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hidePivotFieldList="1" defaultThemeVersion="124226"/>
  <workbookProtection workbookPassword="CF6A" lockStructure="1"/>
  <bookViews>
    <workbookView xWindow="240" yWindow="90" windowWidth="15480" windowHeight="11250" tabRatio="932" firstSheet="1" activeTab="1"/>
  </bookViews>
  <sheets>
    <sheet name="SGP 2009 Once" sheetId="3" state="hidden" r:id="rId1"/>
    <sheet name="Datos Generales" sheetId="22" r:id="rId2"/>
    <sheet name="Análisis Histórico" sheetId="13" r:id="rId3"/>
    <sheet name="Plan Financiero Minhacienda" sheetId="20" r:id="rId4"/>
    <sheet name="Plan Financiero DNP" sheetId="12" r:id="rId5"/>
    <sheet name="Capacidad de Endeudamiento" sheetId="24" r:id="rId6"/>
    <sheet name="Superávit Primario" sheetId="25" r:id="rId7"/>
    <sheet name="Indicadores" sheetId="26" r:id="rId8"/>
    <sheet name="Graficos" sheetId="2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a" localSheetId="8">'[1]CUADRO No 4'!#REF!</definedName>
    <definedName name="\a" localSheetId="3">'[1]CUADRO No 4'!#REF!</definedName>
    <definedName name="\a" localSheetId="0">'[1]CUADRO No 4'!#REF!</definedName>
    <definedName name="\a">'[1]CUADRO No 4'!#REF!</definedName>
    <definedName name="\c" localSheetId="3">#REF!</definedName>
    <definedName name="\c" localSheetId="0">#REF!</definedName>
    <definedName name="\c">#REF!</definedName>
    <definedName name="\i" localSheetId="3">#REF!</definedName>
    <definedName name="\i" localSheetId="0">#REF!</definedName>
    <definedName name="\i">#REF!</definedName>
    <definedName name="\P" localSheetId="3">#REF!</definedName>
    <definedName name="\P" localSheetId="0">#REF!</definedName>
    <definedName name="\P">#REF!</definedName>
    <definedName name="\r" localSheetId="3">#REF!</definedName>
    <definedName name="\r" localSheetId="0">#REF!</definedName>
    <definedName name="\r">#REF!</definedName>
    <definedName name="__123Graph_B" localSheetId="3" hidden="1">'[2]GIROS SITUAD.FISCAL- 2000'!#REF!</definedName>
    <definedName name="__123Graph_B" localSheetId="0" hidden="1">'[2]GIROS SITUAD.FISCAL- 2000'!#REF!</definedName>
    <definedName name="__123Graph_B" hidden="1">'[2]GIROS SITUAD.FISCAL- 2000'!#REF!</definedName>
    <definedName name="__123Graph_D" localSheetId="3" hidden="1">'[2]GIROS SITUAD.FISCAL- 2000'!#REF!</definedName>
    <definedName name="__123Graph_D" localSheetId="0" hidden="1">'[2]GIROS SITUAD.FISCAL- 2000'!#REF!</definedName>
    <definedName name="__123Graph_D" hidden="1">'[2]GIROS SITUAD.FISCAL- 2000'!#REF!</definedName>
    <definedName name="__123Graph_F" localSheetId="3" hidden="1">'[2]GIROS SITUAD.FISCAL- 2000'!#REF!</definedName>
    <definedName name="__123Graph_F" localSheetId="0" hidden="1">'[2]GIROS SITUAD.FISCAL- 2000'!#REF!</definedName>
    <definedName name="__123Graph_F" hidden="1">'[2]GIROS SITUAD.FISCAL- 2000'!#REF!</definedName>
    <definedName name="__123Graph_X" localSheetId="3" hidden="1">'[2]GIROS SITUAD.FISCAL- 2000'!#REF!</definedName>
    <definedName name="__123Graph_X" localSheetId="0" hidden="1">'[2]GIROS SITUAD.FISCAL- 2000'!#REF!</definedName>
    <definedName name="__123Graph_X" hidden="1">'[2]GIROS SITUAD.FISCAL- 2000'!#REF!</definedName>
    <definedName name="_1" localSheetId="3">#REF!</definedName>
    <definedName name="_1" localSheetId="0">#REF!</definedName>
    <definedName name="_1">#REF!</definedName>
    <definedName name="_1994">'[3]Educa 94-01 miles corrientes'!$M$2</definedName>
    <definedName name="_1995">'[3]Educa 94-01 miles corrientes'!$N$2</definedName>
    <definedName name="_1996">'[3]Educa 94-01 miles corrientes'!$O$2</definedName>
    <definedName name="_1997">'[3]Educa 94-01 miles corrientes'!$P$2</definedName>
    <definedName name="_1998" localSheetId="3">#REF!</definedName>
    <definedName name="_1998" localSheetId="0">#REF!</definedName>
    <definedName name="_1998">#REF!</definedName>
    <definedName name="_1999" localSheetId="3">#REF!</definedName>
    <definedName name="_1999" localSheetId="0">#REF!</definedName>
    <definedName name="_1999">#REF!</definedName>
    <definedName name="_2" localSheetId="3">#REF!</definedName>
    <definedName name="_2" localSheetId="0">#REF!</definedName>
    <definedName name="_2">#REF!</definedName>
    <definedName name="_2000" localSheetId="3">#REF!</definedName>
    <definedName name="_2000" localSheetId="0">#REF!</definedName>
    <definedName name="_2000">#REF!</definedName>
    <definedName name="_2001" localSheetId="3">#REF!</definedName>
    <definedName name="_2001" localSheetId="0">#REF!</definedName>
    <definedName name="_2001">#REF!</definedName>
    <definedName name="_2002" localSheetId="3">#REF!</definedName>
    <definedName name="_2002" localSheetId="0">#REF!</definedName>
    <definedName name="_2002">#REF!</definedName>
    <definedName name="_3" localSheetId="3">#REF!</definedName>
    <definedName name="_3" localSheetId="0">#REF!</definedName>
    <definedName name="_3">#REF!</definedName>
    <definedName name="_4" localSheetId="3">#REF!</definedName>
    <definedName name="_4" localSheetId="0">#REF!</definedName>
    <definedName name="_4">#REF!</definedName>
    <definedName name="_5" localSheetId="3">#REF!</definedName>
    <definedName name="_5" localSheetId="0">#REF!</definedName>
    <definedName name="_5">#REF!</definedName>
    <definedName name="_6" localSheetId="3">#REF!</definedName>
    <definedName name="_6" localSheetId="0">#REF!</definedName>
    <definedName name="_6">#REF!</definedName>
    <definedName name="_7" localSheetId="3">#REF!</definedName>
    <definedName name="_7" localSheetId="0">#REF!</definedName>
    <definedName name="_7">#REF!</definedName>
    <definedName name="_8" localSheetId="3">#REF!</definedName>
    <definedName name="_8" localSheetId="0">#REF!</definedName>
    <definedName name="_8">#REF!</definedName>
    <definedName name="_a1" localSheetId="3">#REF!</definedName>
    <definedName name="_a1" localSheetId="0">#REF!</definedName>
    <definedName name="_a1">#REF!</definedName>
    <definedName name="_xlnm._FilterDatabase" localSheetId="8" hidden="1">Graficos!#REF!</definedName>
    <definedName name="_xlnm._FilterDatabase" localSheetId="0" hidden="1">'SGP 2009 Once'!$A$3:$W$1105</definedName>
    <definedName name="_fmi1">[4]PAGOFMI!$A$1:$L$51</definedName>
    <definedName name="_fmi2">[4]PAGOFMI!$P$1:$AA$51</definedName>
    <definedName name="_fmi3">[4]PAGORES!$AC$1:$AN$43</definedName>
    <definedName name="_fmi4">[4]PAGORES!$AP$1:$BA$44</definedName>
    <definedName name="_Order1" hidden="1">255</definedName>
    <definedName name="_Order2" hidden="1">255</definedName>
    <definedName name="_PIB01" localSheetId="3">[5]SUPUESTOS!#REF!</definedName>
    <definedName name="_PIB01" localSheetId="0">[5]SUPUESTOS!#REF!</definedName>
    <definedName name="_PIB01">[5]SUPUESTOS!#REF!</definedName>
    <definedName name="_PIB02" localSheetId="3">[6]SUPUESTOS!#REF!</definedName>
    <definedName name="_PIB02" localSheetId="0">[6]SUPUESTOS!#REF!</definedName>
    <definedName name="_PIB02">[6]SUPUESTOS!#REF!</definedName>
    <definedName name="_PIB95">[5]SUPUESTOS!$J$47</definedName>
    <definedName name="_PIB96">[5]SUPUESTOS!$K$47</definedName>
    <definedName name="_PIB97">[7]SUPUESTOS!$L$47</definedName>
    <definedName name="_PIB98">[7]SUPUESTOS!$M$47</definedName>
    <definedName name="_PIB99">[7]SUPUESTOS!$N$47</definedName>
    <definedName name="_RES9397" localSheetId="8">#REF!</definedName>
    <definedName name="_RES9397" localSheetId="3">#REF!</definedName>
    <definedName name="_RES9397" localSheetId="0">#REF!</definedName>
    <definedName name="_RES9397">#REF!</definedName>
    <definedName name="_rez2">'[4]PAGOS VIGENCIA t'!$A$57:$AH$108</definedName>
    <definedName name="_rez3">[4]PAGORES!$A$1:$M$37</definedName>
    <definedName name="_rez4">[4]PAGORES!$O$1:$AN$43</definedName>
    <definedName name="_sgp20091"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sgp20091"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sgp2009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Table1_Out" localSheetId="3" hidden="1">[8]CARBOCOL!#REF!</definedName>
    <definedName name="_Table1_Out" localSheetId="0" hidden="1">[8]CARBOCOL!#REF!</definedName>
    <definedName name="_Table1_Out" hidden="1">[8]CARBOCOL!#REF!</definedName>
    <definedName name="_Table2_In2" localSheetId="3" hidden="1">[9]ANUAL1!#REF!</definedName>
    <definedName name="_Table2_In2" localSheetId="0" hidden="1">[9]ANUAL1!#REF!</definedName>
    <definedName name="_Table2_In2" hidden="1">[9]ANUAL1!#REF!</definedName>
    <definedName name="_Table2_Out" localSheetId="3" hidden="1">[8]CARBOCOL!#REF!</definedName>
    <definedName name="_Table2_Out" localSheetId="0" hidden="1">[8]CARBOCOL!#REF!</definedName>
    <definedName name="_Table2_Out" hidden="1">[8]CARBOCOL!#REF!</definedName>
    <definedName name="A" localSheetId="8">#REF!</definedName>
    <definedName name="A" localSheetId="3">#REF!</definedName>
    <definedName name="A" localSheetId="0">#REF!</definedName>
    <definedName name="A">#REF!</definedName>
    <definedName name="A_2002" localSheetId="3">#REF!</definedName>
    <definedName name="A_2002" localSheetId="0">#REF!</definedName>
    <definedName name="A_2002">#REF!</definedName>
    <definedName name="A_CAPITAL">[10]Hoja4!$B$3:$O$34</definedName>
    <definedName name="A_DEPTOS">[10]Hoja4!$B$76:$N$108</definedName>
    <definedName name="A_impresión_IM" localSheetId="8">#REF!</definedName>
    <definedName name="A_impresión_IM" localSheetId="3">#REF!</definedName>
    <definedName name="A_impresión_IM" localSheetId="0">#REF!</definedName>
    <definedName name="A_impresión_IM">#REF!</definedName>
    <definedName name="A_MUNPIOS">[10]Hoja4!$B$39:$N$71</definedName>
    <definedName name="AAA">[11]proyecINGRESOS99!$L$1:$T$97</definedName>
    <definedName name="Ajustado" localSheetId="8">#REF!</definedName>
    <definedName name="Ajustado" localSheetId="3">#REF!</definedName>
    <definedName name="Ajustado" localSheetId="0">#REF!</definedName>
    <definedName name="Ajustado">#REF!</definedName>
    <definedName name="ANEXO_No." localSheetId="3">#REF!</definedName>
    <definedName name="ANEXO_No." localSheetId="0">#REF!</definedName>
    <definedName name="ANEXO_No.">#REF!</definedName>
    <definedName name="ANEXO_No._5" localSheetId="3">#REF!</definedName>
    <definedName name="ANEXO_No._5" localSheetId="0">#REF!</definedName>
    <definedName name="ANEXO_No._5">#REF!</definedName>
    <definedName name="aprnac" localSheetId="3">[12]GASTOS!#REF!</definedName>
    <definedName name="aprnac" localSheetId="0">[12]GASTOS!#REF!</definedName>
    <definedName name="aprnac">[12]GASTOS!#REF!</definedName>
    <definedName name="APROPIACIONES_PAC_Y_REZAGO_1999___2000" localSheetId="8">#REF!</definedName>
    <definedName name="APROPIACIONES_PAC_Y_REZAGO_1999___2000" localSheetId="3">#REF!</definedName>
    <definedName name="APROPIACIONES_PAC_Y_REZAGO_1999___2000" localSheetId="0">#REF!</definedName>
    <definedName name="APROPIACIONES_PAC_Y_REZAGO_1999___2000">#REF!</definedName>
    <definedName name="aprprp" localSheetId="8">[12]GASTOS!#REF!</definedName>
    <definedName name="aprprp" localSheetId="3">[12]GASTOS!#REF!</definedName>
    <definedName name="aprprp" localSheetId="0">[12]GASTOS!#REF!</definedName>
    <definedName name="aprprp">[12]GASTOS!#REF!</definedName>
    <definedName name="_xlnm.Print_Area" localSheetId="2">'Análisis Histórico'!$A$1:$Z$43</definedName>
    <definedName name="_xlnm.Print_Area" localSheetId="1">'Datos Generales'!$A$1:$F$26</definedName>
    <definedName name="_xlnm.Print_Area" localSheetId="8">Graficos!$A$1:$Q$87</definedName>
    <definedName name="_xlnm.Print_Area" localSheetId="0">'SGP 2009 Once'!$C$1:$W$1106</definedName>
    <definedName name="asigbas" localSheetId="8">#REF!</definedName>
    <definedName name="asigbas" localSheetId="3">#REF!</definedName>
    <definedName name="asigbas" localSheetId="0">#REF!</definedName>
    <definedName name="asigbas">#REF!</definedName>
    <definedName name="asigbasempu" localSheetId="3">#REF!</definedName>
    <definedName name="asigbasempu" localSheetId="0">#REF!</definedName>
    <definedName name="asigbasempu">#REF!</definedName>
    <definedName name="asigbasisten" localSheetId="3">#REF!</definedName>
    <definedName name="asigbasisten" localSheetId="0">#REF!</definedName>
    <definedName name="asigbasisten">#REF!</definedName>
    <definedName name="asigbastotal" localSheetId="3">#REF!</definedName>
    <definedName name="asigbastotal" localSheetId="0">#REF!</definedName>
    <definedName name="asigbastotal">#REF!</definedName>
    <definedName name="asigmen" localSheetId="3">#REF!</definedName>
    <definedName name="asigmen" localSheetId="0">#REF!</definedName>
    <definedName name="asigmen">#REF!</definedName>
    <definedName name="auxalm" localSheetId="3">#REF!</definedName>
    <definedName name="auxalm" localSheetId="0">#REF!</definedName>
    <definedName name="auxalm">#REF!</definedName>
    <definedName name="B">[13]LOTERIAS!$B$54:$P$54</definedName>
    <definedName name="_xlnm.Database" localSheetId="8">#REF!</definedName>
    <definedName name="_xlnm.Database" localSheetId="3">#REF!</definedName>
    <definedName name="_xlnm.Database" localSheetId="0">#REF!</definedName>
    <definedName name="_xlnm.Database">#REF!</definedName>
    <definedName name="basnac" localSheetId="8">[12]GASTOS!#REF!</definedName>
    <definedName name="basnac" localSheetId="3">[12]GASTOS!#REF!</definedName>
    <definedName name="basnac" localSheetId="0">[12]GASTOS!#REF!</definedName>
    <definedName name="basnac">[12]GASTOS!#REF!</definedName>
    <definedName name="basprp" localSheetId="3">[12]GASTOS!#REF!</definedName>
    <definedName name="basprp" localSheetId="0">[12]GASTOS!#REF!</definedName>
    <definedName name="basprp">[12]GASTOS!#REF!</definedName>
    <definedName name="bonser" localSheetId="8">#REF!</definedName>
    <definedName name="bonser" localSheetId="3">#REF!</definedName>
    <definedName name="bonser" localSheetId="0">#REF!</definedName>
    <definedName name="bonser">#REF!</definedName>
    <definedName name="CARBOCRECIM" localSheetId="3">#REF!</definedName>
    <definedName name="CARBOCRECIM" localSheetId="0">#REF!</definedName>
    <definedName name="CARBOCRECIM">#REF!</definedName>
    <definedName name="CARBOPESOS" localSheetId="3">#REF!</definedName>
    <definedName name="CARBOPESOS" localSheetId="0">#REF!</definedName>
    <definedName name="CARBOPESOS">#REF!</definedName>
    <definedName name="CARBOPIB" localSheetId="3">#REF!</definedName>
    <definedName name="CARBOPIB" localSheetId="0">#REF!</definedName>
    <definedName name="CARBOPIB">#REF!</definedName>
    <definedName name="castigocuadro2">'[14]CUA1-3'!$Y$1:$AD$93</definedName>
    <definedName name="CAT_00" localSheetId="3">'[15]94-03 Mil Corr '!#REF!</definedName>
    <definedName name="CAT_00" localSheetId="0">'[15]94-03 Mil Corr '!#REF!</definedName>
    <definedName name="CAT_00">'[15]94-03 Mil Corr '!#REF!</definedName>
    <definedName name="CAT_01" localSheetId="3">'[15]94-03 Mil Corr '!#REF!</definedName>
    <definedName name="CAT_01" localSheetId="0">'[15]94-03 Mil Corr '!#REF!</definedName>
    <definedName name="CAT_01">'[15]94-03 Mil Corr '!#REF!</definedName>
    <definedName name="CAT_02" localSheetId="3">'[15]94-03 Mil Corr '!#REF!</definedName>
    <definedName name="CAT_02" localSheetId="0">'[15]94-03 Mil Corr '!#REF!</definedName>
    <definedName name="CAT_02">'[15]94-03 Mil Corr '!#REF!</definedName>
    <definedName name="CAT_94" localSheetId="3">'[15]94-03 Mil Corr '!#REF!</definedName>
    <definedName name="CAT_94" localSheetId="0">'[15]94-03 Mil Corr '!#REF!</definedName>
    <definedName name="CAT_94">'[15]94-03 Mil Corr '!#REF!</definedName>
    <definedName name="CAT_95" localSheetId="3">'[15]94-03 Mil Corr '!#REF!</definedName>
    <definedName name="CAT_95" localSheetId="0">'[15]94-03 Mil Corr '!#REF!</definedName>
    <definedName name="CAT_95">'[15]94-03 Mil Corr '!#REF!</definedName>
    <definedName name="CAT_96" localSheetId="3">'[15]94-03 Mil Corr '!#REF!</definedName>
    <definedName name="CAT_96" localSheetId="0">'[15]94-03 Mil Corr '!#REF!</definedName>
    <definedName name="CAT_96">'[15]94-03 Mil Corr '!#REF!</definedName>
    <definedName name="CAT_97" localSheetId="3">'[15]94-03 Mil Corr '!#REF!</definedName>
    <definedName name="CAT_97" localSheetId="0">'[15]94-03 Mil Corr '!#REF!</definedName>
    <definedName name="CAT_97">'[15]94-03 Mil Corr '!#REF!</definedName>
    <definedName name="CAT_98" localSheetId="3">'[15]94-03 Mil Corr '!#REF!</definedName>
    <definedName name="CAT_98" localSheetId="0">'[15]94-03 Mil Corr '!#REF!</definedName>
    <definedName name="CAT_98">'[15]94-03 Mil Corr '!#REF!</definedName>
    <definedName name="CAT_99" localSheetId="3">'[15]94-03 Mil Corr '!#REF!</definedName>
    <definedName name="CAT_99" localSheetId="0">'[15]94-03 Mil Corr '!#REF!</definedName>
    <definedName name="CAT_99">'[15]94-03 Mil Corr '!#REF!</definedName>
    <definedName name="CENSO1964" localSheetId="8">#REF!</definedName>
    <definedName name="CENSO1964" localSheetId="3">#REF!</definedName>
    <definedName name="CENSO1964" localSheetId="0">#REF!</definedName>
    <definedName name="CENSO1964">#REF!</definedName>
    <definedName name="CENSO1973" localSheetId="3">#REF!</definedName>
    <definedName name="CENSO1973" localSheetId="0">#REF!</definedName>
    <definedName name="CENSO1973">#REF!</definedName>
    <definedName name="CENSO1985" localSheetId="3">#REF!</definedName>
    <definedName name="CENSO1985" localSheetId="0">#REF!</definedName>
    <definedName name="CENSO1985">#REF!</definedName>
    <definedName name="COD_DEP" localSheetId="3">#REF!</definedName>
    <definedName name="COD_DEP" localSheetId="0">#REF!</definedName>
    <definedName name="COD_DEP">#REF!</definedName>
    <definedName name="COD_DEPARTAMENTO" localSheetId="3">#REF!</definedName>
    <definedName name="COD_DEPARTAMENTO" localSheetId="0">#REF!</definedName>
    <definedName name="COD_DEPARTAMENTO">#REF!</definedName>
    <definedName name="COD_MUN" localSheetId="3">#REF!</definedName>
    <definedName name="COD_MUN" localSheetId="0">#REF!</definedName>
    <definedName name="COD_MUN">#REF!</definedName>
    <definedName name="codigo" localSheetId="3">#REF!</definedName>
    <definedName name="codigo" localSheetId="0">#REF!</definedName>
    <definedName name="codigo">#REF!</definedName>
    <definedName name="CODIGO_DIVIPOLA" localSheetId="2">#REF!</definedName>
    <definedName name="CODIGO_DIVIPOLA" localSheetId="8">#REF!</definedName>
    <definedName name="CODIGO_DIVIPOLA" localSheetId="3">#REF!</definedName>
    <definedName name="CODIGO_DIVIPOLA" localSheetId="0">#REF!</definedName>
    <definedName name="CODIGO_DIVIPOLA">#REF!</definedName>
    <definedName name="COL_MENU" localSheetId="3">[16]RESUMEN!#REF!</definedName>
    <definedName name="COL_MENU" localSheetId="0">[16]RESUMEN!#REF!</definedName>
    <definedName name="COL_MENU">[16]RESUMEN!#REF!</definedName>
    <definedName name="COLUM00PESOS" localSheetId="8">#REF!</definedName>
    <definedName name="COLUM00PESOS" localSheetId="3">#REF!</definedName>
    <definedName name="COLUM00PESOS" localSheetId="0">#REF!</definedName>
    <definedName name="COLUM00PESOS">#REF!</definedName>
    <definedName name="COLUM00PIB" localSheetId="3">#REF!</definedName>
    <definedName name="COLUM00PIB" localSheetId="0">#REF!</definedName>
    <definedName name="COLUM00PIB">#REF!</definedName>
    <definedName name="COLUM01PESOS" localSheetId="3">#REF!</definedName>
    <definedName name="COLUM01PESOS" localSheetId="0">#REF!</definedName>
    <definedName name="COLUM01PESOS">#REF!</definedName>
    <definedName name="COLUM01PIB" localSheetId="3">#REF!</definedName>
    <definedName name="COLUM01PIB" localSheetId="0">#REF!</definedName>
    <definedName name="COLUM01PIB">#REF!</definedName>
    <definedName name="COLUM02PESOS" localSheetId="3">#REF!</definedName>
    <definedName name="COLUM02PESOS" localSheetId="0">#REF!</definedName>
    <definedName name="COLUM02PESOS">#REF!</definedName>
    <definedName name="COLUM02PIB" localSheetId="3">#REF!</definedName>
    <definedName name="COLUM02PIB" localSheetId="0">#REF!</definedName>
    <definedName name="COLUM02PIB">#REF!</definedName>
    <definedName name="COLUM03PESOS" localSheetId="3">#REF!</definedName>
    <definedName name="COLUM03PESOS" localSheetId="0">#REF!</definedName>
    <definedName name="COLUM03PESOS">#REF!</definedName>
    <definedName name="COLUM03PIB" localSheetId="3">#REF!</definedName>
    <definedName name="COLUM03PIB" localSheetId="0">#REF!</definedName>
    <definedName name="COLUM03PIB">#REF!</definedName>
    <definedName name="COLUM04PESOS" localSheetId="3">#REF!</definedName>
    <definedName name="COLUM04PESOS" localSheetId="0">#REF!</definedName>
    <definedName name="COLUM04PESOS">#REF!</definedName>
    <definedName name="COLUM04PIB" localSheetId="3">#REF!</definedName>
    <definedName name="COLUM04PIB" localSheetId="0">#REF!</definedName>
    <definedName name="COLUM04PIB">#REF!</definedName>
    <definedName name="COLUM05PESOS" localSheetId="3">#REF!</definedName>
    <definedName name="COLUM05PESOS" localSheetId="0">#REF!</definedName>
    <definedName name="COLUM05PESOS">#REF!</definedName>
    <definedName name="COLUM05PIB" localSheetId="3">#REF!</definedName>
    <definedName name="COLUM05PIB" localSheetId="0">#REF!</definedName>
    <definedName name="COLUM05PIB">#REF!</definedName>
    <definedName name="COLUM06PESOS" localSheetId="3">#REF!</definedName>
    <definedName name="COLUM06PESOS" localSheetId="0">#REF!</definedName>
    <definedName name="COLUM06PESOS">#REF!</definedName>
    <definedName name="COLUM06PIB" localSheetId="3">#REF!</definedName>
    <definedName name="COLUM06PIB" localSheetId="0">#REF!</definedName>
    <definedName name="COLUM06PIB">#REF!</definedName>
    <definedName name="COLUM07PESOS" localSheetId="3">#REF!</definedName>
    <definedName name="COLUM07PESOS" localSheetId="0">#REF!</definedName>
    <definedName name="COLUM07PESOS">#REF!</definedName>
    <definedName name="COLUM07PIB" localSheetId="3">#REF!</definedName>
    <definedName name="COLUM07PIB" localSheetId="0">#REF!</definedName>
    <definedName name="COLUM07PIB">#REF!</definedName>
    <definedName name="COLUM98PESOS" localSheetId="3">#REF!</definedName>
    <definedName name="COLUM98PESOS" localSheetId="0">#REF!</definedName>
    <definedName name="COLUM98PESOS">#REF!</definedName>
    <definedName name="COLUM98PIB" localSheetId="3">#REF!</definedName>
    <definedName name="COLUM98PIB" localSheetId="0">#REF!</definedName>
    <definedName name="COLUM98PIB">#REF!</definedName>
    <definedName name="COLUM99PESOS" localSheetId="3">#REF!</definedName>
    <definedName name="COLUM99PESOS" localSheetId="0">#REF!</definedName>
    <definedName name="COLUM99PESOS">#REF!</definedName>
    <definedName name="COLUM99PIB" localSheetId="3">#REF!</definedName>
    <definedName name="COLUM99PIB" localSheetId="0">#REF!</definedName>
    <definedName name="COLUM99PIB">#REF!</definedName>
    <definedName name="COMPOSICION_DEL_PRESUPUESTO_DE_RENTAS_DE_LA_NACION">'[11]proyecINGRESOS99 (det)'!$V$98:$AH$145</definedName>
    <definedName name="Confis" localSheetId="8">#REF!</definedName>
    <definedName name="Confis" localSheetId="3">#REF!</definedName>
    <definedName name="Confis" localSheetId="0">#REF!</definedName>
    <definedName name="Confis">#REF!</definedName>
    <definedName name="conpln3" localSheetId="3">#REF!</definedName>
    <definedName name="conpln3" localSheetId="0">#REF!</definedName>
    <definedName name="conpln3">#REF!</definedName>
    <definedName name="conpln4" localSheetId="3">#REF!</definedName>
    <definedName name="conpln4" localSheetId="0">#REF!</definedName>
    <definedName name="conpln4">#REF!</definedName>
    <definedName name="conpln5" localSheetId="3">#REF!</definedName>
    <definedName name="conpln5" localSheetId="0">#REF!</definedName>
    <definedName name="conpln5">#REF!</definedName>
    <definedName name="CRBLO00_" localSheetId="3">#REF!</definedName>
    <definedName name="CRBLO00_" localSheetId="0">#REF!</definedName>
    <definedName name="CRBLO00_">#REF!</definedName>
    <definedName name="CRBLO93_" localSheetId="3">#REF!</definedName>
    <definedName name="CRBLO93_" localSheetId="0">#REF!</definedName>
    <definedName name="CRBLO93_">#REF!</definedName>
    <definedName name="CRBLO94_" localSheetId="3">#REF!</definedName>
    <definedName name="CRBLO94_" localSheetId="0">#REF!</definedName>
    <definedName name="CRBLO94_">#REF!</definedName>
    <definedName name="CRBLO95_" localSheetId="3">#REF!</definedName>
    <definedName name="CRBLO95_" localSheetId="0">#REF!</definedName>
    <definedName name="CRBLO95_">#REF!</definedName>
    <definedName name="CRBLO96_" localSheetId="3">#REF!</definedName>
    <definedName name="CRBLO96_" localSheetId="0">#REF!</definedName>
    <definedName name="CRBLO96_">#REF!</definedName>
    <definedName name="CRBLO97_" localSheetId="3">#REF!</definedName>
    <definedName name="CRBLO97_" localSheetId="0">#REF!</definedName>
    <definedName name="CRBLO97_">#REF!</definedName>
    <definedName name="CRBLO98_" localSheetId="3">#REF!</definedName>
    <definedName name="CRBLO98_" localSheetId="0">#REF!</definedName>
    <definedName name="CRBLO98_">#REF!</definedName>
    <definedName name="CRBLO99_" localSheetId="3">#REF!</definedName>
    <definedName name="CRBLO99_" localSheetId="0">#REF!</definedName>
    <definedName name="CRBLO99_">#REF!</definedName>
    <definedName name="CRCOMB00_" localSheetId="3">#REF!</definedName>
    <definedName name="CRCOMB00_" localSheetId="0">#REF!</definedName>
    <definedName name="CRCOMB00_">#REF!</definedName>
    <definedName name="CRCOMB93_" localSheetId="3">#REF!</definedName>
    <definedName name="CRCOMB93_" localSheetId="0">#REF!</definedName>
    <definedName name="CRCOMB93_">#REF!</definedName>
    <definedName name="CRCOMB94_" localSheetId="3">#REF!</definedName>
    <definedName name="CRCOMB94_" localSheetId="0">#REF!</definedName>
    <definedName name="CRCOMB94_">#REF!</definedName>
    <definedName name="CRCOMB95_" localSheetId="3">#REF!</definedName>
    <definedName name="CRCOMB95_" localSheetId="0">#REF!</definedName>
    <definedName name="CRCOMB95_">#REF!</definedName>
    <definedName name="CRCOMB96_" localSheetId="3">#REF!</definedName>
    <definedName name="CRCOMB96_" localSheetId="0">#REF!</definedName>
    <definedName name="CRCOMB96_">#REF!</definedName>
    <definedName name="CRCOMB97_" localSheetId="3">#REF!</definedName>
    <definedName name="CRCOMB97_" localSheetId="0">#REF!</definedName>
    <definedName name="CRCOMB97_">#REF!</definedName>
    <definedName name="CRCOMB98_" localSheetId="3">#REF!</definedName>
    <definedName name="CRCOMB98_" localSheetId="0">#REF!</definedName>
    <definedName name="CRCOMB98_">#REF!</definedName>
    <definedName name="CRCOMB99_" localSheetId="3">#REF!</definedName>
    <definedName name="CRCOMB99_" localSheetId="0">#REF!</definedName>
    <definedName name="CRCOMB99_">#REF!</definedName>
    <definedName name="CRDEM00_" localSheetId="3">#REF!</definedName>
    <definedName name="CRDEM00_" localSheetId="0">#REF!</definedName>
    <definedName name="CRDEM00_">#REF!</definedName>
    <definedName name="CRDEM93_" localSheetId="3">#REF!</definedName>
    <definedName name="CRDEM93_" localSheetId="0">#REF!</definedName>
    <definedName name="CRDEM93_">#REF!</definedName>
    <definedName name="CRDEM94_" localSheetId="3">#REF!</definedName>
    <definedName name="CRDEM94_" localSheetId="0">#REF!</definedName>
    <definedName name="CRDEM94_">#REF!</definedName>
    <definedName name="CRDEM95_" localSheetId="3">#REF!</definedName>
    <definedName name="CRDEM95_" localSheetId="0">#REF!</definedName>
    <definedName name="CRDEM95_">#REF!</definedName>
    <definedName name="CRDEM96_" localSheetId="3">#REF!</definedName>
    <definedName name="CRDEM96_" localSheetId="0">#REF!</definedName>
    <definedName name="CRDEM96_">#REF!</definedName>
    <definedName name="CRDEM97_" localSheetId="3">#REF!</definedName>
    <definedName name="CRDEM97_" localSheetId="0">#REF!</definedName>
    <definedName name="CRDEM97_">#REF!</definedName>
    <definedName name="CRDEM98_" localSheetId="3">#REF!</definedName>
    <definedName name="CRDEM98_" localSheetId="0">#REF!</definedName>
    <definedName name="CRDEM98_">#REF!</definedName>
    <definedName name="CRDEM99_" localSheetId="3">#REF!</definedName>
    <definedName name="CRDEM99_" localSheetId="0">#REF!</definedName>
    <definedName name="CRDEM99_">#REF!</definedName>
    <definedName name="CREUF00_" localSheetId="3">#REF!</definedName>
    <definedName name="CREUF00_" localSheetId="0">#REF!</definedName>
    <definedName name="CREUF00_">#REF!</definedName>
    <definedName name="CREUF93_" localSheetId="3">#REF!</definedName>
    <definedName name="CREUF93_" localSheetId="0">#REF!</definedName>
    <definedName name="CREUF93_">#REF!</definedName>
    <definedName name="CREUF94_" localSheetId="3">#REF!</definedName>
    <definedName name="CREUF94_" localSheetId="0">#REF!</definedName>
    <definedName name="CREUF94_">#REF!</definedName>
    <definedName name="CREUF95_" localSheetId="3">#REF!</definedName>
    <definedName name="CREUF95_" localSheetId="0">#REF!</definedName>
    <definedName name="CREUF95_">#REF!</definedName>
    <definedName name="CREUF96_" localSheetId="3">#REF!</definedName>
    <definedName name="CREUF96_" localSheetId="0">#REF!</definedName>
    <definedName name="CREUF96_">#REF!</definedName>
    <definedName name="CREUF97_" localSheetId="3">#REF!</definedName>
    <definedName name="CREUF97_" localSheetId="0">#REF!</definedName>
    <definedName name="CREUF97_">#REF!</definedName>
    <definedName name="CREUF98_" localSheetId="3">#REF!</definedName>
    <definedName name="CREUF98_" localSheetId="0">#REF!</definedName>
    <definedName name="CREUF98_">#REF!</definedName>
    <definedName name="CREUF99_" localSheetId="3">#REF!</definedName>
    <definedName name="CREUF99_" localSheetId="0">#REF!</definedName>
    <definedName name="CREUF99_">#REF!</definedName>
    <definedName name="cruce" localSheetId="3">#REF!</definedName>
    <definedName name="cruce" localSheetId="0">#REF!</definedName>
    <definedName name="cruce">#REF!</definedName>
    <definedName name="CRUCE2" localSheetId="3">#REF!</definedName>
    <definedName name="CRUCE2" localSheetId="0">#REF!</definedName>
    <definedName name="CRUCE2">#REF!</definedName>
    <definedName name="CRUCE3" localSheetId="3">#REF!</definedName>
    <definedName name="CRUCE3" localSheetId="0">#REF!</definedName>
    <definedName name="CRUCE3">#REF!</definedName>
    <definedName name="Cuadro_2b1">[17]RESUOPE!$AE$150:$BB$224</definedName>
    <definedName name="CUADRO_No._1" localSheetId="8">#REF!</definedName>
    <definedName name="CUADRO_No._1" localSheetId="3">#REF!</definedName>
    <definedName name="CUADRO_No._1" localSheetId="0">#REF!</definedName>
    <definedName name="CUADRO_No._1">#REF!</definedName>
    <definedName name="CUADRO_No._10" localSheetId="3">#REF!</definedName>
    <definedName name="CUADRO_No._10" localSheetId="0">#REF!</definedName>
    <definedName name="CUADRO_No._10">#REF!</definedName>
    <definedName name="CUADRO_No._12" localSheetId="3">#REF!</definedName>
    <definedName name="CUADRO_No._12" localSheetId="0">#REF!</definedName>
    <definedName name="CUADRO_No._12">#REF!</definedName>
    <definedName name="CUADRO_No._13" localSheetId="3">#REF!</definedName>
    <definedName name="CUADRO_No._13" localSheetId="0">#REF!</definedName>
    <definedName name="CUADRO_No._13">#REF!</definedName>
    <definedName name="Cuadro_No._1a">[18]Hoja1!$B$3:$E$38</definedName>
    <definedName name="Cuadro_No._1b">[18]Hoja2!$L$3:$O$23</definedName>
    <definedName name="Cuadro_No._1C">[18]Hoja1!$B$50:$E$88</definedName>
    <definedName name="CUADRO_No._2" localSheetId="8">#REF!</definedName>
    <definedName name="CUADRO_No._2" localSheetId="3">#REF!</definedName>
    <definedName name="CUADRO_No._2" localSheetId="0">#REF!</definedName>
    <definedName name="CUADRO_No._2">#REF!</definedName>
    <definedName name="CUADRO_No._3" localSheetId="3">#REF!</definedName>
    <definedName name="CUADRO_No._3" localSheetId="0">#REF!</definedName>
    <definedName name="CUADRO_No._3">#REF!</definedName>
    <definedName name="CUADRO_No._4" localSheetId="3">#REF!</definedName>
    <definedName name="CUADRO_No._4" localSheetId="0">#REF!</definedName>
    <definedName name="CUADRO_No._4">#REF!</definedName>
    <definedName name="CUADRO_No._5" localSheetId="3">#REF!</definedName>
    <definedName name="CUADRO_No._5" localSheetId="0">#REF!</definedName>
    <definedName name="CUADRO_No._5">#REF!</definedName>
    <definedName name="CUADRO_No._6" localSheetId="3">#REF!</definedName>
    <definedName name="CUADRO_No._6" localSheetId="0">#REF!</definedName>
    <definedName name="CUADRO_No._6">#REF!</definedName>
    <definedName name="CUADRO_No._6A" localSheetId="3">#REF!</definedName>
    <definedName name="CUADRO_No._6A" localSheetId="0">#REF!</definedName>
    <definedName name="CUADRO_No._6A">#REF!</definedName>
    <definedName name="CUADRO_No._7" localSheetId="3">#REF!</definedName>
    <definedName name="CUADRO_No._7" localSheetId="0">#REF!</definedName>
    <definedName name="CUADRO_No._7">#REF!</definedName>
    <definedName name="CUADRO_No._8" localSheetId="3">#REF!</definedName>
    <definedName name="CUADRO_No._8" localSheetId="0">#REF!</definedName>
    <definedName name="CUADRO_No._8">#REF!</definedName>
    <definedName name="CUADRO_No._9" localSheetId="3">#REF!</definedName>
    <definedName name="CUADRO_No._9" localSheetId="0">#REF!</definedName>
    <definedName name="CUADRO_No._9">#REF!</definedName>
    <definedName name="Cuadro2b">[17]RESUOPE!$B$9:$AB$83</definedName>
    <definedName name="CUAINGRE" localSheetId="8">#REF!</definedName>
    <definedName name="CUAINGRE" localSheetId="3">#REF!</definedName>
    <definedName name="CUAINGRE" localSheetId="0">#REF!</definedName>
    <definedName name="CUAINGRE">#REF!</definedName>
    <definedName name="Cwvu.ComparEneMar9697." localSheetId="8" hidden="1">'[19]Seguimiento CSF'!#REF!,'[19]Seguimiento CSF'!$A$30:$IV$34,'[19]Seguimiento CSF'!$A$104:$IV$104,'[19]Seguimiento CSF'!#REF!,'[19]Seguimiento CSF'!#REF!,'[19]Seguimiento CSF'!$A$124:$IV$125</definedName>
    <definedName name="Cwvu.ComparEneMar9697." localSheetId="3" hidden="1">'[19]Seguimiento CSF'!#REF!,'[19]Seguimiento CSF'!$A$30:$IV$34,'[19]Seguimiento CSF'!$A$104:$IV$104,'[19]Seguimiento CSF'!#REF!,'[19]Seguimiento CSF'!#REF!,'[19]Seguimiento CSF'!$A$124:$IV$125</definedName>
    <definedName name="Cwvu.ComparEneMar9697." localSheetId="0" hidden="1">'[19]Seguimiento CSF'!#REF!,'[19]Seguimiento CSF'!$A$30:$IV$34,'[19]Seguimiento CSF'!$A$104:$IV$104,'[19]Seguimiento CSF'!#REF!,'[19]Seguimiento CSF'!#REF!,'[19]Seguimiento CSF'!$A$124:$IV$125</definedName>
    <definedName name="Cwvu.ComparEneMar9697." hidden="1">'[19]Seguimiento CSF'!#REF!,'[19]Seguimiento CSF'!$A$30:$IV$34,'[19]Seguimiento CSF'!$A$104:$IV$104,'[19]Seguimiento CSF'!#REF!,'[19]Seguimiento CSF'!#REF!,'[19]Seguimiento CSF'!$A$124:$IV$125</definedName>
    <definedName name="Cwvu.EneFeb." localSheetId="8" hidden="1">'[19]Seguimiento CSF'!#REF!,'[19]Seguimiento CSF'!#REF!</definedName>
    <definedName name="Cwvu.EneFeb." localSheetId="3" hidden="1">'[19]Seguimiento CSF'!#REF!,'[19]Seguimiento CSF'!#REF!</definedName>
    <definedName name="Cwvu.EneFeb." localSheetId="0" hidden="1">'[19]Seguimiento CSF'!#REF!,'[19]Seguimiento CSF'!#REF!</definedName>
    <definedName name="Cwvu.EneFeb." hidden="1">'[19]Seguimiento CSF'!#REF!,'[19]Seguimiento CSF'!#REF!</definedName>
    <definedName name="Cwvu.EneMar." localSheetId="8" hidden="1">'[19]Seguimiento CSF'!#REF!,'[19]Seguimiento CSF'!$A$67:$IV$67,'[19]Seguimiento CSF'!#REF!,'[19]Seguimiento CSF'!#REF!</definedName>
    <definedName name="Cwvu.EneMar." localSheetId="3" hidden="1">'[19]Seguimiento CSF'!#REF!,'[19]Seguimiento CSF'!$A$67:$IV$67,'[19]Seguimiento CSF'!#REF!,'[19]Seguimiento CSF'!#REF!</definedName>
    <definedName name="Cwvu.EneMar." localSheetId="0" hidden="1">'[19]Seguimiento CSF'!#REF!,'[19]Seguimiento CSF'!$A$67:$IV$67,'[19]Seguimiento CSF'!#REF!,'[19]Seguimiento CSF'!#REF!</definedName>
    <definedName name="Cwvu.EneMar." hidden="1">'[19]Seguimiento CSF'!#REF!,'[19]Seguimiento CSF'!$A$67:$IV$67,'[19]Seguimiento CSF'!#REF!,'[19]Seguimiento CSF'!#REF!</definedName>
    <definedName name="Cwvu.Formato._.Corto." localSheetId="8" hidden="1">'[19]Seguimiento CSF'!$A$11:$IV$12,'[19]Seguimiento CSF'!#REF!,'[19]Seguimiento CSF'!$A$45:$IV$46,'[19]Seguimiento CSF'!$A$48:$IV$57,'[19]Seguimiento CSF'!$A$61:$IV$63,'[19]Seguimiento CSF'!$A$65:$IV$66,'[19]Seguimiento CSF'!$A$72:$IV$82,'[19]Seguimiento CSF'!$A$89:$IV$92,'[19]Seguimiento CSF'!$A$114:$IV$116,'[19]Seguimiento CSF'!$A$118:$IV$122,'[19]Seguimiento CSF'!$A$129:$IV$132,'[19]Seguimiento CSF'!$A$134:$IV$135</definedName>
    <definedName name="Cwvu.Formato._.Corto." localSheetId="3" hidden="1">'[19]Seguimiento CSF'!$A$11:$IV$12,'[19]Seguimiento CSF'!#REF!,'[19]Seguimiento CSF'!$A$45:$IV$46,'[19]Seguimiento CSF'!$A$48:$IV$57,'[19]Seguimiento CSF'!$A$61:$IV$63,'[19]Seguimiento CSF'!$A$65:$IV$66,'[19]Seguimiento CSF'!$A$72:$IV$82,'[19]Seguimiento CSF'!$A$89:$IV$92,'[19]Seguimiento CSF'!$A$114:$IV$116,'[19]Seguimiento CSF'!$A$118:$IV$122,'[19]Seguimiento CSF'!$A$129:$IV$132,'[19]Seguimiento CSF'!$A$134:$IV$135</definedName>
    <definedName name="Cwvu.Formato._.Corto." localSheetId="0" hidden="1">'[19]Seguimiento CSF'!$A$11:$IV$12,'[19]Seguimiento CSF'!#REF!,'[19]Seguimiento CSF'!$A$45:$IV$46,'[19]Seguimiento CSF'!$A$48:$IV$57,'[19]Seguimiento CSF'!$A$61:$IV$63,'[19]Seguimiento CSF'!$A$65:$IV$66,'[19]Seguimiento CSF'!$A$72:$IV$82,'[19]Seguimiento CSF'!$A$89:$IV$92,'[19]Seguimiento CSF'!$A$114:$IV$116,'[19]Seguimiento CSF'!$A$118:$IV$122,'[19]Seguimiento CSF'!$A$129:$IV$132,'[19]Seguimiento CSF'!$A$134:$IV$135</definedName>
    <definedName name="Cwvu.Formato._.Corto." hidden="1">'[19]Seguimiento CSF'!$A$11:$IV$12,'[19]Seguimiento CSF'!#REF!,'[19]Seguimiento CSF'!$A$45:$IV$46,'[19]Seguimiento CSF'!$A$48:$IV$57,'[19]Seguimiento CSF'!$A$61:$IV$63,'[19]Seguimiento CSF'!$A$65:$IV$66,'[19]Seguimiento CSF'!$A$72:$IV$82,'[19]Seguimiento CSF'!$A$89:$IV$92,'[19]Seguimiento CSF'!$A$114:$IV$116,'[19]Seguimiento CSF'!$A$118:$IV$122,'[19]Seguimiento CSF'!$A$129:$IV$132,'[19]Seguimiento CSF'!$A$134:$IV$135</definedName>
    <definedName name="Cwvu.Formato._.Total." localSheetId="8" hidden="1">'[19]Seguimiento CSF'!#REF!,'[19]Seguimiento CSF'!#REF!,'[19]Seguimiento CSF'!#REF!</definedName>
    <definedName name="Cwvu.Formato._.Total." localSheetId="3" hidden="1">'[19]Seguimiento CSF'!#REF!,'[19]Seguimiento CSF'!#REF!,'[19]Seguimiento CSF'!#REF!</definedName>
    <definedName name="Cwvu.Formato._.Total." localSheetId="0" hidden="1">'[19]Seguimiento CSF'!#REF!,'[19]Seguimiento CSF'!#REF!,'[19]Seguimiento CSF'!#REF!</definedName>
    <definedName name="Cwvu.Formato._.Total." hidden="1">'[19]Seguimiento CSF'!#REF!,'[19]Seguimiento CSF'!#REF!,'[19]Seguimiento CSF'!#REF!</definedName>
    <definedName name="d">'[20]Dolares ingresos'!$C$2:$U$48</definedName>
    <definedName name="DBALANCEFMI2" localSheetId="8">#REF!</definedName>
    <definedName name="DBALANCEFMI2" localSheetId="3">#REF!</definedName>
    <definedName name="DBALANCEFMI2" localSheetId="0">#REF!</definedName>
    <definedName name="DBALANCEFMI2">#REF!</definedName>
    <definedName name="DboREGISTRO_LEY_617" localSheetId="2">#REF!</definedName>
    <definedName name="DboREGISTRO_LEY_617" localSheetId="8">#REF!</definedName>
    <definedName name="DboREGISTRO_LEY_617" localSheetId="3">#REF!</definedName>
    <definedName name="DboREGISTRO_LEY_617" localSheetId="0">#REF!</definedName>
    <definedName name="DboREGISTRO_LEY_617">#REF!</definedName>
    <definedName name="DDD"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ebajo98" localSheetId="3">#REF!</definedName>
    <definedName name="debajo98" localSheetId="0">#REF!</definedName>
    <definedName name="debajo98">#REF!</definedName>
    <definedName name="DEPAR_CA">[10]Hoja4!$B$3:$B$34</definedName>
    <definedName name="DEPAR_DEP">[10]Hoja4!$B$76:$B$108</definedName>
    <definedName name="DEPAR_MUN">[10]Hoja4!$B$39:$B$71</definedName>
    <definedName name="DEPTO" localSheetId="8">#REF!</definedName>
    <definedName name="DEPTO" localSheetId="3">#REF!</definedName>
    <definedName name="DEPTO" localSheetId="0">#REF!</definedName>
    <definedName name="DEPTO">#REF!</definedName>
    <definedName name="DEPTO_2002" localSheetId="3">#REF!</definedName>
    <definedName name="DEPTO_2002" localSheetId="0">#REF!</definedName>
    <definedName name="DEPTO_2002">#REF!</definedName>
    <definedName name="DETALLE_DE_LA_COMPOSICION_DEL_PRESUPUESTO_DE_RENTAS_DE_LA_NACION">[11]proyecINGRESOS99!$A$1:$I$97</definedName>
    <definedName name="DETALLE1996" localSheetId="8">#REF!</definedName>
    <definedName name="DETALLE1996" localSheetId="3">#REF!</definedName>
    <definedName name="DETALLE1996" localSheetId="0">#REF!</definedName>
    <definedName name="DETALLE1996">#REF!</definedName>
    <definedName name="DETALLE1997" localSheetId="3">#REF!</definedName>
    <definedName name="DETALLE1997" localSheetId="0">#REF!</definedName>
    <definedName name="DETALLE1997">#REF!</definedName>
    <definedName name="deuda" localSheetId="3">#REF!</definedName>
    <definedName name="deuda" localSheetId="0">#REF!</definedName>
    <definedName name="deuda">#REF!</definedName>
    <definedName name="DEUDA_FLOTANTE_1990_1998" localSheetId="3">#REF!</definedName>
    <definedName name="DEUDA_FLOTANTE_1990_1998" localSheetId="0">#REF!</definedName>
    <definedName name="DEUDA_FLOTANTE_1990_1998">#REF!</definedName>
    <definedName name="DIFERCOLUM00" localSheetId="3">#REF!</definedName>
    <definedName name="DIFERCOLUM00" localSheetId="0">#REF!</definedName>
    <definedName name="DIFERCOLUM00">#REF!</definedName>
    <definedName name="DIFERCOLUM01" localSheetId="3">#REF!</definedName>
    <definedName name="DIFERCOLUM01" localSheetId="0">#REF!</definedName>
    <definedName name="DIFERCOLUM01">#REF!</definedName>
    <definedName name="DIFERCOLUM02" localSheetId="3">#REF!</definedName>
    <definedName name="DIFERCOLUM02" localSheetId="0">#REF!</definedName>
    <definedName name="DIFERCOLUM02">#REF!</definedName>
    <definedName name="DIFERCOLUM99" localSheetId="3">#REF!</definedName>
    <definedName name="DIFERCOLUM99" localSheetId="0">#REF!</definedName>
    <definedName name="DIFERCOLUM99">#REF!</definedName>
    <definedName name="dos" localSheetId="3">#REF!</definedName>
    <definedName name="dos" localSheetId="0">#REF!</definedName>
    <definedName name="dos">#REF!</definedName>
    <definedName name="DPTOS" localSheetId="3">#REF!</definedName>
    <definedName name="DPTOS" localSheetId="0">#REF!</definedName>
    <definedName name="DPTOS">#REF!</definedName>
    <definedName name="ECOPETROLCRECIM" localSheetId="3">#REF!</definedName>
    <definedName name="ECOPETROLCRECIM" localSheetId="0">#REF!</definedName>
    <definedName name="ECOPETROLCRECIM">#REF!</definedName>
    <definedName name="ECOPETROLPESOS" localSheetId="3">#REF!</definedName>
    <definedName name="ECOPETROLPESOS" localSheetId="0">#REF!</definedName>
    <definedName name="ECOPETROLPESOS">#REF!</definedName>
    <definedName name="ECOPETROLPIB" localSheetId="3">#REF!</definedName>
    <definedName name="ECOPETROLPIB" localSheetId="0">#REF!</definedName>
    <definedName name="ECOPETROLPIB">#REF!</definedName>
    <definedName name="EDUCA_00" localSheetId="3">#REF!</definedName>
    <definedName name="EDUCA_00" localSheetId="0">#REF!</definedName>
    <definedName name="EDUCA_00">#REF!</definedName>
    <definedName name="EDUCA_01" localSheetId="3">#REF!</definedName>
    <definedName name="EDUCA_01" localSheetId="0">#REF!</definedName>
    <definedName name="EDUCA_01">#REF!</definedName>
    <definedName name="EDUCA_94" localSheetId="3">#REF!</definedName>
    <definedName name="EDUCA_94" localSheetId="0">#REF!</definedName>
    <definedName name="EDUCA_94">#REF!</definedName>
    <definedName name="EDUCA_95" localSheetId="3">#REF!</definedName>
    <definedName name="EDUCA_95" localSheetId="0">#REF!</definedName>
    <definedName name="EDUCA_95">#REF!</definedName>
    <definedName name="EDUCA_96" localSheetId="3">#REF!</definedName>
    <definedName name="EDUCA_96" localSheetId="0">#REF!</definedName>
    <definedName name="EDUCA_96">#REF!</definedName>
    <definedName name="EDUCA_97" localSheetId="3">#REF!</definedName>
    <definedName name="EDUCA_97" localSheetId="0">#REF!</definedName>
    <definedName name="EDUCA_97">#REF!</definedName>
    <definedName name="EDUCA_98" localSheetId="3">#REF!</definedName>
    <definedName name="EDUCA_98" localSheetId="0">#REF!</definedName>
    <definedName name="EDUCA_98">#REF!</definedName>
    <definedName name="EDUCA_99" localSheetId="3">#REF!</definedName>
    <definedName name="EDUCA_99" localSheetId="0">#REF!</definedName>
    <definedName name="EDUCA_99">#REF!</definedName>
    <definedName name="EGRAFICOS1" localSheetId="3">#REF!</definedName>
    <definedName name="EGRAFICOS1" localSheetId="0">#REF!</definedName>
    <definedName name="EGRAFICOS1">#REF!</definedName>
    <definedName name="EGRAFICOS2" localSheetId="3">#REF!</definedName>
    <definedName name="EGRAFICOS2" localSheetId="0">#REF!</definedName>
    <definedName name="EGRAFICOS2">#REF!</definedName>
    <definedName name="EGRAFICOS3" localSheetId="3">#REF!</definedName>
    <definedName name="EGRAFICOS3" localSheetId="0">#REF!</definedName>
    <definedName name="EGRAFICOS3">#REF!</definedName>
    <definedName name="ejcprp" localSheetId="3">[12]GASTOS!#REF!</definedName>
    <definedName name="ejcprp" localSheetId="0">[12]GASTOS!#REF!</definedName>
    <definedName name="ejcprp">[12]GASTOS!#REF!</definedName>
    <definedName name="eje" localSheetId="3">[12]GASTOS!#REF!</definedName>
    <definedName name="eje" localSheetId="0">[12]GASTOS!#REF!</definedName>
    <definedName name="eje">[12]GASTOS!#REF!</definedName>
    <definedName name="ELASTICIDAD_RECAUDO_IVA" localSheetId="8">#REF!</definedName>
    <definedName name="ELASTICIDAD_RECAUDO_IVA" localSheetId="3">#REF!</definedName>
    <definedName name="ELASTICIDAD_RECAUDO_IVA" localSheetId="0">#REF!</definedName>
    <definedName name="ELASTICIDAD_RECAUDO_IVA">#REF!</definedName>
    <definedName name="ELECTRICOCRECIM" localSheetId="3">#REF!</definedName>
    <definedName name="ELECTRICOCRECIM" localSheetId="0">#REF!</definedName>
    <definedName name="ELECTRICOCRECIM">#REF!</definedName>
    <definedName name="ELECTRICOPESOS" localSheetId="3">#REF!</definedName>
    <definedName name="ELECTRICOPESOS" localSheetId="0">#REF!</definedName>
    <definedName name="ELECTRICOPESOS">#REF!</definedName>
    <definedName name="ELECTRICOPIB" localSheetId="3">#REF!</definedName>
    <definedName name="ELECTRICOPIB" localSheetId="0">#REF!</definedName>
    <definedName name="ELECTRICOPIB">#REF!</definedName>
    <definedName name="emppln" localSheetId="3">#REF!</definedName>
    <definedName name="emppln" localSheetId="0">#REF!</definedName>
    <definedName name="emppln">#REF!</definedName>
    <definedName name="encima98" localSheetId="3">#REF!</definedName>
    <definedName name="encima98" localSheetId="0">#REF!</definedName>
    <definedName name="encima98">#REF!</definedName>
    <definedName name="ENEROP" localSheetId="3">#REF!</definedName>
    <definedName name="ENEROP" localSheetId="0">#REF!</definedName>
    <definedName name="ENEROP">#REF!</definedName>
    <definedName name="ENERORN" localSheetId="3">#REF!</definedName>
    <definedName name="ENERORN" localSheetId="0">#REF!</definedName>
    <definedName name="ENERORN">#REF!</definedName>
    <definedName name="ENERORP" localSheetId="3">#REF!</definedName>
    <definedName name="ENERORP" localSheetId="0">#REF!</definedName>
    <definedName name="ENERORP">#REF!</definedName>
    <definedName name="ESCENARIO__0" localSheetId="3">#REF!</definedName>
    <definedName name="ESCENARIO__0" localSheetId="0">#REF!</definedName>
    <definedName name="ESCENARIO__0">#REF!</definedName>
    <definedName name="ESCENARIO__1" localSheetId="3">#REF!</definedName>
    <definedName name="ESCENARIO__1" localSheetId="0">#REF!</definedName>
    <definedName name="ESCENARIO__1">#REF!</definedName>
    <definedName name="ESCENARIO_1__Ajustado" localSheetId="3">#REF!</definedName>
    <definedName name="ESCENARIO_1__Ajustado" localSheetId="0">#REF!</definedName>
    <definedName name="ESCENARIO_1__Ajustado">#REF!</definedName>
    <definedName name="ESCENARIO_2" localSheetId="3">#REF!</definedName>
    <definedName name="ESCENARIO_2" localSheetId="0">#REF!</definedName>
    <definedName name="ESCENARIO_2">#REF!</definedName>
    <definedName name="ESCENARIO_3" localSheetId="3">#REF!</definedName>
    <definedName name="ESCENARIO_3" localSheetId="0">#REF!</definedName>
    <definedName name="ESCENARIO_3">#REF!</definedName>
    <definedName name="ESCENARIO_NUEVO" localSheetId="3">#REF!</definedName>
    <definedName name="ESCENARIO_NUEVO" localSheetId="0">#REF!</definedName>
    <definedName name="ESCENARIO_NUEVO">#REF!</definedName>
    <definedName name="estimaciones" localSheetId="3">#REF!</definedName>
    <definedName name="estimaciones" localSheetId="0">#REF!</definedName>
    <definedName name="estimaciones">#REF!</definedName>
    <definedName name="Excel_BuiltIn__FilterDatabase_3" localSheetId="3">#REF!</definedName>
    <definedName name="Excel_BuiltIn__FilterDatabase_3" localSheetId="0">#REF!</definedName>
    <definedName name="Excel_BuiltIn__FilterDatabase_3">#REF!</definedName>
    <definedName name="FEBRERON" localSheetId="3">[21]VIGN!#REF!</definedName>
    <definedName name="FEBRERON" localSheetId="0">[21]VIGN!#REF!</definedName>
    <definedName name="FEBRERON">[21]VIGN!#REF!</definedName>
    <definedName name="FEBREROP" localSheetId="8">#REF!</definedName>
    <definedName name="FEBREROP" localSheetId="3">#REF!</definedName>
    <definedName name="FEBREROP" localSheetId="0">#REF!</definedName>
    <definedName name="FEBREROP">#REF!</definedName>
    <definedName name="FEBRERORN" localSheetId="3">#REF!</definedName>
    <definedName name="FEBRERORN" localSheetId="0">#REF!</definedName>
    <definedName name="FEBRERORN">#REF!</definedName>
    <definedName name="FEBRERORP" localSheetId="3">#REF!</definedName>
    <definedName name="FEBRERORP" localSheetId="0">#REF!</definedName>
    <definedName name="FEBRERORP">#REF!</definedName>
    <definedName name="ffff"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PPT" localSheetId="3">#REF!</definedName>
    <definedName name="FFPPT" localSheetId="0">#REF!</definedName>
    <definedName name="FFPPT">#REF!</definedName>
    <definedName name="FNCCRECIM" localSheetId="3">#REF!</definedName>
    <definedName name="FNCCRECIM" localSheetId="0">#REF!</definedName>
    <definedName name="FNCCRECIM">#REF!</definedName>
    <definedName name="FNCPESOS" localSheetId="3">#REF!</definedName>
    <definedName name="FNCPESOS" localSheetId="0">#REF!</definedName>
    <definedName name="FNCPESOS">#REF!</definedName>
    <definedName name="FNCPIB" localSheetId="3">#REF!</definedName>
    <definedName name="FNCPIB" localSheetId="0">#REF!</definedName>
    <definedName name="FNCPIB">#REF!</definedName>
    <definedName name="FONPET2000" localSheetId="3">#REF!</definedName>
    <definedName name="FONPET2000" localSheetId="0">#REF!</definedName>
    <definedName name="FONPET2000">#REF!</definedName>
    <definedName name="FONPET2001" localSheetId="3">#REF!</definedName>
    <definedName name="FONPET2001" localSheetId="0">#REF!</definedName>
    <definedName name="FONPET2001">#REF!</definedName>
    <definedName name="FONPET2002" localSheetId="3">#REF!</definedName>
    <definedName name="FONPET2002" localSheetId="0">#REF!</definedName>
    <definedName name="FONPET2002">#REF!</definedName>
    <definedName name="FONPET2003" localSheetId="3">#REF!</definedName>
    <definedName name="FONPET2003" localSheetId="0">#REF!</definedName>
    <definedName name="FONPET2003">#REF!</definedName>
    <definedName name="FONPET2004" localSheetId="3">#REF!</definedName>
    <definedName name="FONPET2004" localSheetId="0">#REF!</definedName>
    <definedName name="FONPET2004">#REF!</definedName>
    <definedName name="FONPET2005" localSheetId="3">#REF!</definedName>
    <definedName name="FONPET2005" localSheetId="0">#REF!</definedName>
    <definedName name="FONPET2005">#REF!</definedName>
    <definedName name="FONPETOTAL"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Z_00" localSheetId="3">'[15]94-03 Mil Corr '!#REF!</definedName>
    <definedName name="FORZ_00" localSheetId="0">'[15]94-03 Mil Corr '!#REF!</definedName>
    <definedName name="FORZ_00">'[15]94-03 Mil Corr '!#REF!</definedName>
    <definedName name="FORZ_01_RESERVA" localSheetId="3">'[15]94-03 Mil Corr '!#REF!</definedName>
    <definedName name="FORZ_01_RESERVA" localSheetId="0">'[15]94-03 Mil Corr '!#REF!</definedName>
    <definedName name="FORZ_01_RESERVA">'[15]94-03 Mil Corr '!#REF!</definedName>
    <definedName name="FORZ_94" localSheetId="3">'[15]94-03 Mil Corr '!#REF!</definedName>
    <definedName name="FORZ_94" localSheetId="0">'[15]94-03 Mil Corr '!#REF!</definedName>
    <definedName name="FORZ_94">'[15]94-03 Mil Corr '!#REF!</definedName>
    <definedName name="FORZ_95" localSheetId="3">'[15]94-03 Mil Corr '!#REF!</definedName>
    <definedName name="FORZ_95" localSheetId="0">'[15]94-03 Mil Corr '!#REF!</definedName>
    <definedName name="FORZ_95">'[15]94-03 Mil Corr '!#REF!</definedName>
    <definedName name="FORZ_96" localSheetId="3">'[15]94-03 Mil Corr '!#REF!</definedName>
    <definedName name="FORZ_96" localSheetId="0">'[15]94-03 Mil Corr '!#REF!</definedName>
    <definedName name="FORZ_96">'[15]94-03 Mil Corr '!#REF!</definedName>
    <definedName name="FORZ_97" localSheetId="3">'[15]94-03 Mil Corr '!#REF!</definedName>
    <definedName name="FORZ_97" localSheetId="0">'[15]94-03 Mil Corr '!#REF!</definedName>
    <definedName name="FORZ_97">'[15]94-03 Mil Corr '!#REF!</definedName>
    <definedName name="FORZ_98" localSheetId="3">'[15]94-03 Mil Corr '!#REF!</definedName>
    <definedName name="FORZ_98" localSheetId="0">'[15]94-03 Mil Corr '!#REF!</definedName>
    <definedName name="FORZ_98">'[15]94-03 Mil Corr '!#REF!</definedName>
    <definedName name="FORZ_99" localSheetId="3">'[15]94-03 Mil Corr '!#REF!</definedName>
    <definedName name="FORZ_99" localSheetId="0">'[15]94-03 Mil Corr '!#REF!</definedName>
    <definedName name="FORZ_99">'[15]94-03 Mil Corr '!#REF!</definedName>
    <definedName name="FORZ_PG_02" localSheetId="3">'[15]94-03 Mil Corr '!#REF!</definedName>
    <definedName name="FORZ_PG_02" localSheetId="0">'[15]94-03 Mil Corr '!#REF!</definedName>
    <definedName name="FORZ_PG_02">'[15]94-03 Mil Corr '!#REF!</definedName>
    <definedName name="fun" localSheetId="3">[12]GASTOS!#REF!</definedName>
    <definedName name="fun" localSheetId="0">[12]GASTOS!#REF!</definedName>
    <definedName name="fun">[12]GASTOS!#REF!</definedName>
    <definedName name="futnac" localSheetId="3">[12]GASTOS!#REF!</definedName>
    <definedName name="futnac" localSheetId="0">[12]GASTOS!#REF!</definedName>
    <definedName name="futnac">[12]GASTOS!#REF!</definedName>
    <definedName name="futprp" localSheetId="3">[12]GASTOS!#REF!</definedName>
    <definedName name="futprp" localSheetId="0">[12]GASTOS!#REF!</definedName>
    <definedName name="futprp">[12]GASTOS!#REF!</definedName>
    <definedName name="GASOLINA_REGULAR">'[22]MODELO DE GASOLINA'!$A$8:$P$25</definedName>
    <definedName name="gasrep" localSheetId="8">#REF!</definedName>
    <definedName name="gasrep" localSheetId="3">#REF!</definedName>
    <definedName name="gasrep" localSheetId="0">#REF!</definedName>
    <definedName name="gasrep">#REF!</definedName>
    <definedName name="Gastos_generales" localSheetId="3">#REF!</definedName>
    <definedName name="Gastos_generales" localSheetId="0">#REF!</definedName>
    <definedName name="Gastos_generales">#REF!</definedName>
    <definedName name="GOBIERNOCRECIM" localSheetId="3">#REF!</definedName>
    <definedName name="GOBIERNOCRECIM" localSheetId="0">#REF!</definedName>
    <definedName name="GOBIERNOCRECIM">#REF!</definedName>
    <definedName name="GOBIERNOPESOS" localSheetId="3">#REF!</definedName>
    <definedName name="GOBIERNOPESOS" localSheetId="0">#REF!</definedName>
    <definedName name="GOBIERNOPESOS">#REF!</definedName>
    <definedName name="GOBIERNOPIB" localSheetId="3">#REF!</definedName>
    <definedName name="GOBIERNOPIB" localSheetId="0">#REF!</definedName>
    <definedName name="GOBIERNOPIB">#REF!</definedName>
    <definedName name="GREFORMASRESUM1" localSheetId="3">#REF!</definedName>
    <definedName name="GREFORMASRESUM1" localSheetId="0">#REF!</definedName>
    <definedName name="GREFORMASRESUM1">#REF!</definedName>
    <definedName name="GREFORMASRESUM2" localSheetId="3">#REF!</definedName>
    <definedName name="GREFORMASRESUM2" localSheetId="0">#REF!</definedName>
    <definedName name="GREFORMASRESUM2">#REF!</definedName>
    <definedName name="GREFORMASRESUM3" localSheetId="3">#REF!</definedName>
    <definedName name="GREFORMASRESUM3" localSheetId="0">#REF!</definedName>
    <definedName name="GREFORMASRESUM3">#REF!</definedName>
    <definedName name="horext" localSheetId="3">#REF!</definedName>
    <definedName name="horext" localSheetId="0">#REF!</definedName>
    <definedName name="horext">#REF!</definedName>
    <definedName name="I" localSheetId="3">#REF!</definedName>
    <definedName name="I" localSheetId="0">#REF!</definedName>
    <definedName name="I">#REF!</definedName>
    <definedName name="IN00_" localSheetId="3">#REF!</definedName>
    <definedName name="IN00_" localSheetId="0">#REF!</definedName>
    <definedName name="IN00_">#REF!</definedName>
    <definedName name="IN93_" localSheetId="3">#REF!</definedName>
    <definedName name="IN93_" localSheetId="0">#REF!</definedName>
    <definedName name="IN93_">#REF!</definedName>
    <definedName name="IN94_" localSheetId="3">#REF!</definedName>
    <definedName name="IN94_" localSheetId="0">#REF!</definedName>
    <definedName name="IN94_">#REF!</definedName>
    <definedName name="IN95_" localSheetId="3">#REF!</definedName>
    <definedName name="IN95_" localSheetId="0">#REF!</definedName>
    <definedName name="IN95_">#REF!</definedName>
    <definedName name="IN96_" localSheetId="3">#REF!</definedName>
    <definedName name="IN96_" localSheetId="0">#REF!</definedName>
    <definedName name="IN96_">#REF!</definedName>
    <definedName name="IN97_" localSheetId="3">#REF!</definedName>
    <definedName name="IN97_" localSheetId="0">#REF!</definedName>
    <definedName name="IN97_">#REF!</definedName>
    <definedName name="IN98_" localSheetId="3">#REF!</definedName>
    <definedName name="IN98_" localSheetId="0">#REF!</definedName>
    <definedName name="IN98_">#REF!</definedName>
    <definedName name="IN99_" localSheetId="3">#REF!</definedName>
    <definedName name="IN99_" localSheetId="0">#REF!</definedName>
    <definedName name="IN99_">#REF!</definedName>
    <definedName name="INCGG00_" localSheetId="3">#REF!</definedName>
    <definedName name="INCGG00_" localSheetId="0">#REF!</definedName>
    <definedName name="INCGG00_">#REF!</definedName>
    <definedName name="INCGG93_" localSheetId="3">#REF!</definedName>
    <definedName name="INCGG93_" localSheetId="0">#REF!</definedName>
    <definedName name="INCGG93_">#REF!</definedName>
    <definedName name="INCGG94_" localSheetId="3">#REF!</definedName>
    <definedName name="INCGG94_" localSheetId="0">#REF!</definedName>
    <definedName name="INCGG94_">#REF!</definedName>
    <definedName name="INCGG95_" localSheetId="3">#REF!</definedName>
    <definedName name="INCGG95_" localSheetId="0">#REF!</definedName>
    <definedName name="INCGG95_">#REF!</definedName>
    <definedName name="INCGG96_" localSheetId="3">#REF!</definedName>
    <definedName name="INCGG96_" localSheetId="0">#REF!</definedName>
    <definedName name="INCGG96_">#REF!</definedName>
    <definedName name="INCGG97_" localSheetId="3">#REF!</definedName>
    <definedName name="INCGG97_" localSheetId="0">#REF!</definedName>
    <definedName name="INCGG97_">#REF!</definedName>
    <definedName name="INCGG98_" localSheetId="3">#REF!</definedName>
    <definedName name="INCGG98_" localSheetId="0">#REF!</definedName>
    <definedName name="INCGG98_">#REF!</definedName>
    <definedName name="INCGG99_" localSheetId="3">#REF!</definedName>
    <definedName name="INCGG99_" localSheetId="0">#REF!</definedName>
    <definedName name="INCGG99_">#REF!</definedName>
    <definedName name="INCSP00_" localSheetId="3">#REF!</definedName>
    <definedName name="INCSP00_" localSheetId="0">#REF!</definedName>
    <definedName name="INCSP00_">#REF!</definedName>
    <definedName name="INCSP93_" localSheetId="3">#REF!</definedName>
    <definedName name="INCSP93_" localSheetId="0">#REF!</definedName>
    <definedName name="INCSP93_">#REF!</definedName>
    <definedName name="INCSP94_" localSheetId="3">#REF!</definedName>
    <definedName name="INCSP94_" localSheetId="0">#REF!</definedName>
    <definedName name="INCSP94_">#REF!</definedName>
    <definedName name="INCSP95_" localSheetId="3">#REF!</definedName>
    <definedName name="INCSP95_" localSheetId="0">#REF!</definedName>
    <definedName name="INCSP95_">#REF!</definedName>
    <definedName name="INCSP96_" localSheetId="3">#REF!</definedName>
    <definedName name="INCSP96_" localSheetId="0">#REF!</definedName>
    <definedName name="INCSP96_">#REF!</definedName>
    <definedName name="INCSP97_" localSheetId="3">#REF!</definedName>
    <definedName name="INCSP97_" localSheetId="0">#REF!</definedName>
    <definedName name="INCSP97_">#REF!</definedName>
    <definedName name="INCSP98_" localSheetId="3">#REF!</definedName>
    <definedName name="INCSP98_" localSheetId="0">#REF!</definedName>
    <definedName name="INCSP98_">#REF!</definedName>
    <definedName name="INCSP99_" localSheetId="3">#REF!</definedName>
    <definedName name="INCSP99_" localSheetId="0">#REF!</definedName>
    <definedName name="INCSP99_">#REF!</definedName>
    <definedName name="INCTRAN00_" localSheetId="3">#REF!</definedName>
    <definedName name="INCTRAN00_" localSheetId="0">#REF!</definedName>
    <definedName name="INCTRAN00_">#REF!</definedName>
    <definedName name="INCTRAN93_" localSheetId="3">#REF!</definedName>
    <definedName name="INCTRAN93_" localSheetId="0">#REF!</definedName>
    <definedName name="INCTRAN93_">#REF!</definedName>
    <definedName name="INCTRAN94_" localSheetId="3">#REF!</definedName>
    <definedName name="INCTRAN94_" localSheetId="0">#REF!</definedName>
    <definedName name="INCTRAN94_">#REF!</definedName>
    <definedName name="INCTRAN95_" localSheetId="3">#REF!</definedName>
    <definedName name="INCTRAN95_" localSheetId="0">#REF!</definedName>
    <definedName name="INCTRAN95_">#REF!</definedName>
    <definedName name="INCTRAN96_" localSheetId="3">#REF!</definedName>
    <definedName name="INCTRAN96_" localSheetId="0">#REF!</definedName>
    <definedName name="INCTRAN96_">#REF!</definedName>
    <definedName name="INCTRAN97_" localSheetId="3">#REF!</definedName>
    <definedName name="INCTRAN97_" localSheetId="0">#REF!</definedName>
    <definedName name="INCTRAN97_">#REF!</definedName>
    <definedName name="INCTRAN98_" localSheetId="3">#REF!</definedName>
    <definedName name="INCTRAN98_" localSheetId="0">#REF!</definedName>
    <definedName name="INCTRAN98_">#REF!</definedName>
    <definedName name="INCTRAN99_" localSheetId="3">#REF!</definedName>
    <definedName name="INCTRAN99_" localSheetId="0">#REF!</definedName>
    <definedName name="INCTRAN99_">#REF!</definedName>
    <definedName name="ingapr" localSheetId="3">#REF!</definedName>
    <definedName name="ingapr" localSheetId="0">#REF!</definedName>
    <definedName name="ingapr">#REF!</definedName>
    <definedName name="ingbas" localSheetId="3">#REF!</definedName>
    <definedName name="ingbas" localSheetId="0">#REF!</definedName>
    <definedName name="ingbas">#REF!</definedName>
    <definedName name="ingest" localSheetId="3">#REF!</definedName>
    <definedName name="ingest" localSheetId="0">#REF!</definedName>
    <definedName name="ingest">#REF!</definedName>
    <definedName name="ingprg" localSheetId="3">#REF!</definedName>
    <definedName name="ingprg" localSheetId="0">#REF!</definedName>
    <definedName name="ingprg">#REF!</definedName>
    <definedName name="ingresos" localSheetId="3">#REF!</definedName>
    <definedName name="ingresos" localSheetId="0">#REF!</definedName>
    <definedName name="ingresos">#REF!</definedName>
    <definedName name="INGRESOS_DE_LA_NACION__1996_REAL__1997_ESTIMACION_Y_1998_PROYECCION" localSheetId="3">#REF!</definedName>
    <definedName name="INGRESOS_DE_LA_NACION__1996_REAL__1997_ESTIMACION_Y_1998_PROYECCION" localSheetId="0">#REF!</definedName>
    <definedName name="INGRESOS_DE_LA_NACION__1996_REAL__1997_ESTIMACION_Y_1998_PROYECCION">#REF!</definedName>
    <definedName name="ingresos97" localSheetId="3">#REF!</definedName>
    <definedName name="ingresos97" localSheetId="0">#REF!</definedName>
    <definedName name="ingresos97">#REF!</definedName>
    <definedName name="ingsol" localSheetId="3">#REF!</definedName>
    <definedName name="ingsol" localSheetId="0">#REF!</definedName>
    <definedName name="ingsol">#REF!</definedName>
    <definedName name="INTYCOM00_">[13]SUPUESTOS!$O$70</definedName>
    <definedName name="INTYCOM94_">[13]SUPUESTOS!$I$70</definedName>
    <definedName name="INTYCOM95_">[13]SUPUESTOS!$J$70</definedName>
    <definedName name="INTYCOM96_">[13]SUPUESTOS!$K$70</definedName>
    <definedName name="INTYCOM97_">[13]SUPUESTOS!$L$70</definedName>
    <definedName name="INTYCOM98_">[13]SUPUESTOS!$M$70</definedName>
    <definedName name="INTYCOM99_">[13]SUPUESTOS!$N$70</definedName>
    <definedName name="KBALANCEVSFMI" localSheetId="8">#REF!</definedName>
    <definedName name="KBALANCEVSFMI" localSheetId="3">#REF!</definedName>
    <definedName name="KBALANCEVSFMI" localSheetId="0">#REF!</definedName>
    <definedName name="KBALANCEVSFMI">#REF!</definedName>
    <definedName name="kkkk" localSheetId="8">'[23]CUADRO No 4'!#REF!</definedName>
    <definedName name="kkkk" localSheetId="3">'[23]CUADRO No 4'!#REF!</definedName>
    <definedName name="kkkk" localSheetId="0">'[23]CUADRO No 4'!#REF!</definedName>
    <definedName name="kkkk">'[23]CUADRO No 4'!#REF!</definedName>
    <definedName name="LIBRE_00" localSheetId="8">#REF!</definedName>
    <definedName name="LIBRE_00" localSheetId="3">#REF!</definedName>
    <definedName name="LIBRE_00" localSheetId="0">#REF!</definedName>
    <definedName name="LIBRE_00">#REF!</definedName>
    <definedName name="LIBRE_01_RESERVA" localSheetId="3">#REF!</definedName>
    <definedName name="LIBRE_01_RESERVA" localSheetId="0">#REF!</definedName>
    <definedName name="LIBRE_01_RESERVA">#REF!</definedName>
    <definedName name="LIBRE_02" localSheetId="3">#REF!</definedName>
    <definedName name="LIBRE_02" localSheetId="0">#REF!</definedName>
    <definedName name="LIBRE_02">#REF!</definedName>
    <definedName name="LIBRE_94" localSheetId="3">#REF!</definedName>
    <definedName name="LIBRE_94" localSheetId="0">#REF!</definedName>
    <definedName name="LIBRE_94">#REF!</definedName>
    <definedName name="LIBRE_95" localSheetId="3">#REF!</definedName>
    <definedName name="LIBRE_95" localSheetId="0">#REF!</definedName>
    <definedName name="LIBRE_95">#REF!</definedName>
    <definedName name="LIBRE_96" localSheetId="3">#REF!</definedName>
    <definedName name="LIBRE_96" localSheetId="0">#REF!</definedName>
    <definedName name="LIBRE_96">#REF!</definedName>
    <definedName name="LIBRE_97" localSheetId="3">#REF!</definedName>
    <definedName name="LIBRE_97" localSheetId="0">#REF!</definedName>
    <definedName name="LIBRE_97">#REF!</definedName>
    <definedName name="LIBRE_98" localSheetId="3">#REF!</definedName>
    <definedName name="LIBRE_98" localSheetId="0">#REF!</definedName>
    <definedName name="LIBRE_98">#REF!</definedName>
    <definedName name="LIBRE_99" localSheetId="3">#REF!</definedName>
    <definedName name="LIBRE_99" localSheetId="0">#REF!</definedName>
    <definedName name="LIBRE_99">#REF!</definedName>
    <definedName name="liqui" localSheetId="3">#REF!</definedName>
    <definedName name="liqui" localSheetId="0">#REF!</definedName>
    <definedName name="liqui">#REF!</definedName>
    <definedName name="liquidacion97" localSheetId="3">'[24]LIQUI-TRANSF'!#REF!</definedName>
    <definedName name="liquidacion97" localSheetId="0">'[24]LIQUI-TRANSF'!#REF!</definedName>
    <definedName name="liquidacion97">'[24]LIQUI-TRANSF'!#REF!</definedName>
    <definedName name="LPORTADASECTOR" localSheetId="8">#REF!</definedName>
    <definedName name="LPORTADASECTOR" localSheetId="3">#REF!</definedName>
    <definedName name="LPORTADASECTOR" localSheetId="0">#REF!</definedName>
    <definedName name="LPORTADASECTOR">#REF!</definedName>
    <definedName name="M">[25]Datos!$F$34</definedName>
    <definedName name="MACRO" localSheetId="8">#REF!</definedName>
    <definedName name="MACRO" localSheetId="3">#REF!</definedName>
    <definedName name="MACRO" localSheetId="0">#REF!</definedName>
    <definedName name="MACRO">#REF!</definedName>
    <definedName name="MARZON" localSheetId="8">[21]VIGN!#REF!</definedName>
    <definedName name="MARZON" localSheetId="3">[21]VIGN!#REF!</definedName>
    <definedName name="MARZON" localSheetId="0">[21]VIGN!#REF!</definedName>
    <definedName name="MARZON">[21]VIGN!#REF!</definedName>
    <definedName name="MARZOP" localSheetId="8">#REF!</definedName>
    <definedName name="MARZOP" localSheetId="3">#REF!</definedName>
    <definedName name="MARZOP" localSheetId="0">#REF!</definedName>
    <definedName name="MARZOP">#REF!</definedName>
    <definedName name="MARZORN" localSheetId="3">#REF!</definedName>
    <definedName name="MARZORN" localSheetId="0">#REF!</definedName>
    <definedName name="MARZORN">#REF!</definedName>
    <definedName name="MARZORP" localSheetId="3">#REF!</definedName>
    <definedName name="MARZORP" localSheetId="0">#REF!</definedName>
    <definedName name="MARZORP">#REF!</definedName>
    <definedName name="METROCRECIM" localSheetId="3">#REF!</definedName>
    <definedName name="METROCRECIM" localSheetId="0">#REF!</definedName>
    <definedName name="METROCRECIM">#REF!</definedName>
    <definedName name="METROPESOS" localSheetId="3">#REF!</definedName>
    <definedName name="METROPESOS" localSheetId="0">#REF!</definedName>
    <definedName name="METROPESOS">#REF!</definedName>
    <definedName name="METROPIB" localSheetId="3">#REF!</definedName>
    <definedName name="METROPIB" localSheetId="0">#REF!</definedName>
    <definedName name="METROPIB">#REF!</definedName>
    <definedName name="MINISTRO" localSheetId="3">'[26]CUA1-3'!#REF!</definedName>
    <definedName name="MINISTRO" localSheetId="0">'[26]CUA1-3'!#REF!</definedName>
    <definedName name="MINISTRO">'[26]CUA1-3'!#REF!</definedName>
    <definedName name="MUNICIPIO" localSheetId="8">#REF!</definedName>
    <definedName name="MUNICIPIO" localSheetId="3">#REF!</definedName>
    <definedName name="MUNICIPIO" localSheetId="0">#REF!</definedName>
    <definedName name="MUNICIPIO">#REF!</definedName>
    <definedName name="NACION" localSheetId="3">#REF!</definedName>
    <definedName name="NACION" localSheetId="0">#REF!</definedName>
    <definedName name="NACION">#REF!</definedName>
    <definedName name="NBI_MPIO" localSheetId="3">#REF!</definedName>
    <definedName name="NBI_MPIO" localSheetId="0">#REF!</definedName>
    <definedName name="NBI_MPIO">#REF!</definedName>
    <definedName name="nivel" localSheetId="3">#REF!</definedName>
    <definedName name="nivel" localSheetId="0">#REF!</definedName>
    <definedName name="nivel">#REF!</definedName>
    <definedName name="NOINCLUIDCRECIM" localSheetId="3">#REF!</definedName>
    <definedName name="NOINCLUIDCRECIM" localSheetId="0">#REF!</definedName>
    <definedName name="NOINCLUIDCRECIM">#REF!</definedName>
    <definedName name="NOINCLUIPESOS" localSheetId="3">#REF!</definedName>
    <definedName name="NOINCLUIPESOS" localSheetId="0">#REF!</definedName>
    <definedName name="NOINCLUIPESOS">#REF!</definedName>
    <definedName name="nomniv" localSheetId="3">#REF!</definedName>
    <definedName name="nomniv" localSheetId="0">#REF!</definedName>
    <definedName name="nomniv">#REF!</definedName>
    <definedName name="NOVDEUDAFLOTANTE" localSheetId="3">#REF!</definedName>
    <definedName name="NOVDEUDAFLOTANTE" localSheetId="0">#REF!</definedName>
    <definedName name="NOVDEUDAFLOTANTE">#REF!</definedName>
    <definedName name="NOVEVOLREZAGO" localSheetId="3">#REF!</definedName>
    <definedName name="NOVEVOLREZAGO" localSheetId="0">#REF!</definedName>
    <definedName name="NOVEVOLREZAGO">#REF!</definedName>
    <definedName name="NUEVA">'[27]planta base'!$C$504:$AA$803</definedName>
    <definedName name="OE97B" localSheetId="8">#REF!</definedName>
    <definedName name="OE97B" localSheetId="3">#REF!</definedName>
    <definedName name="OE97B" localSheetId="0">#REF!</definedName>
    <definedName name="OE97B">#REF!</definedName>
    <definedName name="OEPROY97" localSheetId="3">#REF!</definedName>
    <definedName name="OEPROY97" localSheetId="0">#REF!</definedName>
    <definedName name="OEPROY97">#REF!</definedName>
    <definedName name="opetesore00" localSheetId="3">#REF!</definedName>
    <definedName name="opetesore00" localSheetId="0">#REF!</definedName>
    <definedName name="opetesore00">#REF!</definedName>
    <definedName name="opetesore98" localSheetId="3">#REF!</definedName>
    <definedName name="opetesore98" localSheetId="0">#REF!</definedName>
    <definedName name="opetesore98">#REF!</definedName>
    <definedName name="opetesore99" localSheetId="3">#REF!</definedName>
    <definedName name="opetesore99" localSheetId="0">#REF!</definedName>
    <definedName name="opetesore99">#REF!</definedName>
    <definedName name="P">'[20]Pesos ingresos'!$C$2:$U$111</definedName>
    <definedName name="PAGOPROM00_" localSheetId="8">#REF!</definedName>
    <definedName name="PAGOPROM00_" localSheetId="3">#REF!</definedName>
    <definedName name="PAGOPROM00_" localSheetId="0">#REF!</definedName>
    <definedName name="PAGOPROM00_">#REF!</definedName>
    <definedName name="PAGOPROM93_" localSheetId="3">#REF!</definedName>
    <definedName name="PAGOPROM93_" localSheetId="0">#REF!</definedName>
    <definedName name="PAGOPROM93_">#REF!</definedName>
    <definedName name="PAGOPROM94_" localSheetId="3">#REF!</definedName>
    <definedName name="PAGOPROM94_" localSheetId="0">#REF!</definedName>
    <definedName name="PAGOPROM94_">#REF!</definedName>
    <definedName name="PAGOPROM95_" localSheetId="3">#REF!</definedName>
    <definedName name="PAGOPROM95_" localSheetId="0">#REF!</definedName>
    <definedName name="PAGOPROM95_">#REF!</definedName>
    <definedName name="PAGOPROM96_" localSheetId="3">#REF!</definedName>
    <definedName name="PAGOPROM96_" localSheetId="0">#REF!</definedName>
    <definedName name="PAGOPROM96_">#REF!</definedName>
    <definedName name="PAGOPROM97_" localSheetId="3">#REF!</definedName>
    <definedName name="PAGOPROM97_" localSheetId="0">#REF!</definedName>
    <definedName name="PAGOPROM97_">#REF!</definedName>
    <definedName name="PAGOPROM98_" localSheetId="3">#REF!</definedName>
    <definedName name="PAGOPROM98_" localSheetId="0">#REF!</definedName>
    <definedName name="PAGOPROM98_">#REF!</definedName>
    <definedName name="PAGOPROM99_" localSheetId="3">#REF!</definedName>
    <definedName name="PAGOPROM99_" localSheetId="0">#REF!</definedName>
    <definedName name="PAGOPROM99_">#REF!</definedName>
    <definedName name="PARTICIPACIONES_1997___2000" localSheetId="3">'[26]CUA1-3'!#REF!</definedName>
    <definedName name="PARTICIPACIONES_1997___2000" localSheetId="0">'[26]CUA1-3'!#REF!</definedName>
    <definedName name="PARTICIPACIONES_1997___2000">'[26]CUA1-3'!#REF!</definedName>
    <definedName name="PARTMUN00_">[13]SUPUESTOS!$O$6</definedName>
    <definedName name="PARTMUN93_">[13]SUPUESTOS!$H$6</definedName>
    <definedName name="PARTMUN94_">[13]SUPUESTOS!$I$6</definedName>
    <definedName name="PARTMUN95_">[13]SUPUESTOS!$J$6</definedName>
    <definedName name="PARTMUN96_">[13]SUPUESTOS!$K$6</definedName>
    <definedName name="PARTMUN97_">[13]SUPUESTOS!$L$6</definedName>
    <definedName name="PARTMUN98_">[13]SUPUESTOS!$M$6</definedName>
    <definedName name="PARTMUN99_">[13]SUPUESTOS!$N$6</definedName>
    <definedName name="Pcpta_00" localSheetId="3">[28]Pob!#REF!</definedName>
    <definedName name="Pcpta_00" localSheetId="0">[28]Pob!#REF!</definedName>
    <definedName name="Pcpta_00">[28]Pob!#REF!</definedName>
    <definedName name="Pcpta_01" localSheetId="3">[28]Pob!#REF!</definedName>
    <definedName name="Pcpta_01" localSheetId="0">[28]Pob!#REF!</definedName>
    <definedName name="Pcpta_01">[28]Pob!#REF!</definedName>
    <definedName name="Pcpta_02" localSheetId="3">[28]Pob!#REF!</definedName>
    <definedName name="Pcpta_02" localSheetId="0">[28]Pob!#REF!</definedName>
    <definedName name="Pcpta_02">[28]Pob!#REF!</definedName>
    <definedName name="Pcpta_99" localSheetId="3">[28]Pob!#REF!</definedName>
    <definedName name="Pcpta_99" localSheetId="0">[28]Pob!#REF!</definedName>
    <definedName name="Pcpta_99">[28]Pob!#REF!</definedName>
    <definedName name="PERNOTEC00_" localSheetId="8">#REF!</definedName>
    <definedName name="PERNOTEC00_" localSheetId="3">#REF!</definedName>
    <definedName name="PERNOTEC00_" localSheetId="0">#REF!</definedName>
    <definedName name="PERNOTEC00_">#REF!</definedName>
    <definedName name="PERNOTEC93_" localSheetId="3">#REF!</definedName>
    <definedName name="PERNOTEC93_" localSheetId="0">#REF!</definedName>
    <definedName name="PERNOTEC93_">#REF!</definedName>
    <definedName name="PERNOTEC94_" localSheetId="3">#REF!</definedName>
    <definedName name="PERNOTEC94_" localSheetId="0">#REF!</definedName>
    <definedName name="PERNOTEC94_">#REF!</definedName>
    <definedName name="PERNOTEC95_" localSheetId="3">#REF!</definedName>
    <definedName name="PERNOTEC95_" localSheetId="0">#REF!</definedName>
    <definedName name="PERNOTEC95_">#REF!</definedName>
    <definedName name="PERNOTEC96_" localSheetId="3">#REF!</definedName>
    <definedName name="PERNOTEC96_" localSheetId="0">#REF!</definedName>
    <definedName name="PERNOTEC96_">#REF!</definedName>
    <definedName name="PERNOTEC97_" localSheetId="3">#REF!</definedName>
    <definedName name="PERNOTEC97_" localSheetId="0">#REF!</definedName>
    <definedName name="PERNOTEC97_">#REF!</definedName>
    <definedName name="PERNOTEC98_" localSheetId="3">#REF!</definedName>
    <definedName name="PERNOTEC98_" localSheetId="0">#REF!</definedName>
    <definedName name="PERNOTEC98_">#REF!</definedName>
    <definedName name="PERNOTEC99_" localSheetId="3">#REF!</definedName>
    <definedName name="PERNOTEC99_" localSheetId="0">#REF!</definedName>
    <definedName name="PERNOTEC99_">#REF!</definedName>
    <definedName name="PEROTRA00_" localSheetId="3">#REF!</definedName>
    <definedName name="PEROTRA00_" localSheetId="0">#REF!</definedName>
    <definedName name="PEROTRA00_">#REF!</definedName>
    <definedName name="PEROTRA93_" localSheetId="3">#REF!</definedName>
    <definedName name="PEROTRA93_" localSheetId="0">#REF!</definedName>
    <definedName name="PEROTRA93_">#REF!</definedName>
    <definedName name="PEROTRA94_" localSheetId="3">#REF!</definedName>
    <definedName name="PEROTRA94_" localSheetId="0">#REF!</definedName>
    <definedName name="PEROTRA94_">#REF!</definedName>
    <definedName name="PEROTRA95_" localSheetId="3">#REF!</definedName>
    <definedName name="PEROTRA95_" localSheetId="0">#REF!</definedName>
    <definedName name="PEROTRA95_">#REF!</definedName>
    <definedName name="PEROTRA96_" localSheetId="3">#REF!</definedName>
    <definedName name="PEROTRA96_" localSheetId="0">#REF!</definedName>
    <definedName name="PEROTRA96_">#REF!</definedName>
    <definedName name="PEROTRA97_" localSheetId="3">#REF!</definedName>
    <definedName name="PEROTRA97_" localSheetId="0">#REF!</definedName>
    <definedName name="PEROTRA97_">#REF!</definedName>
    <definedName name="PEROTRA98_" localSheetId="3">#REF!</definedName>
    <definedName name="PEROTRA98_" localSheetId="0">#REF!</definedName>
    <definedName name="PEROTRA98_">#REF!</definedName>
    <definedName name="PEROTRA99_" localSheetId="3">#REF!</definedName>
    <definedName name="PEROTRA99_" localSheetId="0">#REF!</definedName>
    <definedName name="PEROTRA99_">#REF!</definedName>
    <definedName name="PERTRANS00_" localSheetId="3">#REF!</definedName>
    <definedName name="PERTRANS00_" localSheetId="0">#REF!</definedName>
    <definedName name="PERTRANS00_">#REF!</definedName>
    <definedName name="PERTRANS93_" localSheetId="3">#REF!</definedName>
    <definedName name="PERTRANS93_" localSheetId="0">#REF!</definedName>
    <definedName name="PERTRANS93_">#REF!</definedName>
    <definedName name="PERTRANS94_" localSheetId="3">#REF!</definedName>
    <definedName name="PERTRANS94_" localSheetId="0">#REF!</definedName>
    <definedName name="PERTRANS94_">#REF!</definedName>
    <definedName name="PERTRANS95_" localSheetId="3">#REF!</definedName>
    <definedName name="PERTRANS95_" localSheetId="0">#REF!</definedName>
    <definedName name="PERTRANS95_">#REF!</definedName>
    <definedName name="PERTRANS96_" localSheetId="3">#REF!</definedName>
    <definedName name="PERTRANS96_" localSheetId="0">#REF!</definedName>
    <definedName name="PERTRANS96_">#REF!</definedName>
    <definedName name="PERTRANS97_" localSheetId="3">#REF!</definedName>
    <definedName name="PERTRANS97_" localSheetId="0">#REF!</definedName>
    <definedName name="PERTRANS97_">#REF!</definedName>
    <definedName name="PERTRANS98_" localSheetId="3">#REF!</definedName>
    <definedName name="PERTRANS98_" localSheetId="0">#REF!</definedName>
    <definedName name="PERTRANS98_">#REF!</definedName>
    <definedName name="PERTRANS99_" localSheetId="3">#REF!</definedName>
    <definedName name="PERTRANS99_" localSheetId="0">#REF!</definedName>
    <definedName name="PERTRANS99_">#REF!</definedName>
    <definedName name="PIB" localSheetId="3">#REF!</definedName>
    <definedName name="PIB" localSheetId="0">#REF!</definedName>
    <definedName name="PIB">#REF!</definedName>
    <definedName name="PIB00">[6]SUPUESTOS!$O$47</definedName>
    <definedName name="PIB00_">[13]SUPUESTOS!$O$19</definedName>
    <definedName name="PIB93_">[13]SUPUESTOS!$H$19</definedName>
    <definedName name="PIB94_">[13]SUPUESTOS!$I$19</definedName>
    <definedName name="PIB95_">[13]SUPUESTOS!$J$19</definedName>
    <definedName name="PIB96_">[13]SUPUESTOS!$K$19</definedName>
    <definedName name="PIB97_">[13]SUPUESTOS!$L$19</definedName>
    <definedName name="PIB98_">[13]SUPUESTOS!$M$19</definedName>
    <definedName name="PIB99_">[13]SUPUESTOS!$N$19</definedName>
    <definedName name="PICN_00_REAF_98" localSheetId="8">#REF!</definedName>
    <definedName name="PICN_00_REAF_98" localSheetId="3">#REF!</definedName>
    <definedName name="PICN_00_REAF_98" localSheetId="0">#REF!</definedName>
    <definedName name="PICN_00_REAF_98">#REF!</definedName>
    <definedName name="PICN_01_RESERVA" localSheetId="3">#REF!</definedName>
    <definedName name="PICN_01_RESERVA" localSheetId="0">#REF!</definedName>
    <definedName name="PICN_01_RESERVA">#REF!</definedName>
    <definedName name="PICN_94" localSheetId="3">#REF!</definedName>
    <definedName name="PICN_94" localSheetId="0">#REF!</definedName>
    <definedName name="PICN_94">#REF!</definedName>
    <definedName name="PICN_95" localSheetId="3">#REF!</definedName>
    <definedName name="PICN_95" localSheetId="0">#REF!</definedName>
    <definedName name="PICN_95">#REF!</definedName>
    <definedName name="PICN_96" localSheetId="3">#REF!</definedName>
    <definedName name="PICN_96" localSheetId="0">#REF!</definedName>
    <definedName name="PICN_96">#REF!</definedName>
    <definedName name="PICN_97" localSheetId="3">#REF!</definedName>
    <definedName name="PICN_97" localSheetId="0">#REF!</definedName>
    <definedName name="PICN_97">#REF!</definedName>
    <definedName name="PICN_98" localSheetId="3">#REF!</definedName>
    <definedName name="PICN_98" localSheetId="0">#REF!</definedName>
    <definedName name="PICN_98">#REF!</definedName>
    <definedName name="PICN_99_REF_97" localSheetId="3">#REF!</definedName>
    <definedName name="PICN_99_REF_97" localSheetId="0">#REF!</definedName>
    <definedName name="PICN_99_REF_97">#REF!</definedName>
    <definedName name="PORC_LIBRE_00" localSheetId="3">'[15]94-03 Mil Corr '!#REF!</definedName>
    <definedName name="PORC_LIBRE_00" localSheetId="0">'[15]94-03 Mil Corr '!#REF!</definedName>
    <definedName name="PORC_LIBRE_00">'[15]94-03 Mil Corr '!#REF!</definedName>
    <definedName name="PORC_LIBRE_01" localSheetId="3">'[15]94-03 Mil Corr '!#REF!</definedName>
    <definedName name="PORC_LIBRE_01" localSheetId="0">'[15]94-03 Mil Corr '!#REF!</definedName>
    <definedName name="PORC_LIBRE_01">'[15]94-03 Mil Corr '!#REF!</definedName>
    <definedName name="PORC_LIBRE_02" localSheetId="3">'[15]94-03 Mil Corr '!#REF!</definedName>
    <definedName name="PORC_LIBRE_02" localSheetId="0">'[15]94-03 Mil Corr '!#REF!</definedName>
    <definedName name="PORC_LIBRE_02">'[15]94-03 Mil Corr '!#REF!</definedName>
    <definedName name="PORC_LIBRE_94" localSheetId="3">'[15]94-03 Mil Corr '!#REF!</definedName>
    <definedName name="PORC_LIBRE_94" localSheetId="0">'[15]94-03 Mil Corr '!#REF!</definedName>
    <definedName name="PORC_LIBRE_94">'[15]94-03 Mil Corr '!#REF!</definedName>
    <definedName name="PORC_LIBRE_95" localSheetId="3">'[15]94-03 Mil Corr '!#REF!</definedName>
    <definedName name="PORC_LIBRE_95" localSheetId="0">'[15]94-03 Mil Corr '!#REF!</definedName>
    <definedName name="PORC_LIBRE_95">'[15]94-03 Mil Corr '!#REF!</definedName>
    <definedName name="PORC_LIBRE_96" localSheetId="3">'[15]94-03 Mil Corr '!#REF!</definedName>
    <definedName name="PORC_LIBRE_96" localSheetId="0">'[15]94-03 Mil Corr '!#REF!</definedName>
    <definedName name="PORC_LIBRE_96">'[15]94-03 Mil Corr '!#REF!</definedName>
    <definedName name="PORC_LIBRE_97" localSheetId="3">'[15]94-03 Mil Corr '!#REF!</definedName>
    <definedName name="PORC_LIBRE_97" localSheetId="0">'[15]94-03 Mil Corr '!#REF!</definedName>
    <definedName name="PORC_LIBRE_97">'[15]94-03 Mil Corr '!#REF!</definedName>
    <definedName name="PORC_LIBRE_98" localSheetId="3">'[15]94-03 Mil Corr '!#REF!</definedName>
    <definedName name="PORC_LIBRE_98" localSheetId="0">'[15]94-03 Mil Corr '!#REF!</definedName>
    <definedName name="PORC_LIBRE_98">'[15]94-03 Mil Corr '!#REF!</definedName>
    <definedName name="PORC_LIBRE_99" localSheetId="3">'[15]94-03 Mil Corr '!#REF!</definedName>
    <definedName name="PORC_LIBRE_99" localSheetId="0">'[15]94-03 Mil Corr '!#REF!</definedName>
    <definedName name="PORC_LIBRE_99">'[15]94-03 Mil Corr '!#REF!</definedName>
    <definedName name="PPTO97" localSheetId="8">#REF!</definedName>
    <definedName name="PPTO97" localSheetId="3">#REF!</definedName>
    <definedName name="PPTO97" localSheetId="0">#REF!</definedName>
    <definedName name="PPTO97">#REF!</definedName>
    <definedName name="PRESUPUESTO__1998" localSheetId="3">#REF!</definedName>
    <definedName name="PRESUPUESTO__1998" localSheetId="0">#REF!</definedName>
    <definedName name="PRESUPUESTO__1998">#REF!</definedName>
    <definedName name="prgnac" localSheetId="3">[12]GASTOS!#REF!</definedName>
    <definedName name="prgnac" localSheetId="0">[12]GASTOS!#REF!</definedName>
    <definedName name="prgnac">[12]GASTOS!#REF!</definedName>
    <definedName name="prgprp" localSheetId="3">[12]GASTOS!#REF!</definedName>
    <definedName name="prgprp" localSheetId="0">[12]GASTOS!#REF!</definedName>
    <definedName name="prgprp">[12]GASTOS!#REF!</definedName>
    <definedName name="primant" localSheetId="8">#REF!</definedName>
    <definedName name="primant" localSheetId="3">#REF!</definedName>
    <definedName name="primant" localSheetId="0">#REF!</definedName>
    <definedName name="primant">#REF!</definedName>
    <definedName name="primnav" localSheetId="3">#REF!</definedName>
    <definedName name="primnav" localSheetId="0">#REF!</definedName>
    <definedName name="primnav">#REF!</definedName>
    <definedName name="primser" localSheetId="3">#REF!</definedName>
    <definedName name="primser" localSheetId="0">#REF!</definedName>
    <definedName name="primser">#REF!</definedName>
    <definedName name="primtec" localSheetId="3">#REF!</definedName>
    <definedName name="primtec" localSheetId="0">#REF!</definedName>
    <definedName name="primtec">#REF!</definedName>
    <definedName name="primvac" localSheetId="3">#REF!</definedName>
    <definedName name="primvac" localSheetId="0">#REF!</definedName>
    <definedName name="primvac">#REF!</definedName>
    <definedName name="PROPIOS" localSheetId="3">#REF!</definedName>
    <definedName name="PROPIOS" localSheetId="0">#REF!</definedName>
    <definedName name="PROPIOS">#REF!</definedName>
    <definedName name="prynac" localSheetId="3">[12]GASTOS!#REF!</definedName>
    <definedName name="prynac" localSheetId="0">[12]GASTOS!#REF!</definedName>
    <definedName name="prynac">[12]GASTOS!#REF!</definedName>
    <definedName name="pryprp" localSheetId="3">[12]GASTOS!#REF!</definedName>
    <definedName name="pryprp" localSheetId="0">[12]GASTOS!#REF!</definedName>
    <definedName name="pryprp">[12]GASTOS!#REF!</definedName>
    <definedName name="pyd">'[20]P+D ingresos'!$C$1:$U$111</definedName>
    <definedName name="rango1" localSheetId="8">#REF!</definedName>
    <definedName name="rango1" localSheetId="3">#REF!</definedName>
    <definedName name="rango1" localSheetId="0">#REF!</definedName>
    <definedName name="rango1">#REF!</definedName>
    <definedName name="RDPTO" localSheetId="3">#REF!</definedName>
    <definedName name="RDPTO" localSheetId="0">#REF!</definedName>
    <definedName name="RDPTO">#REF!</definedName>
    <definedName name="re" localSheetId="3">#REF!</definedName>
    <definedName name="re" localSheetId="0">#REF!</definedName>
    <definedName name="re">#REF!</definedName>
    <definedName name="RECALCULO" localSheetId="3">[16]RESUMEN!#REF!</definedName>
    <definedName name="RECALCULO" localSheetId="0">[16]RESUMEN!#REF!</definedName>
    <definedName name="RECALCULO">[16]RESUMEN!#REF!</definedName>
    <definedName name="RECAPRO00_" localSheetId="8">#REF!</definedName>
    <definedName name="RECAPRO00_" localSheetId="3">#REF!</definedName>
    <definedName name="RECAPRO00_" localSheetId="0">#REF!</definedName>
    <definedName name="RECAPRO00_">#REF!</definedName>
    <definedName name="RECAPRO93_" localSheetId="3">#REF!</definedName>
    <definedName name="RECAPRO93_" localSheetId="0">#REF!</definedName>
    <definedName name="RECAPRO93_">#REF!</definedName>
    <definedName name="RECAPRO94_" localSheetId="3">#REF!</definedName>
    <definedName name="RECAPRO94_" localSheetId="0">#REF!</definedName>
    <definedName name="RECAPRO94_">#REF!</definedName>
    <definedName name="RECAPRO95_" localSheetId="3">#REF!</definedName>
    <definedName name="RECAPRO95_" localSheetId="0">#REF!</definedName>
    <definedName name="RECAPRO95_">#REF!</definedName>
    <definedName name="RECAPRO96_" localSheetId="3">#REF!</definedName>
    <definedName name="RECAPRO96_" localSheetId="0">#REF!</definedName>
    <definedName name="RECAPRO96_">#REF!</definedName>
    <definedName name="RECAPRO97_" localSheetId="3">#REF!</definedName>
    <definedName name="RECAPRO97_" localSheetId="0">#REF!</definedName>
    <definedName name="RECAPRO97_">#REF!</definedName>
    <definedName name="RECAPRO98_" localSheetId="3">#REF!</definedName>
    <definedName name="RECAPRO98_" localSheetId="0">#REF!</definedName>
    <definedName name="RECAPRO98_">#REF!</definedName>
    <definedName name="RECAPRO99_" localSheetId="3">#REF!</definedName>
    <definedName name="RECAPRO99_" localSheetId="0">#REF!</definedName>
    <definedName name="RECAPRO99_">#REF!</definedName>
    <definedName name="recing" localSheetId="3">#REF!</definedName>
    <definedName name="recing" localSheetId="0">#REF!</definedName>
    <definedName name="recing">#REF!</definedName>
    <definedName name="recnac" localSheetId="3">[12]GASTOS!#REF!</definedName>
    <definedName name="recnac" localSheetId="0">[12]GASTOS!#REF!</definedName>
    <definedName name="recnac">[12]GASTOS!#REF!</definedName>
    <definedName name="recprp" localSheetId="3">[12]GASTOS!#REF!</definedName>
    <definedName name="recprp" localSheetId="0">[12]GASTOS!#REF!</definedName>
    <definedName name="recprp">[12]GASTOS!#REF!</definedName>
    <definedName name="reg" localSheetId="3">[12]GASTOS!#REF!</definedName>
    <definedName name="reg" localSheetId="0">[12]GASTOS!#REF!</definedName>
    <definedName name="reg">[12]GASTOS!#REF!</definedName>
    <definedName name="REGALIAS00_">[13]SUPUESTOS!$O$74</definedName>
    <definedName name="REGALIAS93_">[13]SUPUESTOS!$H$74</definedName>
    <definedName name="REGALIAS94_">[13]SUPUESTOS!$I$74</definedName>
    <definedName name="REGALIAS95_">[13]SUPUESTOS!$J$74</definedName>
    <definedName name="REGALIAS96_">[13]SUPUESTOS!$K$74</definedName>
    <definedName name="REGALIAS97_">[13]SUPUESTOS!$L$74</definedName>
    <definedName name="REGALIAS98_">[13]SUPUESTOS!$M$74</definedName>
    <definedName name="REGALIAS99_">[13]SUPUESTOS!$N$74</definedName>
    <definedName name="REGIONALCRECIM" localSheetId="8">#REF!</definedName>
    <definedName name="REGIONALCRECIM" localSheetId="3">#REF!</definedName>
    <definedName name="REGIONALCRECIM" localSheetId="0">#REF!</definedName>
    <definedName name="REGIONALCRECIM">#REF!</definedName>
    <definedName name="REGIONALPESOS" localSheetId="3">#REF!</definedName>
    <definedName name="REGIONALPESOS" localSheetId="0">#REF!</definedName>
    <definedName name="REGIONALPESOS">#REF!</definedName>
    <definedName name="REGIONALPIB" localSheetId="3">#REF!</definedName>
    <definedName name="REGIONALPIB" localSheetId="0">#REF!</definedName>
    <definedName name="REGIONALPIB">#REF!</definedName>
    <definedName name="Rep_ing_02" localSheetId="3">[28]Pob!#REF!</definedName>
    <definedName name="Rep_ing_02" localSheetId="0">[28]Pob!#REF!</definedName>
    <definedName name="Rep_ing_02">[28]Pob!#REF!</definedName>
    <definedName name="REQUERIDOS" localSheetId="3">'[24]LIQUI-TRANSF'!#REF!</definedName>
    <definedName name="REQUERIDOS" localSheetId="0">'[24]LIQUI-TRANSF'!#REF!</definedName>
    <definedName name="REQUERIDOS">'[24]LIQUI-TRANSF'!#REF!</definedName>
    <definedName name="RESTO" localSheetId="8">#REF!</definedName>
    <definedName name="RESTO" localSheetId="3">#REF!</definedName>
    <definedName name="RESTO" localSheetId="0">#REF!</definedName>
    <definedName name="RESTO">#REF!</definedName>
    <definedName name="RESTOCRECIM" localSheetId="3">#REF!</definedName>
    <definedName name="RESTOCRECIM" localSheetId="0">#REF!</definedName>
    <definedName name="RESTOCRECIM">#REF!</definedName>
    <definedName name="RESTOPESOS" localSheetId="3">#REF!</definedName>
    <definedName name="RESTOPESOS" localSheetId="0">#REF!</definedName>
    <definedName name="RESTOPESOS">#REF!</definedName>
    <definedName name="RESTOPIB" localSheetId="3">#REF!</definedName>
    <definedName name="RESTOPIB" localSheetId="0">#REF!</definedName>
    <definedName name="RESTOPIB">#REF!</definedName>
    <definedName name="RESUMIDO" localSheetId="3">#REF!</definedName>
    <definedName name="RESUMIDO" localSheetId="0">#REF!</definedName>
    <definedName name="RESUMIDO">#REF!</definedName>
    <definedName name="rezago" localSheetId="3">#REF!</definedName>
    <definedName name="rezago" localSheetId="0">#REF!</definedName>
    <definedName name="rezago">#REF!</definedName>
    <definedName name="Rwvu.ComparEneMar9697." hidden="1">'[19]Seguimiento CSF'!$L$1:$N$65536,'[19]Seguimiento CSF'!$R$1:$BU$65536</definedName>
    <definedName name="Rwvu.EneFeb." hidden="1">'[19]Seguimiento CSF'!$L$1:$N$65536,'[19]Seguimiento CSF'!$Q$1:$AD$65536</definedName>
    <definedName name="Rwvu.Formato._.Corto." hidden="1">'[19]Seguimiento CSF'!$L$1:$N$65536,'[19]Seguimiento CSF'!$R$1:$AD$65536,'[19]Seguimiento CSF'!$AH$1:$AY$65536,'[19]Seguimiento CSF'!$BA$1:$BH$65536,'[19]Seguimiento CSF'!$BJ$1:$BQ$65536,'[19]Seguimiento CSF'!$BS$1:$CF$65536</definedName>
    <definedName name="Rwvu.OPEF._.96." hidden="1">'[19]Resumen OPEF'!$E$1:$J$65536,'[19]Resumen OPEF'!$M$1:$Q$65536</definedName>
    <definedName name="Rwvu.OPEF._.97." localSheetId="8" hidden="1">'[19]Resumen OPEF'!$C$1:$C$65536,'[19]Resumen OPEF'!#REF!,'[19]Resumen OPEF'!$K$1:$Q$65536</definedName>
    <definedName name="Rwvu.OPEF._.97." localSheetId="3" hidden="1">'[19]Resumen OPEF'!$C$1:$C$65536,'[19]Resumen OPEF'!#REF!,'[19]Resumen OPEF'!$K$1:$Q$65536</definedName>
    <definedName name="Rwvu.OPEF._.97." localSheetId="0" hidden="1">'[19]Resumen OPEF'!$C$1:$C$65536,'[19]Resumen OPEF'!#REF!,'[19]Resumen OPEF'!$K$1:$Q$65536</definedName>
    <definedName name="Rwvu.OPEF._.97." hidden="1">'[19]Resumen OPEF'!$C$1:$C$65536,'[19]Resumen OPEF'!#REF!,'[19]Resumen OPEF'!$K$1:$Q$65536</definedName>
    <definedName name="sal">[27]tablas!$D$1:$H$814</definedName>
    <definedName name="SALIR" localSheetId="3">[16]RESUMEN!#REF!</definedName>
    <definedName name="SALIR" localSheetId="0">[16]RESUMEN!#REF!</definedName>
    <definedName name="SALIR">[16]RESUMEN!#REF!</definedName>
    <definedName name="secing" localSheetId="8">#REF!</definedName>
    <definedName name="secing" localSheetId="3">#REF!</definedName>
    <definedName name="secing" localSheetId="0">#REF!</definedName>
    <definedName name="secing">#REF!</definedName>
    <definedName name="SEGSOCIALCRECIM" localSheetId="3">#REF!</definedName>
    <definedName name="SEGSOCIALCRECIM" localSheetId="0">#REF!</definedName>
    <definedName name="SEGSOCIALCRECIM">#REF!</definedName>
    <definedName name="SEGSOCIALPESOS" localSheetId="3">#REF!</definedName>
    <definedName name="SEGSOCIALPESOS" localSheetId="0">#REF!</definedName>
    <definedName name="SEGSOCIALPESOS">#REF!</definedName>
    <definedName name="SEGSOCIALPIB" localSheetId="3">#REF!</definedName>
    <definedName name="SEGSOCIALPIB" localSheetId="0">#REF!</definedName>
    <definedName name="SEGSOCIALPIB">#REF!</definedName>
    <definedName name="SENDEMANDA00_" localSheetId="3">#REF!</definedName>
    <definedName name="SENDEMANDA00_" localSheetId="0">#REF!</definedName>
    <definedName name="SENDEMANDA00_">#REF!</definedName>
    <definedName name="SENDEMANDA93_" localSheetId="3">#REF!</definedName>
    <definedName name="SENDEMANDA93_" localSheetId="0">#REF!</definedName>
    <definedName name="SENDEMANDA93_">#REF!</definedName>
    <definedName name="SENDEMANDA94_" localSheetId="3">#REF!</definedName>
    <definedName name="SENDEMANDA94_" localSheetId="0">#REF!</definedName>
    <definedName name="SENDEMANDA94_">#REF!</definedName>
    <definedName name="SENDEMANDA95_" localSheetId="3">#REF!</definedName>
    <definedName name="SENDEMANDA95_" localSheetId="0">#REF!</definedName>
    <definedName name="SENDEMANDA95_">#REF!</definedName>
    <definedName name="SENDEMANDA96_" localSheetId="3">#REF!</definedName>
    <definedName name="SENDEMANDA96_" localSheetId="0">#REF!</definedName>
    <definedName name="SENDEMANDA96_">#REF!</definedName>
    <definedName name="SENDEMANDA97_" localSheetId="3">#REF!</definedName>
    <definedName name="SENDEMANDA97_" localSheetId="0">#REF!</definedName>
    <definedName name="SENDEMANDA97_">#REF!</definedName>
    <definedName name="SENDEMANDA98_" localSheetId="3">#REF!</definedName>
    <definedName name="SENDEMANDA98_" localSheetId="0">#REF!</definedName>
    <definedName name="SENDEMANDA98_">#REF!</definedName>
    <definedName name="SENDEMANDA99_" localSheetId="3">#REF!</definedName>
    <definedName name="SENDEMANDA99_" localSheetId="0">#REF!</definedName>
    <definedName name="SENDEMANDA99_">#REF!</definedName>
    <definedName name="SENPERDIDAS00_" localSheetId="3">#REF!</definedName>
    <definedName name="SENPERDIDAS00_" localSheetId="0">#REF!</definedName>
    <definedName name="SENPERDIDAS00_">#REF!</definedName>
    <definedName name="SENPERDIDAS93_" localSheetId="3">#REF!</definedName>
    <definedName name="SENPERDIDAS93_" localSheetId="0">#REF!</definedName>
    <definedName name="SENPERDIDAS93_">#REF!</definedName>
    <definedName name="SENPERDIDAS94_" localSheetId="3">#REF!</definedName>
    <definedName name="SENPERDIDAS94_" localSheetId="0">#REF!</definedName>
    <definedName name="SENPERDIDAS94_">#REF!</definedName>
    <definedName name="SENPERDIDAS95_" localSheetId="3">#REF!</definedName>
    <definedName name="SENPERDIDAS95_" localSheetId="0">#REF!</definedName>
    <definedName name="SENPERDIDAS95_">#REF!</definedName>
    <definedName name="SENPERDIDAS96_" localSheetId="3">#REF!</definedName>
    <definedName name="SENPERDIDAS96_" localSheetId="0">#REF!</definedName>
    <definedName name="SENPERDIDAS96_">#REF!</definedName>
    <definedName name="SENPERDIDAS97_" localSheetId="3">#REF!</definedName>
    <definedName name="SENPERDIDAS97_" localSheetId="0">#REF!</definedName>
    <definedName name="SENPERDIDAS97_">#REF!</definedName>
    <definedName name="SENPERDIDAS98_" localSheetId="3">#REF!</definedName>
    <definedName name="SENPERDIDAS98_" localSheetId="0">#REF!</definedName>
    <definedName name="SENPERDIDAS98_">#REF!</definedName>
    <definedName name="SENPERDIDAS99_" localSheetId="3">#REF!</definedName>
    <definedName name="SENPERDIDAS99_" localSheetId="0">#REF!</definedName>
    <definedName name="SENPERDIDAS99_">#REF!</definedName>
    <definedName name="SENRECAUDO00_" localSheetId="3">#REF!</definedName>
    <definedName name="SENRECAUDO00_" localSheetId="0">#REF!</definedName>
    <definedName name="SENRECAUDO00_">#REF!</definedName>
    <definedName name="SENRECAUDO93_" localSheetId="3">#REF!</definedName>
    <definedName name="SENRECAUDO93_" localSheetId="0">#REF!</definedName>
    <definedName name="SENRECAUDO93_">#REF!</definedName>
    <definedName name="SENRECAUDO94_" localSheetId="3">#REF!</definedName>
    <definedName name="SENRECAUDO94_" localSheetId="0">#REF!</definedName>
    <definedName name="SENRECAUDO94_">#REF!</definedName>
    <definedName name="SENRECAUDO95_" localSheetId="3">#REF!</definedName>
    <definedName name="SENRECAUDO95_" localSheetId="0">#REF!</definedName>
    <definedName name="SENRECAUDO95_">#REF!</definedName>
    <definedName name="SENRECAUDO96_" localSheetId="3">#REF!</definedName>
    <definedName name="SENRECAUDO96_" localSheetId="0">#REF!</definedName>
    <definedName name="SENRECAUDO96_">#REF!</definedName>
    <definedName name="SENRECAUDO97_" localSheetId="3">#REF!</definedName>
    <definedName name="SENRECAUDO97_" localSheetId="0">#REF!</definedName>
    <definedName name="SENRECAUDO97_">#REF!</definedName>
    <definedName name="SENRECAUDO98_" localSheetId="3">#REF!</definedName>
    <definedName name="SENRECAUDO98_" localSheetId="0">#REF!</definedName>
    <definedName name="SENRECAUDO98_">#REF!</definedName>
    <definedName name="SENRECAUDO99_" localSheetId="3">#REF!</definedName>
    <definedName name="SENRECAUDO99_" localSheetId="0">#REF!</definedName>
    <definedName name="SENRECAUDO99_">#REF!</definedName>
    <definedName name="SENSUPERAVIT00_" localSheetId="3">#REF!</definedName>
    <definedName name="SENSUPERAVIT00_" localSheetId="0">#REF!</definedName>
    <definedName name="SENSUPERAVIT00_">#REF!</definedName>
    <definedName name="SENSUPERAVIT93_" localSheetId="3">#REF!</definedName>
    <definedName name="SENSUPERAVIT93_" localSheetId="0">#REF!</definedName>
    <definedName name="SENSUPERAVIT93_">#REF!</definedName>
    <definedName name="SENSUPERAVIT94_" localSheetId="3">#REF!</definedName>
    <definedName name="SENSUPERAVIT94_" localSheetId="0">#REF!</definedName>
    <definedName name="SENSUPERAVIT94_">#REF!</definedName>
    <definedName name="SENSUPERAVIT95_" localSheetId="3">#REF!</definedName>
    <definedName name="SENSUPERAVIT95_" localSheetId="0">#REF!</definedName>
    <definedName name="SENSUPERAVIT95_">#REF!</definedName>
    <definedName name="SENSUPERAVIT96_" localSheetId="3">#REF!</definedName>
    <definedName name="SENSUPERAVIT96_" localSheetId="0">#REF!</definedName>
    <definedName name="SENSUPERAVIT96_">#REF!</definedName>
    <definedName name="SENSUPERAVIT97_" localSheetId="3">#REF!</definedName>
    <definedName name="SENSUPERAVIT97_" localSheetId="0">#REF!</definedName>
    <definedName name="SENSUPERAVIT97_">#REF!</definedName>
    <definedName name="SENSUPERAVIT98_" localSheetId="3">#REF!</definedName>
    <definedName name="SENSUPERAVIT98_" localSheetId="0">#REF!</definedName>
    <definedName name="SENSUPERAVIT98_">#REF!</definedName>
    <definedName name="SENSUPERAVIT99_" localSheetId="3">#REF!</definedName>
    <definedName name="SENSUPERAVIT99_" localSheetId="0">#REF!</definedName>
    <definedName name="SENSUPERAVIT99_">#REF!</definedName>
    <definedName name="SENTARIFA00_" localSheetId="3">#REF!</definedName>
    <definedName name="SENTARIFA00_" localSheetId="0">#REF!</definedName>
    <definedName name="SENTARIFA00_">#REF!</definedName>
    <definedName name="SENTARIFA93_" localSheetId="3">#REF!</definedName>
    <definedName name="SENTARIFA93_" localSheetId="0">#REF!</definedName>
    <definedName name="SENTARIFA93_">#REF!</definedName>
    <definedName name="SENTARIFA94_" localSheetId="3">#REF!</definedName>
    <definedName name="SENTARIFA94_" localSheetId="0">#REF!</definedName>
    <definedName name="SENTARIFA94_">#REF!</definedName>
    <definedName name="SENTARIFA95_" localSheetId="3">#REF!</definedName>
    <definedName name="SENTARIFA95_" localSheetId="0">#REF!</definedName>
    <definedName name="SENTARIFA95_">#REF!</definedName>
    <definedName name="SENTARIFA96_" localSheetId="3">#REF!</definedName>
    <definedName name="SENTARIFA96_" localSheetId="0">#REF!</definedName>
    <definedName name="SENTARIFA96_">#REF!</definedName>
    <definedName name="SENTARIFA97_" localSheetId="3">#REF!</definedName>
    <definedName name="SENTARIFA97_" localSheetId="0">#REF!</definedName>
    <definedName name="SENTARIFA97_">#REF!</definedName>
    <definedName name="SENTARIFA98_" localSheetId="3">#REF!</definedName>
    <definedName name="SENTARIFA98_" localSheetId="0">#REF!</definedName>
    <definedName name="SENTARIFA98_">#REF!</definedName>
    <definedName name="SENTARIFA99_" localSheetId="3">#REF!</definedName>
    <definedName name="SENTARIFA99_" localSheetId="0">#REF!</definedName>
    <definedName name="SENTARIFA99_">#REF!</definedName>
    <definedName name="SENVARDEM00_" localSheetId="3">#REF!</definedName>
    <definedName name="SENVARDEM00_" localSheetId="0">#REF!</definedName>
    <definedName name="SENVARDEM00_">#REF!</definedName>
    <definedName name="SENVARDEM93_" localSheetId="3">#REF!</definedName>
    <definedName name="SENVARDEM93_" localSheetId="0">#REF!</definedName>
    <definedName name="SENVARDEM93_">#REF!</definedName>
    <definedName name="SENVARDEM94_" localSheetId="3">#REF!</definedName>
    <definedName name="SENVARDEM94_" localSheetId="0">#REF!</definedName>
    <definedName name="SENVARDEM94_">#REF!</definedName>
    <definedName name="SENVARDEM95_" localSheetId="3">#REF!</definedName>
    <definedName name="SENVARDEM95_" localSheetId="0">#REF!</definedName>
    <definedName name="SENVARDEM95_">#REF!</definedName>
    <definedName name="SENVARDEM96_" localSheetId="3">#REF!</definedName>
    <definedName name="SENVARDEM96_" localSheetId="0">#REF!</definedName>
    <definedName name="SENVARDEM96_">#REF!</definedName>
    <definedName name="SENVARDEM97_" localSheetId="3">#REF!</definedName>
    <definedName name="SENVARDEM97_" localSheetId="0">#REF!</definedName>
    <definedName name="SENVARDEM97_">#REF!</definedName>
    <definedName name="SENVARDEM98_" localSheetId="3">#REF!</definedName>
    <definedName name="SENVARDEM98_" localSheetId="0">#REF!</definedName>
    <definedName name="SENVARDEM98_">#REF!</definedName>
    <definedName name="SENVARDEM99_" localSheetId="3">#REF!</definedName>
    <definedName name="SENVARDEM99_" localSheetId="0">#REF!</definedName>
    <definedName name="SENVARDEM99_">#REF!</definedName>
    <definedName name="SENVENTAS00_" localSheetId="3">#REF!</definedName>
    <definedName name="SENVENTAS00_" localSheetId="0">#REF!</definedName>
    <definedName name="SENVENTAS00_">#REF!</definedName>
    <definedName name="SENVENTAS93_" localSheetId="3">#REF!</definedName>
    <definedName name="SENVENTAS93_" localSheetId="0">#REF!</definedName>
    <definedName name="SENVENTAS93_">#REF!</definedName>
    <definedName name="SENVENTAS94_" localSheetId="3">#REF!</definedName>
    <definedName name="SENVENTAS94_" localSheetId="0">#REF!</definedName>
    <definedName name="SENVENTAS94_">#REF!</definedName>
    <definedName name="SENVENTAS95_" localSheetId="3">#REF!</definedName>
    <definedName name="SENVENTAS95_" localSheetId="0">#REF!</definedName>
    <definedName name="SENVENTAS95_">#REF!</definedName>
    <definedName name="SENVENTAS96_" localSheetId="3">#REF!</definedName>
    <definedName name="SENVENTAS96_" localSheetId="0">#REF!</definedName>
    <definedName name="SENVENTAS96_">#REF!</definedName>
    <definedName name="SENVENTAS97_" localSheetId="3">#REF!</definedName>
    <definedName name="SENVENTAS97_" localSheetId="0">#REF!</definedName>
    <definedName name="SENVENTAS97_">#REF!</definedName>
    <definedName name="SENVENTAS98_" localSheetId="3">#REF!</definedName>
    <definedName name="SENVENTAS98_" localSheetId="0">#REF!</definedName>
    <definedName name="SENVENTAS98_">#REF!</definedName>
    <definedName name="SENVENTAS99_" localSheetId="3">#REF!</definedName>
    <definedName name="SENVENTAS99_" localSheetId="0">#REF!</definedName>
    <definedName name="SENVENTAS99_">#REF!</definedName>
    <definedName name="SERVICIODEUDANACION" localSheetId="3">'[29]DETALLE-DEUDA'!#REF!</definedName>
    <definedName name="SERVICIODEUDANACION" localSheetId="0">'[29]DETALLE-DEUDA'!#REF!</definedName>
    <definedName name="SERVICIODEUDANACION">'[29]DETALLE-DEUDA'!#REF!</definedName>
    <definedName name="Servicios_personales" localSheetId="8">#REF!</definedName>
    <definedName name="Servicios_personales" localSheetId="3">#REF!</definedName>
    <definedName name="Servicios_personales" localSheetId="0">#REF!</definedName>
    <definedName name="Servicios_personales">#REF!</definedName>
    <definedName name="SGP_PG_02" localSheetId="3">#REF!</definedName>
    <definedName name="SGP_PG_02" localSheetId="0">#REF!</definedName>
    <definedName name="SGP_PG_02">#REF!</definedName>
    <definedName name="SITFID95_">[13]SUPUESTOS!$J$7</definedName>
    <definedName name="SITFIS00_">[13]SUPUESTOS!$O$7</definedName>
    <definedName name="SITFIS93_">[13]SUPUESTOS!$H$7</definedName>
    <definedName name="SITFIS94_">[13]SUPUESTOS!$I$7</definedName>
    <definedName name="SITFIS95_">[13]SUPUESTOS!$J$7</definedName>
    <definedName name="SITFIS96_">[13]SUPUESTOS!$K$7</definedName>
    <definedName name="SITFIS97_">[13]SUPUESTOS!$L$7</definedName>
    <definedName name="SITFIS98_">[13]SUPUESTOS!$M$7</definedName>
    <definedName name="SITFIS99_">[13]SUPUESTOS!$N$7</definedName>
    <definedName name="solnac" localSheetId="3">[12]GASTOS!#REF!</definedName>
    <definedName name="solnac" localSheetId="0">[12]GASTOS!#REF!</definedName>
    <definedName name="solnac">[12]GASTOS!#REF!</definedName>
    <definedName name="solprp" localSheetId="3">[12]GASTOS!#REF!</definedName>
    <definedName name="solprp" localSheetId="0">[12]GASTOS!#REF!</definedName>
    <definedName name="solprp">[12]GASTOS!#REF!</definedName>
    <definedName name="SORTEADO" localSheetId="8">#REF!</definedName>
    <definedName name="SORTEADO" localSheetId="3">#REF!</definedName>
    <definedName name="SORTEADO" localSheetId="0">#REF!</definedName>
    <definedName name="SORTEADO">#REF!</definedName>
    <definedName name="subtrn" localSheetId="3">#REF!</definedName>
    <definedName name="subtrn" localSheetId="0">#REF!</definedName>
    <definedName name="subtrn">#REF!</definedName>
    <definedName name="TCP00_" localSheetId="3">#REF!</definedName>
    <definedName name="TCP00_" localSheetId="0">#REF!</definedName>
    <definedName name="TCP00_">#REF!</definedName>
    <definedName name="TCP93_" localSheetId="3">#REF!</definedName>
    <definedName name="TCP93_" localSheetId="0">#REF!</definedName>
    <definedName name="TCP93_">#REF!</definedName>
    <definedName name="TCP94_" localSheetId="3">#REF!</definedName>
    <definedName name="TCP94_" localSheetId="0">#REF!</definedName>
    <definedName name="TCP94_">#REF!</definedName>
    <definedName name="TCP95_" localSheetId="3">#REF!</definedName>
    <definedName name="TCP95_" localSheetId="0">#REF!</definedName>
    <definedName name="TCP95_">#REF!</definedName>
    <definedName name="TCP96_" localSheetId="3">#REF!</definedName>
    <definedName name="TCP96_" localSheetId="0">#REF!</definedName>
    <definedName name="TCP96_">#REF!</definedName>
    <definedName name="TCP97_" localSheetId="3">#REF!</definedName>
    <definedName name="TCP97_" localSheetId="0">#REF!</definedName>
    <definedName name="TCP97_">#REF!</definedName>
    <definedName name="TCP98_" localSheetId="3">#REF!</definedName>
    <definedName name="TCP98_" localSheetId="0">#REF!</definedName>
    <definedName name="TCP98_">#REF!</definedName>
    <definedName name="TCP99_" localSheetId="3">#REF!</definedName>
    <definedName name="TCP99_" localSheetId="0">#REF!</definedName>
    <definedName name="TCP99_">#REF!</definedName>
    <definedName name="TELECOMCRECIM" localSheetId="3">#REF!</definedName>
    <definedName name="TELECOMCRECIM" localSheetId="0">#REF!</definedName>
    <definedName name="TELECOMCRECIM">#REF!</definedName>
    <definedName name="TELECOMPESOS" localSheetId="3">#REF!</definedName>
    <definedName name="TELECOMPESOS" localSheetId="0">#REF!</definedName>
    <definedName name="TELECOMPESOS">#REF!</definedName>
    <definedName name="TELECOMPIB" localSheetId="3">#REF!</definedName>
    <definedName name="TELECOMPIB" localSheetId="0">#REF!</definedName>
    <definedName name="TELECOMPIB">#REF!</definedName>
    <definedName name="_xlnm.Print_Titles" localSheetId="3">'Plan Financiero Minhacienda'!$1:$3</definedName>
    <definedName name="_xlnm.Print_Titles" localSheetId="0">'SGP 2009 Once'!$1:$3</definedName>
    <definedName name="Títulos_a_imprimir_IM" localSheetId="8">#REF!</definedName>
    <definedName name="Títulos_a_imprimir_IM" localSheetId="3">#REF!</definedName>
    <definedName name="Títulos_a_imprimir_IM" localSheetId="0">#REF!</definedName>
    <definedName name="Títulos_a_imprimir_IM">#REF!</definedName>
    <definedName name="TODO" localSheetId="3">#REF!</definedName>
    <definedName name="TODO" localSheetId="0">#REF!</definedName>
    <definedName name="TODO">#REF!</definedName>
    <definedName name="TOTAL" localSheetId="3">#REF!</definedName>
    <definedName name="TOTAL" localSheetId="0">#REF!</definedName>
    <definedName name="TOTAL">#REF!</definedName>
    <definedName name="tothorext" localSheetId="3">#REF!</definedName>
    <definedName name="tothorext" localSheetId="0">#REF!</definedName>
    <definedName name="tothorext">#REF!</definedName>
    <definedName name="totindemvac" localSheetId="3">#REF!</definedName>
    <definedName name="totindemvac" localSheetId="0">#REF!</definedName>
    <definedName name="totindemvac">#REF!</definedName>
    <definedName name="tranferencias" localSheetId="3">#REF!</definedName>
    <definedName name="tranferencias" localSheetId="0">#REF!</definedName>
    <definedName name="tranferencias">#REF!</definedName>
    <definedName name="TRANSTOT00_">[13]SUPUESTOS!$O$5</definedName>
    <definedName name="TRANSTOT93_">[13]SUPUESTOS!$H$5</definedName>
    <definedName name="TRANSTOT94_">[13]SUPUESTOS!$I$5</definedName>
    <definedName name="TRANSTOT95_">[13]SUPUESTOS!$J$5</definedName>
    <definedName name="TRANSTOT96_">[13]SUPUESTOS!$K$5</definedName>
    <definedName name="TRANSTOT97_">[13]SUPUESTOS!$L$5</definedName>
    <definedName name="TRANSTOT98_">[13]SUPUESTOS!$M$5</definedName>
    <definedName name="TRANSTOT99_">[13]SUPUESTOS!$N$5</definedName>
    <definedName name="uno" localSheetId="8">#REF!</definedName>
    <definedName name="uno" localSheetId="3">#REF!</definedName>
    <definedName name="uno" localSheetId="0">#REF!</definedName>
    <definedName name="uno">#REF!</definedName>
    <definedName name="v"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or" localSheetId="3">#REF!</definedName>
    <definedName name="valor" localSheetId="0">#REF!</definedName>
    <definedName name="valor">#REF!</definedName>
    <definedName name="valorpuntoIng" localSheetId="3">#REF!</definedName>
    <definedName name="valorpuntoIng" localSheetId="0">#REF!</definedName>
    <definedName name="valorpuntoIng">#REF!</definedName>
    <definedName name="VARIACIONES" localSheetId="3">#REF!</definedName>
    <definedName name="VARIACIONES" localSheetId="0">#REF!</definedName>
    <definedName name="VARIACIONES">#REF!</definedName>
    <definedName name="VARPIB00_">[13]SUPUESTOS!$O$20</definedName>
    <definedName name="VARPIB93_">[13]SUPUESTOS!$H$20</definedName>
    <definedName name="VARPIB94_">[13]SUPUESTOS!$I$20</definedName>
    <definedName name="VARPIB95_">[13]SUPUESTOS!$J$20</definedName>
    <definedName name="VARPIB96_">[13]SUPUESTOS!$K$20</definedName>
    <definedName name="VARPIB97_">[13]SUPUESTOS!$L$20</definedName>
    <definedName name="VARPIB98_">[13]SUPUESTOS!$M$20</definedName>
    <definedName name="VARPIB99_">[13]SUPUESTOS!$N$20</definedName>
    <definedName name="vieja">'[27]planta base'!$C$2:$AC$503</definedName>
    <definedName name="VIGENCIA">'[4]PAGOS VIGENCIA t'!$A$2:$AS$55</definedName>
    <definedName name="Vigencia_1999" localSheetId="8">#REF!</definedName>
    <definedName name="Vigencia_1999" localSheetId="3">#REF!</definedName>
    <definedName name="Vigencia_1999" localSheetId="0">#REF!</definedName>
    <definedName name="Vigencia_1999">#REF!</definedName>
    <definedName name="Vigencia_2000" localSheetId="3">#REF!</definedName>
    <definedName name="Vigencia_2000" localSheetId="0">#REF!</definedName>
    <definedName name="Vigencia_2000">#REF!</definedName>
    <definedName name="Vigencia_2001" localSheetId="3">#REF!</definedName>
    <definedName name="Vigencia_2001" localSheetId="0">#REF!</definedName>
    <definedName name="Vigencia_2001">#REF!</definedName>
    <definedName name="Vigencia_2002" localSheetId="3">#REF!</definedName>
    <definedName name="Vigencia_2002" localSheetId="0">#REF!</definedName>
    <definedName name="Vigencia_2002">#REF!</definedName>
    <definedName name="wvu.ComparEneMar9697."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Z" localSheetId="3">'[30]CUA1-3'!#REF!</definedName>
    <definedName name="Z" localSheetId="0">'[30]CUA1-3'!#REF!</definedName>
    <definedName name="Z">'[30]CUA1-3'!#REF!</definedName>
    <definedName name="Z_91E95AE5_DCC2_11D0_8DF1_00805F2A002D_.wvu.Cols" hidden="1">'[19]Seguimiento CSF'!$L$1:$N$65536,'[19]Seguimiento CSF'!$R$1:$BU$65536</definedName>
    <definedName name="Z_91E95AE6_DCC2_11D0_8DF1_00805F2A002D_.wvu.Cols" hidden="1">'[19]Seguimiento CSF'!$L$1:$N$65536,'[19]Seguimiento CSF'!$Q$1:$AD$65536</definedName>
    <definedName name="Z_91E95AE6_DCC2_11D0_8DF1_00805F2A002D_.wvu.Rows" localSheetId="8" hidden="1">'[19]Seguimiento CSF'!#REF!,'[19]Seguimiento CSF'!#REF!</definedName>
    <definedName name="Z_91E95AE6_DCC2_11D0_8DF1_00805F2A002D_.wvu.Rows" localSheetId="3" hidden="1">'[19]Seguimiento CSF'!#REF!,'[19]Seguimiento CSF'!#REF!</definedName>
    <definedName name="Z_91E95AE6_DCC2_11D0_8DF1_00805F2A002D_.wvu.Rows" localSheetId="0" hidden="1">'[19]Seguimiento CSF'!#REF!,'[19]Seguimiento CSF'!#REF!</definedName>
    <definedName name="Z_91E95AE6_DCC2_11D0_8DF1_00805F2A002D_.wvu.Rows" hidden="1">'[19]Seguimiento CSF'!#REF!,'[19]Seguimiento CSF'!#REF!</definedName>
    <definedName name="Z_91E95AE7_DCC2_11D0_8DF1_00805F2A002D_.wvu.Cols" hidden="1">'[19]Resumen MES OPEF'!$C$1:$C$65536,'[19]Resumen MES OPEF'!$N$1:$N$65536,'[19]Resumen MES OPEF'!$Y$1:$Y$65536,'[19]Resumen MES OPEF'!$AL$1:$AL$65536,'[19]Resumen MES OPEF'!$AV$1:$AV$65536,'[19]Resumen MES OPEF'!$BG$1:$BG$65536,'[19]Resumen MES OPEF'!$BR$1:$BR$65536,'[19]Resumen MES OPEF'!$CC$1:$CC$65536</definedName>
    <definedName name="Z_91E95AE8_DCC2_11D0_8DF1_00805F2A002D_.wvu.Cols" hidden="1">'[19]Seguimiento CSF'!$L$1:$N$65536,'[19]Seguimiento CSF'!$R$1:$AD$65536,'[19]Seguimiento CSF'!$AY$1:$AY$65536,'[19]Seguimiento CSF'!$BH$1:$BH$65536,'[19]Seguimiento CSF'!$BQ$1:$BQ$65536</definedName>
    <definedName name="Z_91E95AE9_DCC2_11D0_8DF1_00805F2A002D_.wvu.Cols" hidden="1">'[19]Seguimiento CSF'!$L$1:$N$65536,'[19]Seguimiento CSF'!$R$1:$AD$65536,'[19]Seguimiento CSF'!$AH$1:$AY$65536,'[19]Seguimiento CSF'!$BA$1:$BH$65536,'[19]Seguimiento CSF'!$BJ$1:$BQ$65536,'[19]Seguimiento CSF'!$BS$1:$CF$65536</definedName>
    <definedName name="Z_91E95AEB_DCC2_11D0_8DF1_00805F2A002D_.wvu.Cols" hidden="1">'[19]Resumen OPEF'!$E$1:$J$65536,'[19]Resumen OPEF'!$M$1:$Q$65536</definedName>
    <definedName name="Z_91E95AEC_DCC2_11D0_8DF1_00805F2A002D_.wvu.Cols" hidden="1">'[19]Resumen OPEF'!$C$1:$C$65536,'[19]Resumen OPEF'!$E$1:$E$65536,'[19]Resumen OPEF'!$H$1:$I$65536,'[19]Resumen OPEF'!$K$1:$L$65536,'[19]Resumen OPEF'!$O$1:$O$65536</definedName>
  </definedNames>
  <calcPr calcId="145621"/>
</workbook>
</file>

<file path=xl/calcChain.xml><?xml version="1.0" encoding="utf-8"?>
<calcChain xmlns="http://schemas.openxmlformats.org/spreadsheetml/2006/main">
  <c r="E67" i="20" l="1"/>
  <c r="F67" i="20" s="1"/>
  <c r="E66" i="20"/>
  <c r="F66" i="20" s="1"/>
  <c r="G66" i="20" s="1"/>
  <c r="H66" i="20" s="1"/>
  <c r="I66" i="20" s="1"/>
  <c r="J66" i="20" s="1"/>
  <c r="K66" i="20" s="1"/>
  <c r="L66" i="20" s="1"/>
  <c r="M66" i="20" s="1"/>
  <c r="E64" i="20"/>
  <c r="F64" i="20" s="1"/>
  <c r="G64" i="20" s="1"/>
  <c r="E63" i="20"/>
  <c r="F63" i="20" s="1"/>
  <c r="G63" i="20" s="1"/>
  <c r="H63" i="20" s="1"/>
  <c r="I63" i="20" s="1"/>
  <c r="J63" i="20" s="1"/>
  <c r="K63" i="20" s="1"/>
  <c r="L63" i="20" s="1"/>
  <c r="M63" i="20" s="1"/>
  <c r="E57" i="20"/>
  <c r="F57" i="20" s="1"/>
  <c r="G57" i="20" s="1"/>
  <c r="H57" i="20" s="1"/>
  <c r="I57" i="20" s="1"/>
  <c r="J57" i="20" s="1"/>
  <c r="K57" i="20" s="1"/>
  <c r="L57" i="20" s="1"/>
  <c r="M57" i="20" s="1"/>
  <c r="E56" i="20"/>
  <c r="F56" i="20" s="1"/>
  <c r="G56" i="20" s="1"/>
  <c r="H56" i="20" s="1"/>
  <c r="I56" i="20" s="1"/>
  <c r="J56" i="20" s="1"/>
  <c r="K56" i="20" s="1"/>
  <c r="L56" i="20" s="1"/>
  <c r="M56" i="20" s="1"/>
  <c r="E54" i="20"/>
  <c r="F54" i="20" s="1"/>
  <c r="G54" i="20" s="1"/>
  <c r="H54" i="20" s="1"/>
  <c r="I54" i="20" s="1"/>
  <c r="J54" i="20" s="1"/>
  <c r="K54" i="20" s="1"/>
  <c r="L54" i="20" s="1"/>
  <c r="M54" i="20" s="1"/>
  <c r="E53" i="20"/>
  <c r="F53" i="20" s="1"/>
  <c r="E52" i="20"/>
  <c r="F52" i="20" s="1"/>
  <c r="G52" i="20" s="1"/>
  <c r="H52" i="20" s="1"/>
  <c r="I52" i="20" s="1"/>
  <c r="J52" i="20" s="1"/>
  <c r="K52" i="20" s="1"/>
  <c r="L52" i="20" s="1"/>
  <c r="M52" i="20" s="1"/>
  <c r="E51" i="20"/>
  <c r="F51" i="20" s="1"/>
  <c r="E50" i="20"/>
  <c r="F50" i="20" s="1"/>
  <c r="G50" i="20" s="1"/>
  <c r="H50" i="20" s="1"/>
  <c r="I50" i="20" s="1"/>
  <c r="J50" i="20" s="1"/>
  <c r="K50" i="20" s="1"/>
  <c r="L50" i="20" s="1"/>
  <c r="M50" i="20" s="1"/>
  <c r="E49" i="20"/>
  <c r="F49" i="20" s="1"/>
  <c r="E48" i="20"/>
  <c r="F48" i="20" s="1"/>
  <c r="G48" i="20" s="1"/>
  <c r="H48" i="20" s="1"/>
  <c r="I48" i="20" s="1"/>
  <c r="J48" i="20" s="1"/>
  <c r="K48" i="20" s="1"/>
  <c r="L48" i="20" s="1"/>
  <c r="M48" i="20" s="1"/>
  <c r="E45" i="20"/>
  <c r="F45" i="20" s="1"/>
  <c r="E44" i="20"/>
  <c r="F44" i="20" s="1"/>
  <c r="G44" i="20" s="1"/>
  <c r="E43" i="20"/>
  <c r="F43" i="20" s="1"/>
  <c r="E42" i="20"/>
  <c r="F42" i="20" s="1"/>
  <c r="G42" i="20" s="1"/>
  <c r="H42" i="20" s="1"/>
  <c r="I42" i="20" s="1"/>
  <c r="J42" i="20" s="1"/>
  <c r="K42" i="20" s="1"/>
  <c r="L42" i="20" s="1"/>
  <c r="M42" i="20" s="1"/>
  <c r="E41" i="20"/>
  <c r="F41" i="20" s="1"/>
  <c r="G41" i="20" s="1"/>
  <c r="H41" i="20" s="1"/>
  <c r="I41" i="20" s="1"/>
  <c r="J41" i="20" s="1"/>
  <c r="K41" i="20" s="1"/>
  <c r="L41" i="20" s="1"/>
  <c r="M41" i="20" s="1"/>
  <c r="E39" i="20"/>
  <c r="F39" i="20" s="1"/>
  <c r="G39" i="20" s="1"/>
  <c r="H39" i="20" s="1"/>
  <c r="I39" i="20" s="1"/>
  <c r="J39" i="20" s="1"/>
  <c r="K39" i="20" s="1"/>
  <c r="L39" i="20" s="1"/>
  <c r="M39" i="20" s="1"/>
  <c r="E38" i="20"/>
  <c r="F38" i="20" s="1"/>
  <c r="G38" i="20" s="1"/>
  <c r="H38" i="20" s="1"/>
  <c r="I38" i="20" s="1"/>
  <c r="J38" i="20" s="1"/>
  <c r="K38" i="20" s="1"/>
  <c r="L38" i="20" s="1"/>
  <c r="M38" i="20" s="1"/>
  <c r="E37" i="20"/>
  <c r="F37" i="20" s="1"/>
  <c r="G37" i="20" s="1"/>
  <c r="H37" i="20" s="1"/>
  <c r="I37" i="20" s="1"/>
  <c r="J37" i="20" s="1"/>
  <c r="K37" i="20" s="1"/>
  <c r="L37" i="20" s="1"/>
  <c r="M37" i="20" s="1"/>
  <c r="E36" i="20"/>
  <c r="F36" i="20" s="1"/>
  <c r="G36" i="20" s="1"/>
  <c r="H36" i="20" s="1"/>
  <c r="I36" i="20" s="1"/>
  <c r="J36" i="20" s="1"/>
  <c r="K36" i="20" s="1"/>
  <c r="L36" i="20" s="1"/>
  <c r="M36" i="20" s="1"/>
  <c r="E35" i="20"/>
  <c r="F35" i="20" s="1"/>
  <c r="G35" i="20" s="1"/>
  <c r="H35" i="20" s="1"/>
  <c r="I35" i="20" s="1"/>
  <c r="J35" i="20" s="1"/>
  <c r="K35" i="20" s="1"/>
  <c r="L35" i="20" s="1"/>
  <c r="M35" i="20" s="1"/>
  <c r="E34" i="20"/>
  <c r="F34" i="20" s="1"/>
  <c r="G34" i="20" s="1"/>
  <c r="H34" i="20" s="1"/>
  <c r="I34" i="20" s="1"/>
  <c r="J34" i="20" s="1"/>
  <c r="K34" i="20" s="1"/>
  <c r="L34" i="20" s="1"/>
  <c r="M34" i="20" s="1"/>
  <c r="E33" i="20"/>
  <c r="F33" i="20" s="1"/>
  <c r="G33" i="20" s="1"/>
  <c r="H33" i="20" s="1"/>
  <c r="I33" i="20" s="1"/>
  <c r="J33" i="20" s="1"/>
  <c r="K33" i="20" s="1"/>
  <c r="L33" i="20" s="1"/>
  <c r="M33" i="20" s="1"/>
  <c r="E32" i="20"/>
  <c r="F32" i="20" s="1"/>
  <c r="G32" i="20" s="1"/>
  <c r="H32" i="20" s="1"/>
  <c r="I32" i="20" s="1"/>
  <c r="J32" i="20" s="1"/>
  <c r="K32" i="20" s="1"/>
  <c r="L32" i="20" s="1"/>
  <c r="M32" i="20" s="1"/>
  <c r="E31" i="20"/>
  <c r="F31" i="20" s="1"/>
  <c r="G31" i="20" s="1"/>
  <c r="H31" i="20" s="1"/>
  <c r="I31" i="20" s="1"/>
  <c r="J31" i="20" s="1"/>
  <c r="K31" i="20" s="1"/>
  <c r="L31" i="20" s="1"/>
  <c r="M31" i="20" s="1"/>
  <c r="E29" i="20"/>
  <c r="F29" i="20" s="1"/>
  <c r="E28" i="20"/>
  <c r="F28" i="20" s="1"/>
  <c r="E24" i="20"/>
  <c r="F24" i="20" s="1"/>
  <c r="E23" i="20"/>
  <c r="F23" i="20" s="1"/>
  <c r="G23" i="20" s="1"/>
  <c r="H23" i="20" s="1"/>
  <c r="I23" i="20" s="1"/>
  <c r="J23" i="20" s="1"/>
  <c r="K23" i="20" s="1"/>
  <c r="L23" i="20" s="1"/>
  <c r="M23" i="20" s="1"/>
  <c r="E22" i="20"/>
  <c r="F22" i="20" s="1"/>
  <c r="G22" i="20" s="1"/>
  <c r="H22" i="20" s="1"/>
  <c r="I22" i="20" s="1"/>
  <c r="J22" i="20" s="1"/>
  <c r="K22" i="20" s="1"/>
  <c r="L22" i="20" s="1"/>
  <c r="M22" i="20" s="1"/>
  <c r="E21" i="20"/>
  <c r="F21" i="20" s="1"/>
  <c r="G21" i="20" s="1"/>
  <c r="H21" i="20" s="1"/>
  <c r="I21" i="20" s="1"/>
  <c r="J21" i="20" s="1"/>
  <c r="K21" i="20" s="1"/>
  <c r="L21" i="20" s="1"/>
  <c r="M21" i="20" s="1"/>
  <c r="E20" i="20"/>
  <c r="F20" i="20" s="1"/>
  <c r="G20" i="20" s="1"/>
  <c r="H20" i="20" s="1"/>
  <c r="I20" i="20" s="1"/>
  <c r="J20" i="20" s="1"/>
  <c r="K20" i="20" s="1"/>
  <c r="L20" i="20" s="1"/>
  <c r="M20" i="20" s="1"/>
  <c r="E19" i="20"/>
  <c r="F19" i="20" s="1"/>
  <c r="G19" i="20" s="1"/>
  <c r="H19" i="20" s="1"/>
  <c r="I19" i="20" s="1"/>
  <c r="J19" i="20" s="1"/>
  <c r="K19" i="20" s="1"/>
  <c r="L19" i="20" s="1"/>
  <c r="M19" i="20" s="1"/>
  <c r="E17" i="20"/>
  <c r="F17" i="20" s="1"/>
  <c r="E15" i="20"/>
  <c r="F15" i="20" s="1"/>
  <c r="G15" i="20" s="1"/>
  <c r="H15" i="20" s="1"/>
  <c r="I15" i="20" s="1"/>
  <c r="J15" i="20" s="1"/>
  <c r="K15" i="20" s="1"/>
  <c r="L15" i="20" s="1"/>
  <c r="M15" i="20" s="1"/>
  <c r="E14" i="20"/>
  <c r="F14" i="20" s="1"/>
  <c r="G14" i="20" s="1"/>
  <c r="H14" i="20" s="1"/>
  <c r="I14" i="20" s="1"/>
  <c r="J14" i="20" s="1"/>
  <c r="K14" i="20" s="1"/>
  <c r="L14" i="20" s="1"/>
  <c r="M14" i="20" s="1"/>
  <c r="E12" i="20"/>
  <c r="F12" i="20" s="1"/>
  <c r="G12" i="20" s="1"/>
  <c r="E11" i="20"/>
  <c r="F11" i="20" s="1"/>
  <c r="G11" i="20" s="1"/>
  <c r="H11" i="20" s="1"/>
  <c r="I11" i="20" s="1"/>
  <c r="J11" i="20" s="1"/>
  <c r="K11" i="20" s="1"/>
  <c r="L11" i="20" s="1"/>
  <c r="M11" i="20" s="1"/>
  <c r="E10" i="20"/>
  <c r="F10" i="20" s="1"/>
  <c r="G10" i="20" s="1"/>
  <c r="H10" i="20" s="1"/>
  <c r="I10" i="20" s="1"/>
  <c r="J10" i="20" s="1"/>
  <c r="K10" i="20" s="1"/>
  <c r="L10" i="20" s="1"/>
  <c r="M10" i="20" s="1"/>
  <c r="E9" i="20"/>
  <c r="F9" i="20" s="1"/>
  <c r="E8" i="20"/>
  <c r="F8" i="20" s="1"/>
  <c r="G8" i="20" s="1"/>
  <c r="Y33" i="13"/>
  <c r="Y32" i="13"/>
  <c r="Y31" i="13"/>
  <c r="Y24" i="13"/>
  <c r="Y23" i="13"/>
  <c r="Y22" i="13"/>
  <c r="Y21" i="13"/>
  <c r="Y20" i="13"/>
  <c r="Y19" i="13"/>
  <c r="Y18" i="13"/>
  <c r="Y17" i="13"/>
  <c r="D9" i="24"/>
  <c r="C9" i="24"/>
  <c r="M7" i="25"/>
  <c r="M6" i="25"/>
  <c r="M5" i="25"/>
  <c r="M4" i="25"/>
  <c r="D8" i="24"/>
  <c r="M13" i="25"/>
  <c r="M12" i="25"/>
  <c r="L12" i="25"/>
  <c r="K12" i="25"/>
  <c r="J12" i="25"/>
  <c r="I12" i="25"/>
  <c r="H12" i="25"/>
  <c r="G12" i="25"/>
  <c r="F12" i="25"/>
  <c r="E12" i="25"/>
  <c r="D12" i="25"/>
  <c r="C12" i="25"/>
  <c r="B12" i="25"/>
  <c r="M34" i="24"/>
  <c r="L34" i="24"/>
  <c r="K34" i="24"/>
  <c r="J34" i="24"/>
  <c r="I34" i="24"/>
  <c r="H34" i="24"/>
  <c r="G34" i="24"/>
  <c r="F34" i="24"/>
  <c r="E34" i="24"/>
  <c r="D34" i="24"/>
  <c r="E29" i="24"/>
  <c r="D29" i="24"/>
  <c r="E17" i="24"/>
  <c r="D17" i="24"/>
  <c r="E16" i="24"/>
  <c r="D16" i="24"/>
  <c r="E11" i="24"/>
  <c r="D11" i="24"/>
  <c r="E10" i="24"/>
  <c r="D10" i="24"/>
  <c r="E8" i="24"/>
  <c r="C34" i="24"/>
  <c r="C29" i="24"/>
  <c r="C37" i="24" s="1"/>
  <c r="D25" i="24" s="1"/>
  <c r="D37" i="24" s="1"/>
  <c r="E25" i="24" s="1"/>
  <c r="E37" i="24" s="1"/>
  <c r="F25" i="24" s="1"/>
  <c r="F37" i="24" s="1"/>
  <c r="G25" i="24" s="1"/>
  <c r="G37" i="24" s="1"/>
  <c r="H25" i="24" s="1"/>
  <c r="H37" i="24" s="1"/>
  <c r="I25" i="24" s="1"/>
  <c r="I37" i="24" s="1"/>
  <c r="J25" i="24" s="1"/>
  <c r="J37" i="24" s="1"/>
  <c r="K25" i="24" s="1"/>
  <c r="K37" i="24" s="1"/>
  <c r="L25" i="24" s="1"/>
  <c r="L37" i="24" s="1"/>
  <c r="M25" i="24" s="1"/>
  <c r="M37" i="24" s="1"/>
  <c r="C17" i="24"/>
  <c r="C16" i="24"/>
  <c r="C11" i="24"/>
  <c r="C10" i="24"/>
  <c r="C8" i="24"/>
  <c r="C40" i="20"/>
  <c r="C27" i="24" s="1"/>
  <c r="C26" i="24" s="1"/>
  <c r="C36" i="24" s="1"/>
  <c r="E7" i="20"/>
  <c r="E6" i="24" s="1"/>
  <c r="D7" i="20"/>
  <c r="D6" i="24" s="1"/>
  <c r="M37" i="12"/>
  <c r="L37" i="12"/>
  <c r="K37" i="12"/>
  <c r="J37" i="12"/>
  <c r="I37" i="12"/>
  <c r="H37" i="12"/>
  <c r="G37" i="12"/>
  <c r="F37" i="12"/>
  <c r="E37" i="12"/>
  <c r="D37" i="12"/>
  <c r="C37" i="12"/>
  <c r="E21" i="12"/>
  <c r="D21" i="12"/>
  <c r="C21" i="12"/>
  <c r="E27" i="12"/>
  <c r="D27" i="12"/>
  <c r="C27" i="12"/>
  <c r="E9" i="12"/>
  <c r="D9" i="12"/>
  <c r="C9" i="12"/>
  <c r="C41" i="12"/>
  <c r="C35" i="12"/>
  <c r="C34" i="12"/>
  <c r="C30" i="12"/>
  <c r="C29" i="12"/>
  <c r="C26" i="12"/>
  <c r="C24" i="12"/>
  <c r="C18" i="12"/>
  <c r="C17" i="12"/>
  <c r="C12" i="12"/>
  <c r="C11" i="12" s="1"/>
  <c r="C8" i="12"/>
  <c r="C7" i="12"/>
  <c r="C6" i="12"/>
  <c r="D65" i="20"/>
  <c r="D62" i="20"/>
  <c r="D55" i="20"/>
  <c r="C7" i="25" s="1"/>
  <c r="D47" i="20"/>
  <c r="D40" i="20"/>
  <c r="C13" i="25" s="1"/>
  <c r="D30" i="20"/>
  <c r="D18" i="24" s="1"/>
  <c r="D18" i="20"/>
  <c r="D16" i="20" s="1"/>
  <c r="D13" i="20"/>
  <c r="D7" i="24" s="1"/>
  <c r="M70" i="20"/>
  <c r="L70" i="20"/>
  <c r="K70" i="20"/>
  <c r="J70" i="20"/>
  <c r="I70" i="20"/>
  <c r="H70" i="20"/>
  <c r="G70" i="20"/>
  <c r="F70" i="20"/>
  <c r="E70" i="20"/>
  <c r="D70" i="20"/>
  <c r="C70" i="20"/>
  <c r="M2" i="12"/>
  <c r="L2" i="12"/>
  <c r="K2" i="12"/>
  <c r="J2" i="12"/>
  <c r="I2" i="12"/>
  <c r="H2" i="12"/>
  <c r="G2" i="12"/>
  <c r="F2" i="12"/>
  <c r="E2" i="12"/>
  <c r="D2" i="12"/>
  <c r="C2" i="12"/>
  <c r="D35" i="12"/>
  <c r="E35" i="12"/>
  <c r="G49" i="20" l="1"/>
  <c r="F8" i="24"/>
  <c r="G53" i="20"/>
  <c r="F10" i="24"/>
  <c r="G28" i="20"/>
  <c r="G16" i="24" s="1"/>
  <c r="F16" i="24"/>
  <c r="E9" i="24"/>
  <c r="G51" i="20"/>
  <c r="G11" i="24" s="1"/>
  <c r="F11" i="24"/>
  <c r="G67" i="20"/>
  <c r="H67" i="20" s="1"/>
  <c r="I67" i="20" s="1"/>
  <c r="J67" i="20" s="1"/>
  <c r="K67" i="20" s="1"/>
  <c r="L67" i="20" s="1"/>
  <c r="M67" i="20" s="1"/>
  <c r="F29" i="24"/>
  <c r="H64" i="20"/>
  <c r="G29" i="24"/>
  <c r="D61" i="20"/>
  <c r="D60" i="20" s="1"/>
  <c r="G8" i="24"/>
  <c r="H49" i="20"/>
  <c r="G10" i="24"/>
  <c r="H53" i="20"/>
  <c r="G45" i="20"/>
  <c r="H45" i="20" s="1"/>
  <c r="I45" i="20" s="1"/>
  <c r="J45" i="20" s="1"/>
  <c r="K45" i="20" s="1"/>
  <c r="L45" i="20" s="1"/>
  <c r="M45" i="20" s="1"/>
  <c r="F21" i="12"/>
  <c r="G43" i="20"/>
  <c r="G21" i="12"/>
  <c r="H44" i="20"/>
  <c r="D27" i="24"/>
  <c r="D26" i="24" s="1"/>
  <c r="D36" i="24" s="1"/>
  <c r="F17" i="24"/>
  <c r="G29" i="20"/>
  <c r="H28" i="20"/>
  <c r="G24" i="20"/>
  <c r="F27" i="12"/>
  <c r="F9" i="24"/>
  <c r="G17" i="20"/>
  <c r="G9" i="20"/>
  <c r="H9" i="20" s="1"/>
  <c r="I9" i="20" s="1"/>
  <c r="J9" i="20" s="1"/>
  <c r="F7" i="20"/>
  <c r="F9" i="12"/>
  <c r="H8" i="20"/>
  <c r="G7" i="20"/>
  <c r="G6" i="24" s="1"/>
  <c r="H12" i="20"/>
  <c r="G9" i="12"/>
  <c r="F6" i="24"/>
  <c r="D58" i="20"/>
  <c r="D27" i="20"/>
  <c r="D26" i="20" s="1"/>
  <c r="D25" i="20" s="1"/>
  <c r="D15" i="24"/>
  <c r="C6" i="25"/>
  <c r="C5" i="25"/>
  <c r="M8" i="25"/>
  <c r="D5" i="24"/>
  <c r="M9" i="25"/>
  <c r="M10" i="25" s="1"/>
  <c r="B13" i="25"/>
  <c r="C5" i="12"/>
  <c r="C33" i="12"/>
  <c r="C28" i="12"/>
  <c r="D6" i="20"/>
  <c r="D5" i="20" s="1"/>
  <c r="C40" i="12"/>
  <c r="M65" i="20"/>
  <c r="L65" i="20"/>
  <c r="K65" i="20"/>
  <c r="J65" i="20"/>
  <c r="I65" i="20"/>
  <c r="H65" i="20"/>
  <c r="G65" i="20"/>
  <c r="H62" i="20"/>
  <c r="G62" i="20"/>
  <c r="G61" i="20" s="1"/>
  <c r="G60" i="20" s="1"/>
  <c r="M55" i="20"/>
  <c r="L55" i="20"/>
  <c r="K55" i="20"/>
  <c r="J55" i="20"/>
  <c r="I55" i="20"/>
  <c r="H55" i="20"/>
  <c r="G55" i="20"/>
  <c r="M40" i="20"/>
  <c r="L40" i="20"/>
  <c r="K40" i="20"/>
  <c r="J40" i="20"/>
  <c r="I40" i="20"/>
  <c r="H40" i="20"/>
  <c r="G40" i="20"/>
  <c r="H61" i="20" l="1"/>
  <c r="H60" i="20" s="1"/>
  <c r="D23" i="24"/>
  <c r="D38" i="24" s="1"/>
  <c r="D40" i="24" s="1"/>
  <c r="H51" i="20"/>
  <c r="H29" i="24"/>
  <c r="I64" i="20"/>
  <c r="I53" i="20"/>
  <c r="H10" i="24"/>
  <c r="I49" i="20"/>
  <c r="H8" i="24"/>
  <c r="I51" i="20"/>
  <c r="H11" i="24"/>
  <c r="H27" i="24"/>
  <c r="H26" i="24" s="1"/>
  <c r="H36" i="24" s="1"/>
  <c r="G13" i="25"/>
  <c r="J27" i="24"/>
  <c r="J26" i="24" s="1"/>
  <c r="J36" i="24" s="1"/>
  <c r="I13" i="25"/>
  <c r="L27" i="24"/>
  <c r="L26" i="24" s="1"/>
  <c r="L36" i="24" s="1"/>
  <c r="K13" i="25"/>
  <c r="F13" i="25"/>
  <c r="G27" i="24"/>
  <c r="G26" i="24" s="1"/>
  <c r="G36" i="24" s="1"/>
  <c r="H13" i="25"/>
  <c r="I27" i="24"/>
  <c r="I26" i="24" s="1"/>
  <c r="I36" i="24" s="1"/>
  <c r="J13" i="25"/>
  <c r="K27" i="24"/>
  <c r="K26" i="24" s="1"/>
  <c r="K36" i="24" s="1"/>
  <c r="L13" i="25"/>
  <c r="M27" i="24"/>
  <c r="M26" i="24" s="1"/>
  <c r="M36" i="24" s="1"/>
  <c r="I44" i="20"/>
  <c r="H21" i="12"/>
  <c r="H43" i="20"/>
  <c r="F7" i="25"/>
  <c r="I28" i="20"/>
  <c r="H16" i="24"/>
  <c r="H29" i="20"/>
  <c r="G17" i="24"/>
  <c r="H24" i="20"/>
  <c r="G27" i="12"/>
  <c r="H17" i="20"/>
  <c r="G9" i="24"/>
  <c r="K9" i="20"/>
  <c r="I12" i="20"/>
  <c r="H9" i="12"/>
  <c r="H7" i="20"/>
  <c r="H6" i="24" s="1"/>
  <c r="I8" i="20"/>
  <c r="J8" i="20" s="1"/>
  <c r="K8" i="20" s="1"/>
  <c r="L8" i="20" s="1"/>
  <c r="M8" i="20" s="1"/>
  <c r="D39" i="24"/>
  <c r="D41" i="24" s="1"/>
  <c r="D46" i="20"/>
  <c r="D59" i="20" s="1"/>
  <c r="C4" i="25"/>
  <c r="C8" i="25" s="1"/>
  <c r="C9" i="25" s="1"/>
  <c r="C10" i="25" s="1"/>
  <c r="D42" i="24" s="1"/>
  <c r="G30" i="20"/>
  <c r="G18" i="24" s="1"/>
  <c r="G18" i="20"/>
  <c r="G16" i="20" s="1"/>
  <c r="G47" i="20"/>
  <c r="H13" i="20"/>
  <c r="H7" i="24" s="1"/>
  <c r="G13" i="20"/>
  <c r="G7" i="24" s="1"/>
  <c r="H18" i="20"/>
  <c r="H16" i="20" s="1"/>
  <c r="H30" i="20"/>
  <c r="H18" i="24" s="1"/>
  <c r="H47" i="20"/>
  <c r="G5" i="24" l="1"/>
  <c r="J64" i="20"/>
  <c r="I29" i="24"/>
  <c r="I62" i="20"/>
  <c r="I61" i="20" s="1"/>
  <c r="I60" i="20" s="1"/>
  <c r="H58" i="20"/>
  <c r="G5" i="25"/>
  <c r="I11" i="24"/>
  <c r="J51" i="20"/>
  <c r="I8" i="24"/>
  <c r="J49" i="20"/>
  <c r="I10" i="24"/>
  <c r="J53" i="20"/>
  <c r="G58" i="20"/>
  <c r="F5" i="25"/>
  <c r="G7" i="25"/>
  <c r="I43" i="20"/>
  <c r="I21" i="12"/>
  <c r="J44" i="20"/>
  <c r="G15" i="24"/>
  <c r="G23" i="24" s="1"/>
  <c r="G38" i="24" s="1"/>
  <c r="G40" i="24" s="1"/>
  <c r="H17" i="24"/>
  <c r="I29" i="20"/>
  <c r="J28" i="20"/>
  <c r="I16" i="24"/>
  <c r="H15" i="24"/>
  <c r="I24" i="20"/>
  <c r="H27" i="12"/>
  <c r="H9" i="24"/>
  <c r="H5" i="24" s="1"/>
  <c r="I17" i="20"/>
  <c r="I7" i="20"/>
  <c r="I6" i="24" s="1"/>
  <c r="I9" i="12"/>
  <c r="J12" i="20"/>
  <c r="L9" i="20"/>
  <c r="G39" i="24"/>
  <c r="G41" i="24" s="1"/>
  <c r="I13" i="20"/>
  <c r="I7" i="24" s="1"/>
  <c r="I47" i="20"/>
  <c r="I30" i="20"/>
  <c r="I18" i="24" s="1"/>
  <c r="I18" i="20"/>
  <c r="D34" i="12"/>
  <c r="J35" i="12"/>
  <c r="I35" i="12"/>
  <c r="H35" i="12"/>
  <c r="G35" i="12"/>
  <c r="F35" i="12"/>
  <c r="D41" i="12"/>
  <c r="I16" i="20" l="1"/>
  <c r="J29" i="24"/>
  <c r="K64" i="20"/>
  <c r="J62" i="20"/>
  <c r="J61" i="20" s="1"/>
  <c r="J60" i="20" s="1"/>
  <c r="I58" i="20"/>
  <c r="H5" i="25"/>
  <c r="K53" i="20"/>
  <c r="J10" i="24"/>
  <c r="K49" i="20"/>
  <c r="J8" i="24"/>
  <c r="K51" i="20"/>
  <c r="J11" i="24"/>
  <c r="K44" i="20"/>
  <c r="J21" i="12"/>
  <c r="J43" i="20"/>
  <c r="H7" i="25"/>
  <c r="K28" i="20"/>
  <c r="J16" i="24"/>
  <c r="J29" i="20"/>
  <c r="I17" i="24"/>
  <c r="I15" i="24" s="1"/>
  <c r="J24" i="20"/>
  <c r="I27" i="12"/>
  <c r="J17" i="20"/>
  <c r="I9" i="24"/>
  <c r="I5" i="24" s="1"/>
  <c r="K12" i="20"/>
  <c r="J9" i="12"/>
  <c r="J7" i="20"/>
  <c r="J6" i="24" s="1"/>
  <c r="M9" i="20"/>
  <c r="H23" i="24"/>
  <c r="H38" i="24" s="1"/>
  <c r="H40" i="24" s="1"/>
  <c r="H39" i="24"/>
  <c r="H41" i="24" s="1"/>
  <c r="G27" i="20"/>
  <c r="D40" i="12"/>
  <c r="J13" i="20"/>
  <c r="J7" i="24" s="1"/>
  <c r="J18" i="20"/>
  <c r="J30" i="20"/>
  <c r="J18" i="24" s="1"/>
  <c r="J47" i="20"/>
  <c r="J16" i="20" l="1"/>
  <c r="L64" i="20"/>
  <c r="K29" i="24"/>
  <c r="K62" i="20"/>
  <c r="K61" i="20" s="1"/>
  <c r="K60" i="20" s="1"/>
  <c r="K35" i="12"/>
  <c r="K11" i="24"/>
  <c r="L51" i="20"/>
  <c r="K8" i="24"/>
  <c r="L49" i="20"/>
  <c r="K10" i="24"/>
  <c r="L53" i="20"/>
  <c r="J58" i="20"/>
  <c r="I5" i="25"/>
  <c r="I7" i="25"/>
  <c r="K43" i="20"/>
  <c r="K21" i="12"/>
  <c r="L44" i="20"/>
  <c r="G26" i="20"/>
  <c r="F6" i="25"/>
  <c r="J17" i="24"/>
  <c r="K29" i="20"/>
  <c r="L28" i="20"/>
  <c r="K16" i="24"/>
  <c r="J15" i="24"/>
  <c r="K24" i="20"/>
  <c r="J27" i="12"/>
  <c r="J9" i="24"/>
  <c r="K17" i="20"/>
  <c r="J5" i="24"/>
  <c r="L12" i="20"/>
  <c r="K9" i="12"/>
  <c r="K7" i="20"/>
  <c r="K6" i="24" s="1"/>
  <c r="I23" i="24"/>
  <c r="I38" i="24" s="1"/>
  <c r="I40" i="24" s="1"/>
  <c r="I39" i="24"/>
  <c r="I41" i="24" s="1"/>
  <c r="H27" i="20"/>
  <c r="G6" i="25" s="1"/>
  <c r="G25" i="20"/>
  <c r="K13" i="20"/>
  <c r="K7" i="24" s="1"/>
  <c r="K47" i="20"/>
  <c r="J5" i="25" s="1"/>
  <c r="K30" i="20"/>
  <c r="K18" i="24" s="1"/>
  <c r="K18" i="20"/>
  <c r="K16" i="20" s="1"/>
  <c r="L29" i="24" l="1"/>
  <c r="M64" i="20"/>
  <c r="L62" i="20"/>
  <c r="L61" i="20" s="1"/>
  <c r="L60" i="20" s="1"/>
  <c r="L35" i="12"/>
  <c r="M53" i="20"/>
  <c r="M10" i="24" s="1"/>
  <c r="L10" i="24"/>
  <c r="M49" i="20"/>
  <c r="M8" i="24" s="1"/>
  <c r="L8" i="24"/>
  <c r="M51" i="20"/>
  <c r="M11" i="24" s="1"/>
  <c r="L11" i="24"/>
  <c r="M44" i="20"/>
  <c r="M21" i="12" s="1"/>
  <c r="L21" i="12"/>
  <c r="L43" i="20"/>
  <c r="J7" i="25"/>
  <c r="M28" i="20"/>
  <c r="M16" i="24" s="1"/>
  <c r="L16" i="24"/>
  <c r="L29" i="20"/>
  <c r="K17" i="24"/>
  <c r="K15" i="24" s="1"/>
  <c r="L24" i="20"/>
  <c r="K27" i="12"/>
  <c r="L17" i="20"/>
  <c r="K9" i="24"/>
  <c r="K5" i="24" s="1"/>
  <c r="M12" i="20"/>
  <c r="L7" i="20"/>
  <c r="L6" i="24" s="1"/>
  <c r="L9" i="12"/>
  <c r="J23" i="24"/>
  <c r="J38" i="24" s="1"/>
  <c r="J40" i="24" s="1"/>
  <c r="J39" i="24"/>
  <c r="J41" i="24" s="1"/>
  <c r="I27" i="20"/>
  <c r="H6" i="25" s="1"/>
  <c r="H26" i="20"/>
  <c r="L13" i="20"/>
  <c r="L7" i="24" s="1"/>
  <c r="L18" i="20"/>
  <c r="L16" i="20" s="1"/>
  <c r="L30" i="20"/>
  <c r="L18" i="24" s="1"/>
  <c r="K58" i="20"/>
  <c r="M26" i="12"/>
  <c r="L47" i="20"/>
  <c r="K5" i="25" s="1"/>
  <c r="M41" i="12"/>
  <c r="L41" i="12"/>
  <c r="K41" i="12"/>
  <c r="J41" i="12"/>
  <c r="I41" i="12"/>
  <c r="H41" i="12"/>
  <c r="G41" i="12"/>
  <c r="F41" i="12"/>
  <c r="E41" i="12"/>
  <c r="M34" i="12"/>
  <c r="M40" i="12" s="1"/>
  <c r="L34" i="12"/>
  <c r="L40" i="12" s="1"/>
  <c r="K34" i="12"/>
  <c r="K40" i="12" s="1"/>
  <c r="J34" i="12"/>
  <c r="J40" i="12" s="1"/>
  <c r="I34" i="12"/>
  <c r="I40" i="12" s="1"/>
  <c r="H34" i="12"/>
  <c r="H40" i="12" s="1"/>
  <c r="G34" i="12"/>
  <c r="G40" i="12" s="1"/>
  <c r="F34" i="12"/>
  <c r="F40" i="12" s="1"/>
  <c r="E40" i="12"/>
  <c r="L30" i="12"/>
  <c r="K30" i="12"/>
  <c r="J30" i="12"/>
  <c r="I30" i="12"/>
  <c r="H30" i="12"/>
  <c r="G30" i="12"/>
  <c r="F30" i="12"/>
  <c r="M29" i="12"/>
  <c r="L29" i="12"/>
  <c r="K29" i="12"/>
  <c r="J29" i="12"/>
  <c r="I29" i="12"/>
  <c r="I28" i="12" s="1"/>
  <c r="H29" i="12"/>
  <c r="G29" i="12"/>
  <c r="F29" i="12"/>
  <c r="E29" i="12"/>
  <c r="L26" i="12"/>
  <c r="K26" i="12"/>
  <c r="J26" i="12"/>
  <c r="I26" i="12"/>
  <c r="H26" i="12"/>
  <c r="G26" i="12"/>
  <c r="F26" i="12"/>
  <c r="E26" i="12"/>
  <c r="L25" i="12"/>
  <c r="K25" i="12"/>
  <c r="J25" i="12"/>
  <c r="I25" i="12"/>
  <c r="H25" i="12"/>
  <c r="G25" i="12"/>
  <c r="M24" i="12"/>
  <c r="L24" i="12"/>
  <c r="K24" i="12"/>
  <c r="J24" i="12"/>
  <c r="I24" i="12"/>
  <c r="H24" i="12"/>
  <c r="G24" i="12"/>
  <c r="F24" i="12"/>
  <c r="E24" i="12"/>
  <c r="M20" i="12"/>
  <c r="L20" i="12"/>
  <c r="K20" i="12"/>
  <c r="J20" i="12"/>
  <c r="I20" i="12"/>
  <c r="H20" i="12"/>
  <c r="G20" i="12"/>
  <c r="K19" i="12"/>
  <c r="J19" i="12"/>
  <c r="I19" i="12"/>
  <c r="H19" i="12"/>
  <c r="G19" i="12"/>
  <c r="L18" i="12"/>
  <c r="K18" i="12"/>
  <c r="J18" i="12"/>
  <c r="I18" i="12"/>
  <c r="H18" i="12"/>
  <c r="G18" i="12"/>
  <c r="F18" i="12"/>
  <c r="E18" i="12"/>
  <c r="J17" i="12"/>
  <c r="I17" i="12"/>
  <c r="H17" i="12"/>
  <c r="G17" i="12"/>
  <c r="F17" i="12"/>
  <c r="E17" i="12"/>
  <c r="L12" i="12"/>
  <c r="K12" i="12"/>
  <c r="J12" i="12"/>
  <c r="I12" i="12"/>
  <c r="H12" i="12"/>
  <c r="G12" i="12"/>
  <c r="F12" i="12"/>
  <c r="E12" i="12"/>
  <c r="L11" i="12"/>
  <c r="L10" i="12"/>
  <c r="K10" i="12"/>
  <c r="J10" i="12"/>
  <c r="I10" i="12"/>
  <c r="H10" i="12"/>
  <c r="G10" i="12"/>
  <c r="D29" i="12"/>
  <c r="D26" i="12"/>
  <c r="D24" i="12"/>
  <c r="D18" i="12"/>
  <c r="D17" i="12"/>
  <c r="D12" i="12"/>
  <c r="D8" i="12"/>
  <c r="D7" i="12"/>
  <c r="D6" i="12"/>
  <c r="G33" i="12" l="1"/>
  <c r="K33" i="12"/>
  <c r="M29" i="24"/>
  <c r="M62" i="20"/>
  <c r="M61" i="20" s="1"/>
  <c r="M60" i="20" s="1"/>
  <c r="M35" i="12"/>
  <c r="K7" i="25"/>
  <c r="M43" i="20"/>
  <c r="L19" i="12"/>
  <c r="L17" i="24"/>
  <c r="M29" i="20"/>
  <c r="L15" i="24"/>
  <c r="M24" i="20"/>
  <c r="M27" i="12" s="1"/>
  <c r="L27" i="12"/>
  <c r="L9" i="24"/>
  <c r="M17" i="20"/>
  <c r="L5" i="24"/>
  <c r="M7" i="20"/>
  <c r="M6" i="24" s="1"/>
  <c r="M9" i="12"/>
  <c r="F11" i="12"/>
  <c r="H11" i="12"/>
  <c r="J11" i="12"/>
  <c r="J16" i="12"/>
  <c r="J15" i="12" s="1"/>
  <c r="K23" i="24"/>
  <c r="K38" i="24" s="1"/>
  <c r="K40" i="24" s="1"/>
  <c r="K39" i="24"/>
  <c r="K41" i="24" s="1"/>
  <c r="I33" i="12"/>
  <c r="M33" i="12"/>
  <c r="E33" i="12"/>
  <c r="G23" i="12"/>
  <c r="K23" i="12"/>
  <c r="F33" i="12"/>
  <c r="H33" i="12"/>
  <c r="J33" i="12"/>
  <c r="L33" i="12"/>
  <c r="H16" i="12"/>
  <c r="H15" i="12" s="1"/>
  <c r="I23" i="12"/>
  <c r="G16" i="12"/>
  <c r="G15" i="12" s="1"/>
  <c r="I16" i="12"/>
  <c r="H23" i="12"/>
  <c r="J23" i="12"/>
  <c r="L23" i="12"/>
  <c r="G28" i="12"/>
  <c r="K28" i="12"/>
  <c r="I15" i="12"/>
  <c r="I14" i="12" s="1"/>
  <c r="I45" i="12" s="1"/>
  <c r="D5" i="12"/>
  <c r="H25" i="20"/>
  <c r="I26" i="20"/>
  <c r="D11" i="12"/>
  <c r="E11" i="12"/>
  <c r="G11" i="12"/>
  <c r="I11" i="12"/>
  <c r="K11" i="12"/>
  <c r="F28" i="12"/>
  <c r="H28" i="12"/>
  <c r="J28" i="12"/>
  <c r="L28" i="12"/>
  <c r="J27" i="20"/>
  <c r="I6" i="25" s="1"/>
  <c r="M13" i="20"/>
  <c r="M7" i="24" s="1"/>
  <c r="L58" i="20"/>
  <c r="M47" i="20"/>
  <c r="L5" i="25" s="1"/>
  <c r="M30" i="20"/>
  <c r="M18" i="24" s="1"/>
  <c r="M18" i="20"/>
  <c r="M25" i="12" s="1"/>
  <c r="M23" i="12" l="1"/>
  <c r="L7" i="25"/>
  <c r="M30" i="12"/>
  <c r="M28" i="12" s="1"/>
  <c r="M17" i="24"/>
  <c r="M15" i="24" s="1"/>
  <c r="M18" i="12"/>
  <c r="M9" i="24"/>
  <c r="M12" i="12"/>
  <c r="M11" i="12" s="1"/>
  <c r="M5" i="24"/>
  <c r="J14" i="12"/>
  <c r="J45" i="12" s="1"/>
  <c r="H14" i="12"/>
  <c r="H45" i="12" s="1"/>
  <c r="L23" i="24"/>
  <c r="L38" i="24" s="1"/>
  <c r="L40" i="24" s="1"/>
  <c r="L39" i="24"/>
  <c r="L41" i="24" s="1"/>
  <c r="M16" i="20"/>
  <c r="G14" i="12"/>
  <c r="G45" i="12" s="1"/>
  <c r="J26" i="20"/>
  <c r="K27" i="20"/>
  <c r="J6" i="25" s="1"/>
  <c r="K17" i="12"/>
  <c r="K16" i="12" s="1"/>
  <c r="I25" i="20"/>
  <c r="M10" i="12"/>
  <c r="M19" i="12"/>
  <c r="M58" i="20"/>
  <c r="H6" i="13"/>
  <c r="I6" i="13"/>
  <c r="H7" i="13"/>
  <c r="I7" i="13"/>
  <c r="H8" i="13"/>
  <c r="I8" i="13"/>
  <c r="H9" i="13"/>
  <c r="I9" i="13"/>
  <c r="H10" i="13"/>
  <c r="I10" i="13"/>
  <c r="H11" i="13"/>
  <c r="I11" i="13"/>
  <c r="H12" i="13"/>
  <c r="I12" i="13"/>
  <c r="H13" i="13"/>
  <c r="I13" i="13"/>
  <c r="H14" i="13"/>
  <c r="I14" i="13"/>
  <c r="H15" i="13"/>
  <c r="I15" i="13"/>
  <c r="H16" i="13"/>
  <c r="I16" i="13"/>
  <c r="H17" i="13"/>
  <c r="I17" i="13"/>
  <c r="H18" i="13"/>
  <c r="I18" i="13"/>
  <c r="H19" i="13"/>
  <c r="I19" i="13"/>
  <c r="H20" i="13"/>
  <c r="I20" i="13"/>
  <c r="H21" i="13"/>
  <c r="I21" i="13"/>
  <c r="H22" i="13"/>
  <c r="I22" i="13"/>
  <c r="H23" i="13"/>
  <c r="I23" i="13"/>
  <c r="H24" i="13"/>
  <c r="I24" i="13"/>
  <c r="H25" i="13"/>
  <c r="I25" i="13"/>
  <c r="H26" i="13"/>
  <c r="I26" i="13"/>
  <c r="H27" i="13"/>
  <c r="I27" i="13"/>
  <c r="H28" i="13"/>
  <c r="I28" i="13"/>
  <c r="H29" i="13"/>
  <c r="I29" i="13"/>
  <c r="H30" i="13"/>
  <c r="I30" i="13"/>
  <c r="H31" i="13"/>
  <c r="I31" i="13"/>
  <c r="H32" i="13"/>
  <c r="I32" i="13"/>
  <c r="H33" i="13"/>
  <c r="I33" i="13"/>
  <c r="H34" i="13"/>
  <c r="I34" i="13"/>
  <c r="H35" i="13"/>
  <c r="I35" i="13"/>
  <c r="H36" i="13"/>
  <c r="I36" i="13"/>
  <c r="H37" i="13"/>
  <c r="I37" i="13"/>
  <c r="H38" i="13"/>
  <c r="I38" i="13"/>
  <c r="H39" i="13"/>
  <c r="I39" i="13"/>
  <c r="H40" i="13"/>
  <c r="I40" i="13"/>
  <c r="M23" i="24" l="1"/>
  <c r="M38" i="24" s="1"/>
  <c r="M40" i="24" s="1"/>
  <c r="M39" i="24"/>
  <c r="M41" i="24" s="1"/>
  <c r="K15" i="12"/>
  <c r="L17" i="12"/>
  <c r="L16" i="12" s="1"/>
  <c r="L27" i="20"/>
  <c r="K6" i="25" s="1"/>
  <c r="K26" i="20"/>
  <c r="J25" i="20"/>
  <c r="J72" i="20" s="1"/>
  <c r="F65" i="20"/>
  <c r="E65" i="20"/>
  <c r="F62" i="20"/>
  <c r="F61" i="20" s="1"/>
  <c r="F60" i="20" s="1"/>
  <c r="E62" i="20"/>
  <c r="F55" i="20"/>
  <c r="E7" i="25" s="1"/>
  <c r="E55" i="20"/>
  <c r="D7" i="25" s="1"/>
  <c r="F47" i="20"/>
  <c r="E5" i="25" s="1"/>
  <c r="E47" i="20"/>
  <c r="D5" i="25" s="1"/>
  <c r="F40" i="20"/>
  <c r="E40" i="20"/>
  <c r="F30" i="20"/>
  <c r="F18" i="24" s="1"/>
  <c r="F15" i="24" s="1"/>
  <c r="E30" i="20"/>
  <c r="E18" i="24" s="1"/>
  <c r="E15" i="24" s="1"/>
  <c r="F27" i="20"/>
  <c r="E6" i="25" s="1"/>
  <c r="E27" i="20"/>
  <c r="D6" i="25" s="1"/>
  <c r="I72" i="20"/>
  <c r="H72" i="20"/>
  <c r="G72" i="20"/>
  <c r="F18" i="20"/>
  <c r="F25" i="12" s="1"/>
  <c r="E18" i="20"/>
  <c r="E25" i="12" s="1"/>
  <c r="D25" i="12"/>
  <c r="F13" i="20"/>
  <c r="E13" i="20"/>
  <c r="E7" i="24" s="1"/>
  <c r="E5" i="24" s="1"/>
  <c r="C65" i="20"/>
  <c r="C47" i="20"/>
  <c r="B5" i="25" s="1"/>
  <c r="C30" i="20"/>
  <c r="C18" i="20"/>
  <c r="C25" i="12" s="1"/>
  <c r="C23" i="12" s="1"/>
  <c r="C13" i="20"/>
  <c r="D13" i="25" l="1"/>
  <c r="E27" i="24"/>
  <c r="E26" i="24" s="1"/>
  <c r="E36" i="24" s="1"/>
  <c r="F27" i="24"/>
  <c r="F26" i="24" s="1"/>
  <c r="F36" i="24" s="1"/>
  <c r="E13" i="25"/>
  <c r="E23" i="24"/>
  <c r="E39" i="24"/>
  <c r="E41" i="24" s="1"/>
  <c r="F7" i="24"/>
  <c r="F5" i="24" s="1"/>
  <c r="C19" i="12"/>
  <c r="C16" i="12" s="1"/>
  <c r="C18" i="24"/>
  <c r="C15" i="24" s="1"/>
  <c r="C10" i="12"/>
  <c r="C4" i="12" s="1"/>
  <c r="C3" i="12" s="1"/>
  <c r="C7" i="24"/>
  <c r="F26" i="20"/>
  <c r="F25" i="20" s="1"/>
  <c r="F72" i="20" s="1"/>
  <c r="E61" i="20"/>
  <c r="E60" i="20" s="1"/>
  <c r="F16" i="20"/>
  <c r="F6" i="20" s="1"/>
  <c r="E4" i="25" s="1"/>
  <c r="E8" i="25" s="1"/>
  <c r="E9" i="25" s="1"/>
  <c r="E10" i="25" s="1"/>
  <c r="M17" i="12"/>
  <c r="M16" i="12" s="1"/>
  <c r="M27" i="20"/>
  <c r="L6" i="25" s="1"/>
  <c r="D23" i="12"/>
  <c r="F23" i="12"/>
  <c r="K25" i="20"/>
  <c r="K72" i="20" s="1"/>
  <c r="L26" i="20"/>
  <c r="L15" i="12"/>
  <c r="K14" i="12"/>
  <c r="E16" i="20"/>
  <c r="F20" i="12"/>
  <c r="F58" i="20"/>
  <c r="F19" i="12"/>
  <c r="F16" i="12" s="1"/>
  <c r="F10" i="12"/>
  <c r="E19" i="12"/>
  <c r="E16" i="12" s="1"/>
  <c r="E58" i="20"/>
  <c r="E10" i="12"/>
  <c r="E23" i="12"/>
  <c r="E20" i="12"/>
  <c r="D20" i="12"/>
  <c r="D10" i="12"/>
  <c r="E38" i="24" l="1"/>
  <c r="E40" i="24" s="1"/>
  <c r="F23" i="24"/>
  <c r="F38" i="24" s="1"/>
  <c r="F40" i="24" s="1"/>
  <c r="F39" i="24"/>
  <c r="F41" i="24" s="1"/>
  <c r="C44" i="12"/>
  <c r="B7" i="26"/>
  <c r="B6" i="26"/>
  <c r="B9" i="26"/>
  <c r="B8" i="26"/>
  <c r="D4" i="12"/>
  <c r="F15" i="12"/>
  <c r="F14" i="12" s="1"/>
  <c r="F45" i="12" s="1"/>
  <c r="L14" i="12"/>
  <c r="M15" i="12"/>
  <c r="K45" i="12"/>
  <c r="L25" i="20"/>
  <c r="L72" i="20" s="1"/>
  <c r="M26" i="20"/>
  <c r="E15" i="12"/>
  <c r="D71" i="20"/>
  <c r="F42" i="24" l="1"/>
  <c r="D3" i="12"/>
  <c r="M25" i="20"/>
  <c r="M72" i="20" s="1"/>
  <c r="M14" i="12"/>
  <c r="L45" i="12"/>
  <c r="D44" i="12" l="1"/>
  <c r="C6" i="26"/>
  <c r="C8" i="26"/>
  <c r="C7" i="26"/>
  <c r="M45" i="12"/>
  <c r="D19" i="12" l="1"/>
  <c r="D33" i="12"/>
  <c r="X40" i="13"/>
  <c r="W40" i="13"/>
  <c r="V40" i="13"/>
  <c r="U40" i="13"/>
  <c r="T40" i="13"/>
  <c r="L40" i="13"/>
  <c r="K40" i="13"/>
  <c r="J40" i="13"/>
  <c r="X39" i="13"/>
  <c r="W39" i="13"/>
  <c r="V39" i="13"/>
  <c r="U39" i="13"/>
  <c r="T39" i="13"/>
  <c r="L39" i="13"/>
  <c r="K39" i="13"/>
  <c r="J39" i="13"/>
  <c r="X38" i="13"/>
  <c r="W38" i="13"/>
  <c r="V38" i="13"/>
  <c r="U38" i="13"/>
  <c r="T38" i="13"/>
  <c r="L38" i="13"/>
  <c r="K38" i="13"/>
  <c r="J38" i="13"/>
  <c r="X37" i="13"/>
  <c r="W37" i="13"/>
  <c r="V37" i="13"/>
  <c r="U37" i="13"/>
  <c r="T37" i="13"/>
  <c r="L37" i="13"/>
  <c r="K37" i="13"/>
  <c r="J37" i="13"/>
  <c r="X36" i="13"/>
  <c r="W36" i="13"/>
  <c r="V36" i="13"/>
  <c r="U36" i="13"/>
  <c r="T36" i="13"/>
  <c r="L36" i="13"/>
  <c r="K36" i="13"/>
  <c r="J36" i="13"/>
  <c r="X35" i="13"/>
  <c r="W35" i="13"/>
  <c r="V35" i="13"/>
  <c r="U35" i="13"/>
  <c r="T35" i="13"/>
  <c r="L35" i="13"/>
  <c r="K35" i="13"/>
  <c r="J35" i="13"/>
  <c r="X34" i="13"/>
  <c r="W34" i="13"/>
  <c r="V34" i="13"/>
  <c r="U34" i="13"/>
  <c r="T34" i="13"/>
  <c r="L34" i="13"/>
  <c r="K34" i="13"/>
  <c r="J34" i="13"/>
  <c r="X33" i="13"/>
  <c r="W33" i="13"/>
  <c r="V33" i="13"/>
  <c r="U33" i="13"/>
  <c r="T33" i="13"/>
  <c r="L33" i="13"/>
  <c r="K33" i="13"/>
  <c r="J33" i="13"/>
  <c r="X32" i="13"/>
  <c r="W32" i="13"/>
  <c r="V32" i="13"/>
  <c r="U32" i="13"/>
  <c r="T32" i="13"/>
  <c r="L32" i="13"/>
  <c r="K32" i="13"/>
  <c r="J32" i="13"/>
  <c r="X31" i="13"/>
  <c r="W31" i="13"/>
  <c r="V31" i="13"/>
  <c r="U31" i="13"/>
  <c r="T31" i="13"/>
  <c r="L31" i="13"/>
  <c r="K31" i="13"/>
  <c r="J31" i="13"/>
  <c r="X30" i="13"/>
  <c r="W30" i="13"/>
  <c r="V30" i="13"/>
  <c r="U30" i="13"/>
  <c r="T30" i="13"/>
  <c r="L30" i="13"/>
  <c r="K30" i="13"/>
  <c r="J30" i="13"/>
  <c r="X29" i="13"/>
  <c r="W29" i="13"/>
  <c r="V29" i="13"/>
  <c r="U29" i="13"/>
  <c r="T29" i="13"/>
  <c r="L29" i="13"/>
  <c r="K29" i="13"/>
  <c r="J29" i="13"/>
  <c r="X28" i="13"/>
  <c r="W28" i="13"/>
  <c r="V28" i="13"/>
  <c r="U28" i="13"/>
  <c r="T28" i="13"/>
  <c r="L28" i="13"/>
  <c r="K28" i="13"/>
  <c r="J28" i="13"/>
  <c r="X27" i="13"/>
  <c r="W27" i="13"/>
  <c r="V27" i="13"/>
  <c r="U27" i="13"/>
  <c r="T27" i="13"/>
  <c r="L27" i="13"/>
  <c r="K27" i="13"/>
  <c r="J27" i="13"/>
  <c r="X26" i="13"/>
  <c r="W26" i="13"/>
  <c r="V26" i="13"/>
  <c r="U26" i="13"/>
  <c r="T26" i="13"/>
  <c r="L26" i="13"/>
  <c r="K26" i="13"/>
  <c r="J26" i="13"/>
  <c r="X25" i="13"/>
  <c r="W25" i="13"/>
  <c r="V25" i="13"/>
  <c r="U25" i="13"/>
  <c r="T25" i="13"/>
  <c r="L25" i="13"/>
  <c r="K25" i="13"/>
  <c r="J25" i="13"/>
  <c r="X24" i="13"/>
  <c r="W24" i="13"/>
  <c r="V24" i="13"/>
  <c r="U24" i="13"/>
  <c r="T24" i="13"/>
  <c r="L24" i="13"/>
  <c r="K24" i="13"/>
  <c r="J24" i="13"/>
  <c r="X23" i="13"/>
  <c r="W23" i="13"/>
  <c r="V23" i="13"/>
  <c r="U23" i="13"/>
  <c r="T23" i="13"/>
  <c r="L23" i="13"/>
  <c r="K23" i="13"/>
  <c r="J23" i="13"/>
  <c r="X22" i="13"/>
  <c r="W22" i="13"/>
  <c r="V22" i="13"/>
  <c r="U22" i="13"/>
  <c r="T22" i="13"/>
  <c r="L22" i="13"/>
  <c r="K22" i="13"/>
  <c r="J22" i="13"/>
  <c r="O22" i="13" s="1"/>
  <c r="X21" i="13"/>
  <c r="W21" i="13"/>
  <c r="V21" i="13"/>
  <c r="U21" i="13"/>
  <c r="T21" i="13"/>
  <c r="L21" i="13"/>
  <c r="K21" i="13"/>
  <c r="J21" i="13"/>
  <c r="O21" i="13" s="1"/>
  <c r="X20" i="13"/>
  <c r="W20" i="13"/>
  <c r="V20" i="13"/>
  <c r="U20" i="13"/>
  <c r="T20" i="13"/>
  <c r="L20" i="13"/>
  <c r="K20" i="13"/>
  <c r="J20" i="13"/>
  <c r="O20" i="13" s="1"/>
  <c r="X19" i="13"/>
  <c r="W19" i="13"/>
  <c r="V19" i="13"/>
  <c r="U19" i="13"/>
  <c r="T19" i="13"/>
  <c r="L19" i="13"/>
  <c r="K19" i="13"/>
  <c r="J19" i="13"/>
  <c r="O19" i="13" s="1"/>
  <c r="X18" i="13"/>
  <c r="W18" i="13"/>
  <c r="V18" i="13"/>
  <c r="U18" i="13"/>
  <c r="T18" i="13"/>
  <c r="L18" i="13"/>
  <c r="K18" i="13"/>
  <c r="J18" i="13"/>
  <c r="N18" i="13"/>
  <c r="X17" i="13"/>
  <c r="W17" i="13"/>
  <c r="V17" i="13"/>
  <c r="U17" i="13"/>
  <c r="T17" i="13"/>
  <c r="L17" i="13"/>
  <c r="K17" i="13"/>
  <c r="J17" i="13"/>
  <c r="O17" i="13" s="1"/>
  <c r="X16" i="13"/>
  <c r="W16" i="13"/>
  <c r="V16" i="13"/>
  <c r="U16" i="13"/>
  <c r="T16" i="13"/>
  <c r="L16" i="13"/>
  <c r="K16" i="13"/>
  <c r="J16" i="13"/>
  <c r="N16" i="13"/>
  <c r="X15" i="13"/>
  <c r="W15" i="13"/>
  <c r="V15" i="13"/>
  <c r="U15" i="13"/>
  <c r="T15" i="13"/>
  <c r="L15" i="13"/>
  <c r="K15" i="13"/>
  <c r="J15" i="13"/>
  <c r="N15" i="13"/>
  <c r="X14" i="13"/>
  <c r="W14" i="13"/>
  <c r="V14" i="13"/>
  <c r="U14" i="13"/>
  <c r="T14" i="13"/>
  <c r="L14" i="13"/>
  <c r="K14" i="13"/>
  <c r="J14" i="13"/>
  <c r="N14" i="13"/>
  <c r="X13" i="13"/>
  <c r="W13" i="13"/>
  <c r="V13" i="13"/>
  <c r="U13" i="13"/>
  <c r="T13" i="13"/>
  <c r="L13" i="13"/>
  <c r="K13" i="13"/>
  <c r="J13" i="13"/>
  <c r="O13" i="13" s="1"/>
  <c r="X12" i="13"/>
  <c r="W12" i="13"/>
  <c r="V12" i="13"/>
  <c r="U12" i="13"/>
  <c r="T12" i="13"/>
  <c r="L12" i="13"/>
  <c r="K12" i="13"/>
  <c r="J12" i="13"/>
  <c r="O12" i="13" s="1"/>
  <c r="X11" i="13"/>
  <c r="W11" i="13"/>
  <c r="V11" i="13"/>
  <c r="U11" i="13"/>
  <c r="T11" i="13"/>
  <c r="L11" i="13"/>
  <c r="K11" i="13"/>
  <c r="J11" i="13"/>
  <c r="O11" i="13" s="1"/>
  <c r="X10" i="13"/>
  <c r="W10" i="13"/>
  <c r="V10" i="13"/>
  <c r="U10" i="13"/>
  <c r="T10" i="13"/>
  <c r="L10" i="13"/>
  <c r="K10" i="13"/>
  <c r="J10" i="13"/>
  <c r="O10" i="13" s="1"/>
  <c r="X9" i="13"/>
  <c r="W9" i="13"/>
  <c r="V9" i="13"/>
  <c r="U9" i="13"/>
  <c r="T9" i="13"/>
  <c r="L9" i="13"/>
  <c r="K9" i="13"/>
  <c r="J9" i="13"/>
  <c r="O9" i="13" s="1"/>
  <c r="X8" i="13"/>
  <c r="W8" i="13"/>
  <c r="V8" i="13"/>
  <c r="U8" i="13"/>
  <c r="T8" i="13"/>
  <c r="L8" i="13"/>
  <c r="K8" i="13"/>
  <c r="J8" i="13"/>
  <c r="O8" i="13" s="1"/>
  <c r="X7" i="13"/>
  <c r="W7" i="13"/>
  <c r="V7" i="13"/>
  <c r="U7" i="13"/>
  <c r="T7" i="13"/>
  <c r="L7" i="13"/>
  <c r="K7" i="13"/>
  <c r="J7" i="13"/>
  <c r="X6" i="13"/>
  <c r="W6" i="13"/>
  <c r="V6" i="13"/>
  <c r="U6" i="13"/>
  <c r="T6" i="13"/>
  <c r="L6" i="13"/>
  <c r="K6" i="13"/>
  <c r="J6" i="13"/>
  <c r="Q9" i="13" l="1"/>
  <c r="D16" i="12"/>
  <c r="Q13" i="13"/>
  <c r="P14" i="13"/>
  <c r="P16" i="13"/>
  <c r="Q17" i="13"/>
  <c r="P18" i="13"/>
  <c r="Q19" i="13"/>
  <c r="Q11" i="13"/>
  <c r="Q21" i="13"/>
  <c r="D72" i="20"/>
  <c r="D73" i="20" s="1"/>
  <c r="Q8" i="13"/>
  <c r="Q10" i="13"/>
  <c r="Q12" i="13"/>
  <c r="P15" i="13"/>
  <c r="Q20" i="13"/>
  <c r="Q22" i="13"/>
  <c r="Q14" i="13"/>
  <c r="Q15" i="13"/>
  <c r="Q16" i="13"/>
  <c r="Q18" i="13"/>
  <c r="N23" i="13"/>
  <c r="P23" i="13"/>
  <c r="N24" i="13"/>
  <c r="P24" i="13"/>
  <c r="N25" i="13"/>
  <c r="P25" i="13"/>
  <c r="O26" i="13"/>
  <c r="Q26" i="13"/>
  <c r="O27" i="13"/>
  <c r="Q27" i="13"/>
  <c r="O28" i="13"/>
  <c r="Q28" i="13"/>
  <c r="O29" i="13"/>
  <c r="Q29" i="13"/>
  <c r="O30" i="13"/>
  <c r="Q30" i="13"/>
  <c r="N31" i="13"/>
  <c r="P31" i="13"/>
  <c r="N32" i="13"/>
  <c r="P32" i="13"/>
  <c r="N33" i="13"/>
  <c r="P33" i="13"/>
  <c r="N34" i="13"/>
  <c r="P34" i="13"/>
  <c r="N35" i="13"/>
  <c r="P35" i="13"/>
  <c r="O36" i="13"/>
  <c r="Q36" i="13"/>
  <c r="O37" i="13"/>
  <c r="Q37" i="13"/>
  <c r="O38" i="13"/>
  <c r="Q38" i="13"/>
  <c r="O39" i="13"/>
  <c r="O6" i="13"/>
  <c r="Q6" i="13"/>
  <c r="N7" i="13"/>
  <c r="P7" i="13"/>
  <c r="Q7" i="13"/>
  <c r="Q39" i="13"/>
  <c r="N40" i="13"/>
  <c r="P40" i="13"/>
  <c r="O23" i="13"/>
  <c r="Q23" i="13"/>
  <c r="O24" i="13"/>
  <c r="Q24" i="13"/>
  <c r="O25" i="13"/>
  <c r="Q25" i="13"/>
  <c r="N26" i="13"/>
  <c r="P26" i="13"/>
  <c r="N27" i="13"/>
  <c r="P27" i="13"/>
  <c r="N28" i="13"/>
  <c r="P28" i="13"/>
  <c r="N29" i="13"/>
  <c r="P29" i="13"/>
  <c r="N30" i="13"/>
  <c r="P30" i="13"/>
  <c r="O31" i="13"/>
  <c r="Q31" i="13"/>
  <c r="O32" i="13"/>
  <c r="Q32" i="13"/>
  <c r="O33" i="13"/>
  <c r="Q33" i="13"/>
  <c r="O34" i="13"/>
  <c r="Q34" i="13"/>
  <c r="O35" i="13"/>
  <c r="Q35" i="13"/>
  <c r="N36" i="13"/>
  <c r="P36" i="13"/>
  <c r="N37" i="13"/>
  <c r="P37" i="13"/>
  <c r="N38" i="13"/>
  <c r="P38" i="13"/>
  <c r="N39" i="13"/>
  <c r="P39" i="13"/>
  <c r="O40" i="13"/>
  <c r="N6" i="13"/>
  <c r="P6" i="13"/>
  <c r="O7" i="13"/>
  <c r="N8" i="13"/>
  <c r="P8" i="13"/>
  <c r="N9" i="13"/>
  <c r="P9" i="13"/>
  <c r="N10" i="13"/>
  <c r="P10" i="13"/>
  <c r="N11" i="13"/>
  <c r="P11" i="13"/>
  <c r="N12" i="13"/>
  <c r="P12" i="13"/>
  <c r="N13" i="13"/>
  <c r="P13" i="13"/>
  <c r="O14" i="13"/>
  <c r="O15" i="13"/>
  <c r="O16" i="13"/>
  <c r="N17" i="13"/>
  <c r="P17" i="13"/>
  <c r="O18" i="13"/>
  <c r="N19" i="13"/>
  <c r="P19" i="13"/>
  <c r="N20" i="13"/>
  <c r="P20" i="13"/>
  <c r="N21" i="13"/>
  <c r="P21" i="13"/>
  <c r="N22" i="13"/>
  <c r="P22" i="13"/>
  <c r="M40" i="13"/>
  <c r="R40" i="13" s="1"/>
  <c r="Q40" i="13"/>
  <c r="D15" i="12" l="1"/>
  <c r="S40" i="13"/>
  <c r="D22" i="12" l="1"/>
  <c r="C10" i="26" s="1"/>
  <c r="M37" i="13" l="1"/>
  <c r="R37" i="13" s="1"/>
  <c r="S37" i="13" s="1"/>
  <c r="M27" i="13" l="1"/>
  <c r="R27" i="13" s="1"/>
  <c r="S27" i="13" s="1"/>
  <c r="M29" i="13"/>
  <c r="R29" i="13" s="1"/>
  <c r="S29" i="13" s="1"/>
  <c r="M28" i="13"/>
  <c r="R28" i="13" s="1"/>
  <c r="S28" i="13" s="1"/>
  <c r="M30" i="13"/>
  <c r="R30" i="13" s="1"/>
  <c r="S30" i="13" s="1"/>
  <c r="M26" i="13" l="1"/>
  <c r="R26" i="13" s="1"/>
  <c r="S26" i="13" s="1"/>
  <c r="M16" i="13"/>
  <c r="R16" i="13" s="1"/>
  <c r="S16" i="13" s="1"/>
  <c r="M22" i="13"/>
  <c r="R22" i="13" s="1"/>
  <c r="S22" i="13" s="1"/>
  <c r="M24" i="13"/>
  <c r="R24" i="13" s="1"/>
  <c r="S24" i="13" s="1"/>
  <c r="M13" i="13"/>
  <c r="E7" i="12" l="1"/>
  <c r="E8" i="12"/>
  <c r="R13" i="13"/>
  <c r="S13" i="13" s="1"/>
  <c r="F8" i="12" l="1"/>
  <c r="F7" i="12"/>
  <c r="E6" i="12" l="1"/>
  <c r="E5" i="12" s="1"/>
  <c r="G7" i="12"/>
  <c r="G8" i="12"/>
  <c r="E6" i="20" l="1"/>
  <c r="D4" i="25" s="1"/>
  <c r="D8" i="25" s="1"/>
  <c r="D9" i="25" s="1"/>
  <c r="D10" i="25" s="1"/>
  <c r="E42" i="24" s="1"/>
  <c r="F6" i="12"/>
  <c r="F5" i="12" s="1"/>
  <c r="H8" i="12"/>
  <c r="H7" i="12"/>
  <c r="E4" i="12"/>
  <c r="G6" i="12" l="1"/>
  <c r="G5" i="12" s="1"/>
  <c r="E3" i="12"/>
  <c r="E22" i="12"/>
  <c r="D10" i="26" s="1"/>
  <c r="I7" i="12"/>
  <c r="I8" i="12"/>
  <c r="F4" i="12"/>
  <c r="E5" i="20"/>
  <c r="E71" i="20" s="1"/>
  <c r="E44" i="12" l="1"/>
  <c r="D6" i="26"/>
  <c r="D7" i="26"/>
  <c r="D8" i="26"/>
  <c r="G4" i="12"/>
  <c r="G6" i="20"/>
  <c r="F4" i="25" s="1"/>
  <c r="F8" i="25" s="1"/>
  <c r="F9" i="25" s="1"/>
  <c r="F10" i="25" s="1"/>
  <c r="G42" i="24" s="1"/>
  <c r="F3" i="12"/>
  <c r="F22" i="12"/>
  <c r="E10" i="26" s="1"/>
  <c r="J8" i="12"/>
  <c r="J7" i="12"/>
  <c r="H6" i="12"/>
  <c r="H5" i="12" s="1"/>
  <c r="F5" i="20"/>
  <c r="F71" i="20" s="1"/>
  <c r="F73" i="20" s="1"/>
  <c r="F46" i="20"/>
  <c r="F59" i="20" s="1"/>
  <c r="E30" i="12"/>
  <c r="E28" i="12" s="1"/>
  <c r="E31" i="12" l="1"/>
  <c r="E36" i="12" s="1"/>
  <c r="E32" i="12" s="1"/>
  <c r="D9" i="26"/>
  <c r="F44" i="12"/>
  <c r="F46" i="12" s="1"/>
  <c r="E6" i="26"/>
  <c r="E9" i="26"/>
  <c r="E7" i="26"/>
  <c r="E8" i="26"/>
  <c r="I6" i="12"/>
  <c r="I5" i="12" s="1"/>
  <c r="F31" i="12"/>
  <c r="F36" i="12" s="1"/>
  <c r="F32" i="12" s="1"/>
  <c r="G5" i="20"/>
  <c r="G71" i="20" s="1"/>
  <c r="G73" i="20" s="1"/>
  <c r="G46" i="20"/>
  <c r="G59" i="20" s="1"/>
  <c r="G3" i="12"/>
  <c r="G22" i="12"/>
  <c r="F10" i="26" s="1"/>
  <c r="H4" i="12"/>
  <c r="H6" i="20"/>
  <c r="G4" i="25" s="1"/>
  <c r="G8" i="25" s="1"/>
  <c r="G9" i="25" s="1"/>
  <c r="G10" i="25" s="1"/>
  <c r="H42" i="24" s="1"/>
  <c r="K7" i="12"/>
  <c r="K8" i="12"/>
  <c r="E26" i="20"/>
  <c r="E14" i="12"/>
  <c r="G44" i="12" l="1"/>
  <c r="G46" i="12" s="1"/>
  <c r="F6" i="26"/>
  <c r="F7" i="26"/>
  <c r="F9" i="26"/>
  <c r="F8" i="26"/>
  <c r="I4" i="12"/>
  <c r="J6" i="12"/>
  <c r="J5" i="12" s="1"/>
  <c r="L8" i="12"/>
  <c r="L7" i="12"/>
  <c r="H5" i="20"/>
  <c r="H71" i="20" s="1"/>
  <c r="H73" i="20" s="1"/>
  <c r="H46" i="20"/>
  <c r="H59" i="20" s="1"/>
  <c r="H22" i="12"/>
  <c r="G10" i="26" s="1"/>
  <c r="H3" i="12"/>
  <c r="G31" i="12"/>
  <c r="G36" i="12" s="1"/>
  <c r="G32" i="12" s="1"/>
  <c r="I6" i="20"/>
  <c r="H4" i="25" s="1"/>
  <c r="H8" i="25" s="1"/>
  <c r="H9" i="25" s="1"/>
  <c r="H10" i="25" s="1"/>
  <c r="I42" i="24" s="1"/>
  <c r="E45" i="12"/>
  <c r="E46" i="12" s="1"/>
  <c r="E46" i="20"/>
  <c r="E59" i="20" s="1"/>
  <c r="E25" i="20"/>
  <c r="E72" i="20" s="1"/>
  <c r="E73" i="20" s="1"/>
  <c r="H44" i="12" l="1"/>
  <c r="H46" i="12" s="1"/>
  <c r="G6" i="26"/>
  <c r="G7" i="26"/>
  <c r="G9" i="26"/>
  <c r="G8" i="26"/>
  <c r="H31" i="12"/>
  <c r="H36" i="12" s="1"/>
  <c r="H32" i="12" s="1"/>
  <c r="J4" i="12"/>
  <c r="J6" i="20"/>
  <c r="I4" i="25" s="1"/>
  <c r="I8" i="25" s="1"/>
  <c r="I9" i="25" s="1"/>
  <c r="I10" i="25" s="1"/>
  <c r="J42" i="24" s="1"/>
  <c r="I3" i="12"/>
  <c r="I22" i="12"/>
  <c r="H10" i="26" s="1"/>
  <c r="I5" i="20"/>
  <c r="I71" i="20" s="1"/>
  <c r="I73" i="20" s="1"/>
  <c r="I46" i="20"/>
  <c r="I59" i="20" s="1"/>
  <c r="M7" i="12"/>
  <c r="M8" i="12"/>
  <c r="K6" i="12"/>
  <c r="K5" i="12" s="1"/>
  <c r="I44" i="12" l="1"/>
  <c r="H6" i="26"/>
  <c r="H7" i="26"/>
  <c r="H9" i="26"/>
  <c r="H8" i="26"/>
  <c r="L6" i="12"/>
  <c r="L5" i="12" s="1"/>
  <c r="I46" i="12"/>
  <c r="J22" i="12"/>
  <c r="I10" i="26" s="1"/>
  <c r="J3" i="12"/>
  <c r="K4" i="12"/>
  <c r="K6" i="20"/>
  <c r="J4" i="25" s="1"/>
  <c r="J8" i="25" s="1"/>
  <c r="J9" i="25" s="1"/>
  <c r="J10" i="25" s="1"/>
  <c r="K42" i="24" s="1"/>
  <c r="I31" i="12"/>
  <c r="I36" i="12" s="1"/>
  <c r="I32" i="12" s="1"/>
  <c r="J5" i="20"/>
  <c r="J71" i="20" s="1"/>
  <c r="J73" i="20" s="1"/>
  <c r="J46" i="20"/>
  <c r="J59" i="20" s="1"/>
  <c r="J44" i="12" l="1"/>
  <c r="J46" i="12" s="1"/>
  <c r="I6" i="26"/>
  <c r="I7" i="26"/>
  <c r="I9" i="26"/>
  <c r="I8" i="26"/>
  <c r="K5" i="20"/>
  <c r="K71" i="20" s="1"/>
  <c r="K73" i="20" s="1"/>
  <c r="K46" i="20"/>
  <c r="K59" i="20" s="1"/>
  <c r="K3" i="12"/>
  <c r="K22" i="12"/>
  <c r="J10" i="26" s="1"/>
  <c r="L6" i="20"/>
  <c r="K4" i="25" s="1"/>
  <c r="K8" i="25" s="1"/>
  <c r="K9" i="25" s="1"/>
  <c r="K10" i="25" s="1"/>
  <c r="L42" i="24" s="1"/>
  <c r="M6" i="12"/>
  <c r="M5" i="12" s="1"/>
  <c r="J31" i="12"/>
  <c r="J36" i="12" s="1"/>
  <c r="J32" i="12" s="1"/>
  <c r="L4" i="12"/>
  <c r="K44" i="12" l="1"/>
  <c r="J6" i="26"/>
  <c r="J7" i="26"/>
  <c r="J9" i="26"/>
  <c r="J8" i="26"/>
  <c r="M4" i="12"/>
  <c r="L3" i="12"/>
  <c r="L22" i="12"/>
  <c r="K10" i="26" s="1"/>
  <c r="M6" i="20"/>
  <c r="L4" i="25" s="1"/>
  <c r="L8" i="25" s="1"/>
  <c r="L9" i="25" s="1"/>
  <c r="L10" i="25" s="1"/>
  <c r="M42" i="24" s="1"/>
  <c r="L5" i="20"/>
  <c r="L71" i="20" s="1"/>
  <c r="L73" i="20" s="1"/>
  <c r="L46" i="20"/>
  <c r="L59" i="20" s="1"/>
  <c r="K31" i="12"/>
  <c r="K36" i="12" s="1"/>
  <c r="K32" i="12" s="1"/>
  <c r="K46" i="12"/>
  <c r="L44" i="12" l="1"/>
  <c r="K6" i="26"/>
  <c r="K7" i="26"/>
  <c r="K9" i="26"/>
  <c r="K8" i="26"/>
  <c r="L31" i="12"/>
  <c r="L36" i="12" s="1"/>
  <c r="L32" i="12" s="1"/>
  <c r="L46" i="12"/>
  <c r="M3" i="12"/>
  <c r="M22" i="12"/>
  <c r="L10" i="26" s="1"/>
  <c r="M5" i="20"/>
  <c r="M71" i="20" s="1"/>
  <c r="M73" i="20" s="1"/>
  <c r="M46" i="20"/>
  <c r="M59" i="20" s="1"/>
  <c r="M44" i="12" l="1"/>
  <c r="L6" i="26"/>
  <c r="L9" i="26"/>
  <c r="L7" i="26"/>
  <c r="L8" i="26"/>
  <c r="M31" i="12"/>
  <c r="M36" i="12" s="1"/>
  <c r="M32" i="12" s="1"/>
  <c r="M46" i="12"/>
  <c r="D30" i="12" l="1"/>
  <c r="D28" i="12" l="1"/>
  <c r="C9" i="26" s="1"/>
  <c r="D14" i="12" l="1"/>
  <c r="D31" i="12"/>
  <c r="D36" i="12" l="1"/>
  <c r="D45" i="12"/>
  <c r="D46" i="12" s="1"/>
  <c r="D32" i="12" l="1"/>
  <c r="M9" i="13" l="1"/>
  <c r="R9" i="13" s="1"/>
  <c r="S9" i="13" s="1"/>
  <c r="M10" i="13" l="1"/>
  <c r="R10" i="13" s="1"/>
  <c r="S10" i="13" s="1"/>
  <c r="M11" i="13" l="1"/>
  <c r="R11" i="13" s="1"/>
  <c r="S11" i="13" s="1"/>
  <c r="C7" i="20"/>
  <c r="C6" i="24" s="1"/>
  <c r="C5" i="24" s="1"/>
  <c r="C39" i="24" l="1"/>
  <c r="C41" i="24" s="1"/>
  <c r="C23" i="24"/>
  <c r="C38" i="24" s="1"/>
  <c r="C40" i="24" s="1"/>
  <c r="M12" i="13"/>
  <c r="R12" i="13" s="1"/>
  <c r="S12" i="13" s="1"/>
  <c r="M8" i="13" l="1"/>
  <c r="R8" i="13" s="1"/>
  <c r="S8" i="13" s="1"/>
  <c r="C16" i="20"/>
  <c r="C6" i="20" s="1"/>
  <c r="B4" i="25" s="1"/>
  <c r="C5" i="20" l="1"/>
  <c r="C71" i="20" s="1"/>
  <c r="M15" i="13"/>
  <c r="R15" i="13" s="1"/>
  <c r="S15" i="13" s="1"/>
  <c r="M14" i="13" l="1"/>
  <c r="R14" i="13" s="1"/>
  <c r="S14" i="13" s="1"/>
  <c r="M7" i="13" l="1"/>
  <c r="R7" i="13" s="1"/>
  <c r="S7" i="13" s="1"/>
  <c r="Y11" i="13" l="1"/>
  <c r="Z11" i="13" s="1"/>
  <c r="Y27" i="13"/>
  <c r="Z27" i="13" s="1"/>
  <c r="Z24" i="13"/>
  <c r="Y28" i="13"/>
  <c r="Z28" i="13" s="1"/>
  <c r="Y12" i="13"/>
  <c r="Z12" i="13" s="1"/>
  <c r="Y40" i="13"/>
  <c r="Z40" i="13" s="1"/>
  <c r="Y13" i="13"/>
  <c r="Z13" i="13" s="1"/>
  <c r="Y6" i="13"/>
  <c r="Z6" i="13" s="1"/>
  <c r="Y8" i="13"/>
  <c r="Z8" i="13" s="1"/>
  <c r="M6" i="13"/>
  <c r="R6" i="13" s="1"/>
  <c r="S6" i="13" s="1"/>
  <c r="Y9" i="13"/>
  <c r="Z9" i="13" s="1"/>
  <c r="Y30" i="13"/>
  <c r="Z30" i="13" s="1"/>
  <c r="Y29" i="13"/>
  <c r="Z29" i="13" s="1"/>
  <c r="Y16" i="13"/>
  <c r="Z16" i="13" s="1"/>
  <c r="Y10" i="13"/>
  <c r="Z10" i="13" s="1"/>
  <c r="Z22" i="13"/>
  <c r="Y37" i="13"/>
  <c r="Z37" i="13" s="1"/>
  <c r="Y26" i="13"/>
  <c r="Z26" i="13" s="1"/>
  <c r="Y15" i="13"/>
  <c r="Z15" i="13" s="1"/>
  <c r="Y14" i="13"/>
  <c r="Z14" i="13" s="1"/>
  <c r="Y7" i="13"/>
  <c r="Z7" i="13" s="1"/>
  <c r="Z20" i="13"/>
  <c r="M20" i="13" l="1"/>
  <c r="R20" i="13" s="1"/>
  <c r="S20" i="13" s="1"/>
  <c r="C27" i="20"/>
  <c r="B6" i="25" s="1"/>
  <c r="Z21" i="13" l="1"/>
  <c r="M21" i="13"/>
  <c r="R21" i="13" s="1"/>
  <c r="S21" i="13" s="1"/>
  <c r="Z19" i="13" l="1"/>
  <c r="M19" i="13"/>
  <c r="R19" i="13" s="1"/>
  <c r="S19" i="13" s="1"/>
  <c r="C20" i="12"/>
  <c r="C15" i="12" s="1"/>
  <c r="C14" i="12" l="1"/>
  <c r="C45" i="12" s="1"/>
  <c r="C46" i="12" s="1"/>
  <c r="C22" i="12"/>
  <c r="Z23" i="13"/>
  <c r="M23" i="13"/>
  <c r="R23" i="13" s="1"/>
  <c r="S23" i="13" s="1"/>
  <c r="C31" i="12" l="1"/>
  <c r="C36" i="12" s="1"/>
  <c r="C32" i="12" s="1"/>
  <c r="B10" i="26"/>
  <c r="Z18" i="13"/>
  <c r="M18" i="13"/>
  <c r="R18" i="13" s="1"/>
  <c r="S18" i="13" s="1"/>
  <c r="Y25" i="13" l="1"/>
  <c r="Z25" i="13" s="1"/>
  <c r="M25" i="13"/>
  <c r="R25" i="13" s="1"/>
  <c r="S25" i="13" s="1"/>
  <c r="C26" i="20"/>
  <c r="C46" i="20" s="1"/>
  <c r="Z33" i="13"/>
  <c r="M33" i="13" l="1"/>
  <c r="R33" i="13" s="1"/>
  <c r="S33" i="13" s="1"/>
  <c r="C55" i="20"/>
  <c r="B7" i="25" s="1"/>
  <c r="Z32" i="13"/>
  <c r="C58" i="20" l="1"/>
  <c r="B8" i="25"/>
  <c r="B9" i="25" s="1"/>
  <c r="B10" i="25" s="1"/>
  <c r="C42" i="24" s="1"/>
  <c r="C25" i="20"/>
  <c r="C59" i="20"/>
  <c r="M32" i="13"/>
  <c r="R32" i="13" s="1"/>
  <c r="S32" i="13" s="1"/>
  <c r="M31" i="13" l="1"/>
  <c r="R31" i="13" s="1"/>
  <c r="S31" i="13" s="1"/>
  <c r="Z31" i="13"/>
  <c r="Z17" i="13"/>
  <c r="M17" i="13"/>
  <c r="R17" i="13" s="1"/>
  <c r="S17" i="13" s="1"/>
  <c r="Y34" i="13" l="1"/>
  <c r="Z34" i="13" s="1"/>
  <c r="M34" i="13"/>
  <c r="R34" i="13" s="1"/>
  <c r="S34" i="13" s="1"/>
  <c r="C72" i="20"/>
  <c r="C73" i="20" s="1"/>
  <c r="C62" i="20"/>
  <c r="C61" i="20" s="1"/>
  <c r="C60" i="20" s="1"/>
  <c r="Y38" i="13" l="1"/>
  <c r="Z38" i="13" s="1"/>
  <c r="M38" i="13"/>
  <c r="R38" i="13" s="1"/>
  <c r="S38" i="13" s="1"/>
  <c r="Y39" i="13" l="1"/>
  <c r="Z39" i="13" s="1"/>
  <c r="M39" i="13"/>
  <c r="R39" i="13" s="1"/>
  <c r="S39" i="13" s="1"/>
  <c r="Y36" i="13"/>
  <c r="Z36" i="13" s="1"/>
  <c r="M36" i="13"/>
  <c r="R36" i="13" s="1"/>
  <c r="S36" i="13" s="1"/>
  <c r="Y35" i="13"/>
  <c r="Z35" i="13" s="1"/>
  <c r="M35" i="13"/>
  <c r="R35" i="13" s="1"/>
  <c r="S35" i="13" s="1"/>
</calcChain>
</file>

<file path=xl/comments1.xml><?xml version="1.0" encoding="utf-8"?>
<comments xmlns="http://schemas.openxmlformats.org/spreadsheetml/2006/main">
  <authors>
    <author>minhacienda</author>
    <author>avalenzu</author>
  </authors>
  <commentList>
    <comment ref="B12" authorId="0">
      <text>
        <r>
          <rPr>
            <b/>
            <sz val="8"/>
            <color indexed="81"/>
            <rFont val="Tahoma"/>
            <family val="2"/>
          </rPr>
          <t>avlenzu:</t>
        </r>
        <r>
          <rPr>
            <sz val="8"/>
            <color indexed="81"/>
            <rFont val="Tahoma"/>
            <family val="2"/>
          </rPr>
          <t xml:space="preserve">
DIGITAR EL NOMBRE DEL MUNICIPIO</t>
        </r>
      </text>
    </comment>
    <comment ref="B23" authorId="1">
      <text>
        <r>
          <rPr>
            <b/>
            <sz val="8"/>
            <color indexed="81"/>
            <rFont val="Tahoma"/>
            <family val="2"/>
          </rPr>
          <t>avalenzu:</t>
        </r>
        <r>
          <rPr>
            <sz val="8"/>
            <color indexed="81"/>
            <rFont val="Tahoma"/>
            <family val="2"/>
          </rPr>
          <t xml:space="preserve">
ESTE CAMPO ES OBLIGATORIO</t>
        </r>
      </text>
    </comment>
  </commentList>
</comments>
</file>

<file path=xl/comments2.xml><?xml version="1.0" encoding="utf-8"?>
<comments xmlns="http://schemas.openxmlformats.org/spreadsheetml/2006/main">
  <authors>
    <author>jgalindo</author>
  </authors>
  <commentList>
    <comment ref="C25" authorId="0">
      <text>
        <r>
          <rPr>
            <sz val="8"/>
            <color indexed="81"/>
            <rFont val="Tahoma"/>
            <family val="2"/>
          </rPr>
          <t xml:space="preserve">Saldo a 31 de Diciembre Vigencia anterior
</t>
        </r>
      </text>
    </comment>
  </commentList>
</comments>
</file>

<file path=xl/comments3.xml><?xml version="1.0" encoding="utf-8"?>
<comments xmlns="http://schemas.openxmlformats.org/spreadsheetml/2006/main">
  <authors>
    <author>jgalindo</author>
  </authors>
  <commentList>
    <comment ref="B5" authorId="0">
      <text>
        <r>
          <rPr>
            <b/>
            <sz val="8"/>
            <color indexed="81"/>
            <rFont val="Tahoma"/>
            <family val="2"/>
          </rPr>
          <t>El cálculo de este indicador puede presentar diferencia por la clasificación de los ICLD y GF</t>
        </r>
      </text>
    </comment>
    <comment ref="C5" authorId="0">
      <text>
        <r>
          <rPr>
            <b/>
            <sz val="8"/>
            <color indexed="81"/>
            <rFont val="Tahoma"/>
            <family val="2"/>
          </rPr>
          <t>El cálculo de este indicador puede presentar diferencia por la clasificación de los ICLD y GF</t>
        </r>
      </text>
    </comment>
    <comment ref="D5" authorId="0">
      <text>
        <r>
          <rPr>
            <b/>
            <sz val="8"/>
            <color indexed="81"/>
            <rFont val="Tahoma"/>
            <family val="2"/>
          </rPr>
          <t>El cálculo de este indicador puede presentar diferencia por la clasificación de los ICLD y GF</t>
        </r>
      </text>
    </comment>
    <comment ref="E5" authorId="0">
      <text>
        <r>
          <rPr>
            <b/>
            <sz val="8"/>
            <color indexed="81"/>
            <rFont val="Tahoma"/>
            <family val="2"/>
          </rPr>
          <t>El cálculo de este indicador puede presentar diferencia por la clasificación de los ICLD y GF</t>
        </r>
      </text>
    </comment>
    <comment ref="F5" authorId="0">
      <text>
        <r>
          <rPr>
            <b/>
            <sz val="8"/>
            <color indexed="81"/>
            <rFont val="Tahoma"/>
            <family val="2"/>
          </rPr>
          <t>El cálculo de este indicador puede presentar diferencia por la clasificación de los ICLD y GF</t>
        </r>
      </text>
    </comment>
    <comment ref="G5" authorId="0">
      <text>
        <r>
          <rPr>
            <b/>
            <sz val="8"/>
            <color indexed="81"/>
            <rFont val="Tahoma"/>
            <family val="2"/>
          </rPr>
          <t>El cálculo de este indicador puede presentar diferencia por la clasificación de los ICLD y GF</t>
        </r>
      </text>
    </comment>
    <comment ref="H5" authorId="0">
      <text>
        <r>
          <rPr>
            <b/>
            <sz val="8"/>
            <color indexed="81"/>
            <rFont val="Tahoma"/>
            <family val="2"/>
          </rPr>
          <t>El cálculo de este indicador puede presentar diferencia por la clasificación de los ICLD y GF</t>
        </r>
      </text>
    </comment>
    <comment ref="I5" authorId="0">
      <text>
        <r>
          <rPr>
            <b/>
            <sz val="8"/>
            <color indexed="81"/>
            <rFont val="Tahoma"/>
            <family val="2"/>
          </rPr>
          <t>El cálculo de este indicador puede presentar diferencia por la clasificación de los ICLD y GF</t>
        </r>
      </text>
    </comment>
    <comment ref="J5" authorId="0">
      <text>
        <r>
          <rPr>
            <b/>
            <sz val="8"/>
            <color indexed="81"/>
            <rFont val="Tahoma"/>
            <family val="2"/>
          </rPr>
          <t>El cálculo de este indicador puede presentar diferencia por la clasificación de los ICLD y GF</t>
        </r>
      </text>
    </comment>
    <comment ref="K5" authorId="0">
      <text>
        <r>
          <rPr>
            <b/>
            <sz val="8"/>
            <color indexed="81"/>
            <rFont val="Tahoma"/>
            <family val="2"/>
          </rPr>
          <t>El cálculo de este indicador puede presentar diferencia por la clasificación de los ICLD y GF</t>
        </r>
      </text>
    </comment>
    <comment ref="L5" authorId="0">
      <text>
        <r>
          <rPr>
            <b/>
            <sz val="8"/>
            <color indexed="81"/>
            <rFont val="Tahoma"/>
            <family val="2"/>
          </rPr>
          <t>El cálculo de este indicador puede presentar diferencia por la clasificación de los ICLD y GF</t>
        </r>
      </text>
    </comment>
  </commentList>
</comments>
</file>

<file path=xl/sharedStrings.xml><?xml version="1.0" encoding="utf-8"?>
<sst xmlns="http://schemas.openxmlformats.org/spreadsheetml/2006/main" count="3754" uniqueCount="2554">
  <si>
    <t>Codigo</t>
  </si>
  <si>
    <t>Depto</t>
  </si>
  <si>
    <t>Mpio</t>
  </si>
  <si>
    <t>Agua Potable</t>
  </si>
  <si>
    <t>Alimentacion Escolar</t>
  </si>
  <si>
    <t>Ribereños</t>
  </si>
  <si>
    <t>Resguardos Indígenas</t>
  </si>
  <si>
    <t>Primera Infancia</t>
  </si>
  <si>
    <t>Prestación de Servicios</t>
  </si>
  <si>
    <t>Calidad Matricula</t>
  </si>
  <si>
    <t>Calidad (Gratuidad)</t>
  </si>
  <si>
    <t>Régimen Subsidiado</t>
  </si>
  <si>
    <t>Salud Pública</t>
  </si>
  <si>
    <t>Oferta</t>
  </si>
  <si>
    <t>Total salud</t>
  </si>
  <si>
    <t>Libre Destinación</t>
  </si>
  <si>
    <t>Deporte</t>
  </si>
  <si>
    <t>Cultura</t>
  </si>
  <si>
    <t>Libre Inversión</t>
  </si>
  <si>
    <t>Fonpet</t>
  </si>
  <si>
    <t>Total PG</t>
  </si>
  <si>
    <t>05001</t>
  </si>
  <si>
    <t>ANTIOQUIA</t>
  </si>
  <si>
    <t>MEDELLIN</t>
  </si>
  <si>
    <t>05002</t>
  </si>
  <si>
    <t>ABEJORRAL</t>
  </si>
  <si>
    <t>05004</t>
  </si>
  <si>
    <t>ABRIAQUI</t>
  </si>
  <si>
    <t>05021</t>
  </si>
  <si>
    <t>ALEJANDRIA</t>
  </si>
  <si>
    <t>05030</t>
  </si>
  <si>
    <t>AMAGA</t>
  </si>
  <si>
    <t>05031</t>
  </si>
  <si>
    <t>AMALFI</t>
  </si>
  <si>
    <t>05034</t>
  </si>
  <si>
    <t>ANDES</t>
  </si>
  <si>
    <t>05036</t>
  </si>
  <si>
    <t>ANGELOPOLIS</t>
  </si>
  <si>
    <t>05038</t>
  </si>
  <si>
    <t>ANGOSTURA</t>
  </si>
  <si>
    <t>05040</t>
  </si>
  <si>
    <t>ANORI</t>
  </si>
  <si>
    <t>05042</t>
  </si>
  <si>
    <t>05044</t>
  </si>
  <si>
    <t>ANZA</t>
  </si>
  <si>
    <t>05045</t>
  </si>
  <si>
    <t>APARTADO</t>
  </si>
  <si>
    <t>05051</t>
  </si>
  <si>
    <t>ARBOLETES</t>
  </si>
  <si>
    <t>05055</t>
  </si>
  <si>
    <t>ARGELIA</t>
  </si>
  <si>
    <t>05059</t>
  </si>
  <si>
    <t>ARMENIA</t>
  </si>
  <si>
    <t>05079</t>
  </si>
  <si>
    <t>BARBOSA</t>
  </si>
  <si>
    <t>05086</t>
  </si>
  <si>
    <t>BELMIRA</t>
  </si>
  <si>
    <t>05088</t>
  </si>
  <si>
    <t>BELLO</t>
  </si>
  <si>
    <t>05091</t>
  </si>
  <si>
    <t>BETANIA</t>
  </si>
  <si>
    <t>05093</t>
  </si>
  <si>
    <t>BETULIA</t>
  </si>
  <si>
    <t>05101</t>
  </si>
  <si>
    <t>BOLIVAR</t>
  </si>
  <si>
    <t>05107</t>
  </si>
  <si>
    <t>BRICENO</t>
  </si>
  <si>
    <t>05113</t>
  </si>
  <si>
    <t>BURITICA</t>
  </si>
  <si>
    <t>05120</t>
  </si>
  <si>
    <t>CACERES</t>
  </si>
  <si>
    <t>05125</t>
  </si>
  <si>
    <t>CAICEDO</t>
  </si>
  <si>
    <t>05129</t>
  </si>
  <si>
    <t>CALDAS</t>
  </si>
  <si>
    <t>05134</t>
  </si>
  <si>
    <t>CAMPAMENTO</t>
  </si>
  <si>
    <t>05138</t>
  </si>
  <si>
    <t>CANASGORDAS</t>
  </si>
  <si>
    <t>05142</t>
  </si>
  <si>
    <t>CARACOLI</t>
  </si>
  <si>
    <t>05145</t>
  </si>
  <si>
    <t>CARAMANTA</t>
  </si>
  <si>
    <t>05147</t>
  </si>
  <si>
    <t>CAREPA</t>
  </si>
  <si>
    <t>05148</t>
  </si>
  <si>
    <t>CARMEN DE VIBORAL</t>
  </si>
  <si>
    <t>05150</t>
  </si>
  <si>
    <t>CAROLINA</t>
  </si>
  <si>
    <t>05154</t>
  </si>
  <si>
    <t>CAUCASIA</t>
  </si>
  <si>
    <t>05172</t>
  </si>
  <si>
    <t>CHIGORODO</t>
  </si>
  <si>
    <t>05190</t>
  </si>
  <si>
    <t>CISNEROS</t>
  </si>
  <si>
    <t>05197</t>
  </si>
  <si>
    <t>COCORNA</t>
  </si>
  <si>
    <t>05206</t>
  </si>
  <si>
    <t>CONCEPCION</t>
  </si>
  <si>
    <t>05209</t>
  </si>
  <si>
    <t>CONCORDIA</t>
  </si>
  <si>
    <t>05212</t>
  </si>
  <si>
    <t>COPACABANA</t>
  </si>
  <si>
    <t>05234</t>
  </si>
  <si>
    <t>DABEIBA</t>
  </si>
  <si>
    <t>05237</t>
  </si>
  <si>
    <t>DON MATIAS</t>
  </si>
  <si>
    <t>05240</t>
  </si>
  <si>
    <t>EBEJICO</t>
  </si>
  <si>
    <t>05250</t>
  </si>
  <si>
    <t>EL BAGRE</t>
  </si>
  <si>
    <t>05264</t>
  </si>
  <si>
    <t>ENTRERRIOS</t>
  </si>
  <si>
    <t>05266</t>
  </si>
  <si>
    <t>ENVIGADO</t>
  </si>
  <si>
    <t>05282</t>
  </si>
  <si>
    <t>FREDONIA</t>
  </si>
  <si>
    <t>05284</t>
  </si>
  <si>
    <t>FRONTINO</t>
  </si>
  <si>
    <t>05306</t>
  </si>
  <si>
    <t>GIRALDO</t>
  </si>
  <si>
    <t>05308</t>
  </si>
  <si>
    <t>GIRARDOTA</t>
  </si>
  <si>
    <t>05310</t>
  </si>
  <si>
    <t>GOMEZ PLATA</t>
  </si>
  <si>
    <t>05313</t>
  </si>
  <si>
    <t>GRANADA</t>
  </si>
  <si>
    <t>05315</t>
  </si>
  <si>
    <t>GUADALUPE</t>
  </si>
  <si>
    <t>05318</t>
  </si>
  <si>
    <t>GUARNE</t>
  </si>
  <si>
    <t>05321</t>
  </si>
  <si>
    <t>GUATAPE</t>
  </si>
  <si>
    <t>05347</t>
  </si>
  <si>
    <t>HELICONIA</t>
  </si>
  <si>
    <t>05353</t>
  </si>
  <si>
    <t>HISPANIA</t>
  </si>
  <si>
    <t>05360</t>
  </si>
  <si>
    <t>ITAGUI</t>
  </si>
  <si>
    <t>05361</t>
  </si>
  <si>
    <t>ITUANGO</t>
  </si>
  <si>
    <t>05364</t>
  </si>
  <si>
    <t>JARDIN</t>
  </si>
  <si>
    <t>05368</t>
  </si>
  <si>
    <t>JERICO</t>
  </si>
  <si>
    <t>05376</t>
  </si>
  <si>
    <t>LA CEJA</t>
  </si>
  <si>
    <t>05380</t>
  </si>
  <si>
    <t>LA ESTRELLA</t>
  </si>
  <si>
    <t>05390</t>
  </si>
  <si>
    <t>LA PINTADA</t>
  </si>
  <si>
    <t>05400</t>
  </si>
  <si>
    <t>LA UNION</t>
  </si>
  <si>
    <t>05411</t>
  </si>
  <si>
    <t>LIBORINA</t>
  </si>
  <si>
    <t>05425</t>
  </si>
  <si>
    <t>MACEO</t>
  </si>
  <si>
    <t>05440</t>
  </si>
  <si>
    <t>MARINILLA</t>
  </si>
  <si>
    <t>05467</t>
  </si>
  <si>
    <t>MONTEBELLO</t>
  </si>
  <si>
    <t>05475</t>
  </si>
  <si>
    <t>MURINDO</t>
  </si>
  <si>
    <t>05480</t>
  </si>
  <si>
    <t>MUTATA</t>
  </si>
  <si>
    <t>05483</t>
  </si>
  <si>
    <t>NARINO</t>
  </si>
  <si>
    <t>05490</t>
  </si>
  <si>
    <t>NECOCLI</t>
  </si>
  <si>
    <t>05495</t>
  </si>
  <si>
    <t>NECHI</t>
  </si>
  <si>
    <t>05501</t>
  </si>
  <si>
    <t>OLAYA</t>
  </si>
  <si>
    <t>05541</t>
  </si>
  <si>
    <t>PENOL</t>
  </si>
  <si>
    <t>05543</t>
  </si>
  <si>
    <t>PEQUE</t>
  </si>
  <si>
    <t>05576</t>
  </si>
  <si>
    <t>PUEBLORRICO</t>
  </si>
  <si>
    <t>05579</t>
  </si>
  <si>
    <t>PUERTO BERRIO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</si>
  <si>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</si>
  <si>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</si>
  <si>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</si>
  <si>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</si>
  <si>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</si>
  <si>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</si>
  <si>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</si>
  <si>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</si>
  <si>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</si>
  <si>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</si>
  <si>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</si>
  <si>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</si>
  <si>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</si>
  <si>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</si>
  <si>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</si>
  <si>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</si>
  <si>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</si>
  <si>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ANDRES</t>
  </si>
  <si>
    <t>05649</t>
  </si>
  <si>
    <t>SAN CARLOS</t>
  </si>
  <si>
    <t>05652</t>
  </si>
  <si>
    <t>SAN FRANCISCO</t>
  </si>
  <si>
    <t>05656</t>
  </si>
  <si>
    <t>SAN JERONIMO</t>
  </si>
  <si>
    <t>05658</t>
  </si>
  <si>
    <t>SN JOSE D LA MONTANA</t>
  </si>
  <si>
    <t>05659</t>
  </si>
  <si>
    <t>SAN JUAN URABA</t>
  </si>
  <si>
    <t>05660</t>
  </si>
  <si>
    <t>SAN LUIS</t>
  </si>
  <si>
    <t>05664</t>
  </si>
  <si>
    <t>SAN PEDRO</t>
  </si>
  <si>
    <t>05665</t>
  </si>
  <si>
    <t>SAN PEDRO URABA</t>
  </si>
  <si>
    <t>05667</t>
  </si>
  <si>
    <t>SAN RAFAEL</t>
  </si>
  <si>
    <t>05670</t>
  </si>
  <si>
    <t>SAN ROQUE</t>
  </si>
  <si>
    <t>05674</t>
  </si>
  <si>
    <t>SAN VICENTE</t>
  </si>
  <si>
    <t>05679</t>
  </si>
  <si>
    <t>SANTA BARBARA</t>
  </si>
  <si>
    <t>05686</t>
  </si>
  <si>
    <t>SANTA ROSA DE OSOS</t>
  </si>
  <si>
    <t>05690</t>
  </si>
  <si>
    <t>SANTO DOMINGO</t>
  </si>
  <si>
    <t>05697</t>
  </si>
  <si>
    <t>EL SANTUARIO</t>
  </si>
  <si>
    <t>05736</t>
  </si>
  <si>
    <t>SEGOVIA</t>
  </si>
  <si>
    <t>05756</t>
  </si>
  <si>
    <t>SONSON</t>
  </si>
  <si>
    <t>05761</t>
  </si>
  <si>
    <t>SOPETRAN</t>
  </si>
  <si>
    <t>05789</t>
  </si>
  <si>
    <t>TAMESIS</t>
  </si>
  <si>
    <t>05790</t>
  </si>
  <si>
    <t>TARAZA</t>
  </si>
  <si>
    <t>05792</t>
  </si>
  <si>
    <t>TARSO</t>
  </si>
  <si>
    <t>05809</t>
  </si>
  <si>
    <t>TITIRIBI</t>
  </si>
  <si>
    <t>05819</t>
  </si>
  <si>
    <t>TOLEDO</t>
  </si>
  <si>
    <t>05837</t>
  </si>
  <si>
    <t>TURBO</t>
  </si>
  <si>
    <t>05842</t>
  </si>
  <si>
    <t>URAMITA</t>
  </si>
  <si>
    <t>05847</t>
  </si>
  <si>
    <t>URRAO</t>
  </si>
  <si>
    <t>05854</t>
  </si>
  <si>
    <t>VALDIVIA</t>
  </si>
  <si>
    <t>05856</t>
  </si>
  <si>
    <t>VALPARAISO</t>
  </si>
  <si>
    <t>05858</t>
  </si>
  <si>
    <t>VEGACHI</t>
  </si>
  <si>
    <t>05861</t>
  </si>
  <si>
    <t>VENECIA</t>
  </si>
  <si>
    <t>05873</t>
  </si>
  <si>
    <t>VIGIA DEL FUERTE</t>
  </si>
  <si>
    <t>05885</t>
  </si>
  <si>
    <t>YALI</t>
  </si>
  <si>
    <t>05887</t>
  </si>
  <si>
    <t>YARUMAL</t>
  </si>
  <si>
    <t>05890</t>
  </si>
  <si>
    <t>YOLOMBO</t>
  </si>
  <si>
    <t>05893</t>
  </si>
  <si>
    <t>YONDO</t>
  </si>
  <si>
    <t>05895</t>
  </si>
  <si>
    <t>ZARAGOZA</t>
  </si>
  <si>
    <t>08001</t>
  </si>
  <si>
    <t>ATLANTICO</t>
  </si>
  <si>
    <t>BARRANQUILLA</t>
  </si>
  <si>
    <t>08078</t>
  </si>
  <si>
    <t>BARANOA</t>
  </si>
  <si>
    <t>08137</t>
  </si>
  <si>
    <t>CAMPO DE LA CRUZ</t>
  </si>
  <si>
    <t>08141</t>
  </si>
  <si>
    <t>CANDELARIA</t>
  </si>
  <si>
    <t>08296</t>
  </si>
  <si>
    <t>GALAPA</t>
  </si>
  <si>
    <t>08372</t>
  </si>
  <si>
    <t>JUAN DE ACOSTA</t>
  </si>
  <si>
    <t>08421</t>
  </si>
  <si>
    <t>LURUACO</t>
  </si>
  <si>
    <t>08433</t>
  </si>
  <si>
    <t>MALAMBO</t>
  </si>
  <si>
    <t>08436</t>
  </si>
  <si>
    <t>MANATI</t>
  </si>
  <si>
    <t>08520</t>
  </si>
  <si>
    <t>PALMAR D VARELA</t>
  </si>
  <si>
    <t>08549</t>
  </si>
  <si>
    <t>PIOJO</t>
  </si>
  <si>
    <t>08558</t>
  </si>
  <si>
    <t>POLONUEVO</t>
  </si>
  <si>
    <t>08560</t>
  </si>
  <si>
    <t>PONEDERA</t>
  </si>
  <si>
    <t>08573</t>
  </si>
  <si>
    <t>PUERTO COLOMBIA</t>
  </si>
  <si>
    <t>08606</t>
  </si>
  <si>
    <t>REPELON</t>
  </si>
  <si>
    <t>08634</t>
  </si>
  <si>
    <t>SABANAGRANDE</t>
  </si>
  <si>
    <t>08638</t>
  </si>
  <si>
    <t>08675</t>
  </si>
  <si>
    <t>SANTA LUCIA</t>
  </si>
  <si>
    <t>08685</t>
  </si>
  <si>
    <t>SANTO TOMAS</t>
  </si>
  <si>
    <t>08758</t>
  </si>
  <si>
    <t>SOLEDAD</t>
  </si>
  <si>
    <t>08770</t>
  </si>
  <si>
    <t>SUAN</t>
  </si>
  <si>
    <t>08832</t>
  </si>
  <si>
    <t>TUBARA</t>
  </si>
  <si>
    <t>08849</t>
  </si>
  <si>
    <t>USIACURI</t>
  </si>
  <si>
    <t>11001</t>
  </si>
  <si>
    <t>BOGOTA</t>
  </si>
  <si>
    <t>13001</t>
  </si>
  <si>
    <t>CARTAGENA</t>
  </si>
  <si>
    <t>13006</t>
  </si>
  <si>
    <t>ACHI</t>
  </si>
  <si>
    <t>13030</t>
  </si>
  <si>
    <t>ALTOS DEL ROSARIO</t>
  </si>
  <si>
    <t>13042</t>
  </si>
  <si>
    <t>ARENAL</t>
  </si>
  <si>
    <t>13052</t>
  </si>
  <si>
    <t>ARJONA</t>
  </si>
  <si>
    <t>13062</t>
  </si>
  <si>
    <t>ARROYO HONDO</t>
  </si>
  <si>
    <t>13074</t>
  </si>
  <si>
    <t>BARRANCO DE LOBA</t>
  </si>
  <si>
    <t>13140</t>
  </si>
  <si>
    <t>CALAMAR</t>
  </si>
  <si>
    <t>13160</t>
  </si>
  <si>
    <t>CANTAGALLO</t>
  </si>
  <si>
    <t>13188</t>
  </si>
  <si>
    <t>CICUCO</t>
  </si>
  <si>
    <t>13212</t>
  </si>
  <si>
    <t>CORDOBA</t>
  </si>
  <si>
    <t>13222</t>
  </si>
  <si>
    <t>CLEMENCIA</t>
  </si>
  <si>
    <t>13244</t>
  </si>
  <si>
    <t>EL CARMEN DE BOLIVAR</t>
  </si>
  <si>
    <t>13248</t>
  </si>
  <si>
    <t>EL GUAMO</t>
  </si>
  <si>
    <t>13268</t>
  </si>
  <si>
    <t>EL PEÐON</t>
  </si>
  <si>
    <t>13300</t>
  </si>
  <si>
    <t>HATILLO DE LOBA</t>
  </si>
  <si>
    <t>13430</t>
  </si>
  <si>
    <t>MAGANGUE</t>
  </si>
  <si>
    <t>13433</t>
  </si>
  <si>
    <t>MAHATES</t>
  </si>
  <si>
    <t>13440</t>
  </si>
  <si>
    <t>MARGARITA</t>
  </si>
  <si>
    <t>13442</t>
  </si>
  <si>
    <t>MARIA LA BAJA</t>
  </si>
  <si>
    <t>13458</t>
  </si>
  <si>
    <t>MONTECRISTO</t>
  </si>
  <si>
    <t>13468</t>
  </si>
  <si>
    <t>MOMPOS</t>
  </si>
  <si>
    <t>13473</t>
  </si>
  <si>
    <t>MORALES</t>
  </si>
  <si>
    <t>13490</t>
  </si>
  <si>
    <t>NOROSÍ</t>
  </si>
  <si>
    <t>13549</t>
  </si>
  <si>
    <t>PINILLOS</t>
  </si>
  <si>
    <t>13580</t>
  </si>
  <si>
    <t>REGIDOR</t>
  </si>
  <si>
    <t>13600</t>
  </si>
  <si>
    <t>RIO VIEJO</t>
  </si>
  <si>
    <t>13620</t>
  </si>
  <si>
    <t>SAN CRISTOBAL</t>
  </si>
  <si>
    <t>13647</t>
  </si>
  <si>
    <t>SAN ESTANISLAO</t>
  </si>
  <si>
    <t>13650</t>
  </si>
  <si>
    <t>SAN FERNANDO</t>
  </si>
  <si>
    <t>13654</t>
  </si>
  <si>
    <t>SAN JACINTO</t>
  </si>
  <si>
    <t>13655</t>
  </si>
  <si>
    <t>SAN JACINTO DEL CAUCA</t>
  </si>
  <si>
    <t>13657</t>
  </si>
  <si>
    <t>S.JUAN NEPOMUCENO</t>
  </si>
  <si>
    <t>13667</t>
  </si>
  <si>
    <t>S.MARTIN DE LOBA</t>
  </si>
  <si>
    <t>13670</t>
  </si>
  <si>
    <t>SAN PABLO</t>
  </si>
  <si>
    <t>13673</t>
  </si>
  <si>
    <t>SANTA CATALINA</t>
  </si>
  <si>
    <t>13683</t>
  </si>
  <si>
    <t>SANTA ROSA</t>
  </si>
  <si>
    <t>13688</t>
  </si>
  <si>
    <t>SANTA ROSA SUR</t>
  </si>
  <si>
    <t>13744</t>
  </si>
  <si>
    <t>SIMITI</t>
  </si>
  <si>
    <t>13760</t>
  </si>
  <si>
    <t>SOPLAVIENTO</t>
  </si>
  <si>
    <t>13780</t>
  </si>
  <si>
    <t>TALAIGUA NUEVO</t>
  </si>
  <si>
    <t>13810</t>
  </si>
  <si>
    <t>TIQUISIO</t>
  </si>
  <si>
    <t>13836</t>
  </si>
  <si>
    <t>TURBACO</t>
  </si>
  <si>
    <t>13838</t>
  </si>
  <si>
    <t>TURBANA</t>
  </si>
  <si>
    <t>13873</t>
  </si>
  <si>
    <t>VILLANUEVA</t>
  </si>
  <si>
    <t>13894</t>
  </si>
  <si>
    <t>ZAMBRANO</t>
  </si>
  <si>
    <t>15001</t>
  </si>
  <si>
    <t>BOYACA</t>
  </si>
  <si>
    <t>TUNJA</t>
  </si>
  <si>
    <t>15022</t>
  </si>
  <si>
    <t>ALMEIDA</t>
  </si>
  <si>
    <t>15047</t>
  </si>
  <si>
    <t>AQUITANIA</t>
  </si>
  <si>
    <t>15051</t>
  </si>
  <si>
    <t>ARCABUCO</t>
  </si>
  <si>
    <t>15087</t>
  </si>
  <si>
    <t>BELEN</t>
  </si>
  <si>
    <t>15090</t>
  </si>
  <si>
    <t>BERBEO</t>
  </si>
  <si>
    <t>15092</t>
  </si>
  <si>
    <t>BETEITIVA</t>
  </si>
  <si>
    <t>15097</t>
  </si>
  <si>
    <t>BOAVITA</t>
  </si>
  <si>
    <t>15104</t>
  </si>
  <si>
    <t>15106</t>
  </si>
  <si>
    <t>BRICEÐO</t>
  </si>
  <si>
    <t>15109</t>
  </si>
  <si>
    <t>BUENAVISTA</t>
  </si>
  <si>
    <t>15114</t>
  </si>
  <si>
    <t>BUSBANZA</t>
  </si>
  <si>
    <t>15131</t>
  </si>
  <si>
    <t>15135</t>
  </si>
  <si>
    <t>CAMPOHERMOSO</t>
  </si>
  <si>
    <t>15162</t>
  </si>
  <si>
    <t>CERINZA</t>
  </si>
  <si>
    <t>15172</t>
  </si>
  <si>
    <t>CHINAVITA</t>
  </si>
  <si>
    <t>15176</t>
  </si>
  <si>
    <t>CHIQUINQUIRA</t>
  </si>
  <si>
    <t>15180</t>
  </si>
  <si>
    <t>CHISCAS</t>
  </si>
  <si>
    <t>15183</t>
  </si>
  <si>
    <t>CHITA</t>
  </si>
  <si>
    <t>15185</t>
  </si>
  <si>
    <t>CHITARAQUE</t>
  </si>
  <si>
    <t>15187</t>
  </si>
  <si>
    <t>CHIVATA</t>
  </si>
  <si>
    <t>15189</t>
  </si>
  <si>
    <t>CIENAGA</t>
  </si>
  <si>
    <t>15204</t>
  </si>
  <si>
    <t>COMBITA</t>
  </si>
  <si>
    <t>15212</t>
  </si>
  <si>
    <t>COPER</t>
  </si>
  <si>
    <t>15215</t>
  </si>
  <si>
    <t>CORRALES</t>
  </si>
  <si>
    <t>15218</t>
  </si>
  <si>
    <t>COVARACHIA</t>
  </si>
  <si>
    <t>15223</t>
  </si>
  <si>
    <t>CUBARA</t>
  </si>
  <si>
    <t>15224</t>
  </si>
  <si>
    <t>CUCAITA</t>
  </si>
  <si>
    <t>15226</t>
  </si>
  <si>
    <t>CUITIVA</t>
  </si>
  <si>
    <t>15232</t>
  </si>
  <si>
    <t>CHIQUIZA</t>
  </si>
  <si>
    <t>15236</t>
  </si>
  <si>
    <t>CHIVOR</t>
  </si>
  <si>
    <t>15238</t>
  </si>
  <si>
    <t>DUITAMA</t>
  </si>
  <si>
    <t>15244</t>
  </si>
  <si>
    <t>EL COCUY</t>
  </si>
  <si>
    <t>15248</t>
  </si>
  <si>
    <t>EL ESPINO</t>
  </si>
  <si>
    <t>15272</t>
  </si>
  <si>
    <t>FIRAVITOBA</t>
  </si>
  <si>
    <t>15276</t>
  </si>
  <si>
    <t>FLORESTA</t>
  </si>
  <si>
    <t>15293</t>
  </si>
  <si>
    <t>GACHANTIVA</t>
  </si>
  <si>
    <t>15296</t>
  </si>
  <si>
    <t>GAMEZA</t>
  </si>
  <si>
    <t>15299</t>
  </si>
  <si>
    <t>GARAGOA</t>
  </si>
  <si>
    <t>15317</t>
  </si>
  <si>
    <t>GUACAMAYAS</t>
  </si>
  <si>
    <t>15322</t>
  </si>
  <si>
    <t>GUATEQUE</t>
  </si>
  <si>
    <t>15325</t>
  </si>
  <si>
    <t>GUAYATA</t>
  </si>
  <si>
    <t>15332</t>
  </si>
  <si>
    <t>GUICAN</t>
  </si>
  <si>
    <t>15362</t>
  </si>
  <si>
    <t>IZA</t>
  </si>
  <si>
    <t>15367</t>
  </si>
  <si>
    <t>JENESANO</t>
  </si>
  <si>
    <t>15368</t>
  </si>
  <si>
    <t>15377</t>
  </si>
  <si>
    <t>LABRANZAGRANDE</t>
  </si>
  <si>
    <t>15380</t>
  </si>
  <si>
    <t>LA CAPILLA</t>
  </si>
  <si>
    <t>15401</t>
  </si>
  <si>
    <t>LA VICTORIA</t>
  </si>
  <si>
    <t>15403</t>
  </si>
  <si>
    <t>LA UVITA</t>
  </si>
  <si>
    <t>15407</t>
  </si>
  <si>
    <t>VILLA DE LEYVA</t>
  </si>
  <si>
    <t>15425</t>
  </si>
  <si>
    <t>MACANAL</t>
  </si>
  <si>
    <t>15442</t>
  </si>
  <si>
    <t>MARIPI</t>
  </si>
  <si>
    <t>15455</t>
  </si>
  <si>
    <t>MIRAFLORES</t>
  </si>
  <si>
    <t>15464</t>
  </si>
  <si>
    <t>MONGUA</t>
  </si>
  <si>
    <t>15466</t>
  </si>
  <si>
    <t>MONGUI</t>
  </si>
  <si>
    <t>15469</t>
  </si>
  <si>
    <t>MONIQUIRA</t>
  </si>
  <si>
    <t>15476</t>
  </si>
  <si>
    <t>MOTAVITA</t>
  </si>
  <si>
    <t>15480</t>
  </si>
  <si>
    <t>MUZO</t>
  </si>
  <si>
    <t>15491</t>
  </si>
  <si>
    <t>NOBSA</t>
  </si>
  <si>
    <t>15494</t>
  </si>
  <si>
    <t>NUEVO COLON</t>
  </si>
  <si>
    <t>15500</t>
  </si>
  <si>
    <t>OICATA</t>
  </si>
  <si>
    <t>15507</t>
  </si>
  <si>
    <t>OTANCHE</t>
  </si>
  <si>
    <t>15511</t>
  </si>
  <si>
    <t>PACHAVITA</t>
  </si>
  <si>
    <t>15514</t>
  </si>
  <si>
    <t>PAEZ</t>
  </si>
  <si>
    <t>15516</t>
  </si>
  <si>
    <t>PAIPA</t>
  </si>
  <si>
    <t>15518</t>
  </si>
  <si>
    <t>PAJARITO</t>
  </si>
  <si>
    <t>15522</t>
  </si>
  <si>
    <t>PANQUEBA</t>
  </si>
  <si>
    <t>15531</t>
  </si>
  <si>
    <t>PAUNA</t>
  </si>
  <si>
    <t>15533</t>
  </si>
  <si>
    <t>PAYA</t>
  </si>
  <si>
    <t>15537</t>
  </si>
  <si>
    <t>PAZ DE RIO</t>
  </si>
  <si>
    <t>15542</t>
  </si>
  <si>
    <t>PESCA</t>
  </si>
  <si>
    <t>15550</t>
  </si>
  <si>
    <t>PISVA</t>
  </si>
  <si>
    <t>15572</t>
  </si>
  <si>
    <t>PUERTO BOYACA</t>
  </si>
  <si>
    <t>15580</t>
  </si>
  <si>
    <t>QUIPAMA</t>
  </si>
  <si>
    <t>15599</t>
  </si>
  <si>
    <t>RAMIRIQUI</t>
  </si>
  <si>
    <t>15600</t>
  </si>
  <si>
    <t>RAQUIRA</t>
  </si>
  <si>
    <t>15621</t>
  </si>
  <si>
    <t>RONDON</t>
  </si>
  <si>
    <t>15632</t>
  </si>
  <si>
    <t>SABOYA</t>
  </si>
  <si>
    <t>15638</t>
  </si>
  <si>
    <t>SACHICA</t>
  </si>
  <si>
    <t>15646</t>
  </si>
  <si>
    <t>SAMACA</t>
  </si>
  <si>
    <t>15660</t>
  </si>
  <si>
    <t>SAN EDUARDO</t>
  </si>
  <si>
    <t>15664</t>
  </si>
  <si>
    <t>SAN JOSE DE PARE</t>
  </si>
  <si>
    <t>15667</t>
  </si>
  <si>
    <t>SAN LUIS DE GACENO</t>
  </si>
  <si>
    <t>15673</t>
  </si>
  <si>
    <t>SAN MATEO</t>
  </si>
  <si>
    <t>15676</t>
  </si>
  <si>
    <t>SAN MIGUEL DE SEMA</t>
  </si>
  <si>
    <t>15681</t>
  </si>
  <si>
    <t>SAN PABLO DE BORBUR</t>
  </si>
  <si>
    <t>15686</t>
  </si>
  <si>
    <t>SANTANA</t>
  </si>
  <si>
    <t>15690</t>
  </si>
  <si>
    <t>SANTA MARIA</t>
  </si>
  <si>
    <t>15693</t>
  </si>
  <si>
    <t>SANTA ROSA DE VITERB</t>
  </si>
  <si>
    <t>15696</t>
  </si>
  <si>
    <t>SANTA SOFIA</t>
  </si>
  <si>
    <t>15720</t>
  </si>
  <si>
    <t>SATIVANORTE</t>
  </si>
  <si>
    <t>15723</t>
  </si>
  <si>
    <t>SATIVASUR</t>
  </si>
  <si>
    <t>15740</t>
  </si>
  <si>
    <t>SIACHOQUE</t>
  </si>
  <si>
    <t>15753</t>
  </si>
  <si>
    <t>SOATA</t>
  </si>
  <si>
    <t>15755</t>
  </si>
  <si>
    <t>SOCOTA</t>
  </si>
  <si>
    <t>15757</t>
  </si>
  <si>
    <t>SOCHA</t>
  </si>
  <si>
    <t>15759</t>
  </si>
  <si>
    <t>SOGAMOSO</t>
  </si>
  <si>
    <t>15761</t>
  </si>
  <si>
    <t>SOMONDOCO</t>
  </si>
  <si>
    <t>15762</t>
  </si>
  <si>
    <t>SORA</t>
  </si>
  <si>
    <t>15763</t>
  </si>
  <si>
    <t>SOTAQUIRA</t>
  </si>
  <si>
    <t>15764</t>
  </si>
  <si>
    <t>SORACA</t>
  </si>
  <si>
    <t>15774</t>
  </si>
  <si>
    <t>SUSACON</t>
  </si>
  <si>
    <t>15776</t>
  </si>
  <si>
    <t>SUTAMARCHAN</t>
  </si>
  <si>
    <t>15778</t>
  </si>
  <si>
    <t>SUTATENZA</t>
  </si>
  <si>
    <t>15790</t>
  </si>
  <si>
    <t>TASCO</t>
  </si>
  <si>
    <t>15798</t>
  </si>
  <si>
    <t>TENZA</t>
  </si>
  <si>
    <t>15804</t>
  </si>
  <si>
    <t>TIBANA</t>
  </si>
  <si>
    <t>15806</t>
  </si>
  <si>
    <t>TIBASOSA</t>
  </si>
  <si>
    <t>15808</t>
  </si>
  <si>
    <t>TINJACA</t>
  </si>
  <si>
    <t>15810</t>
  </si>
  <si>
    <t>TIPACOQUE</t>
  </si>
  <si>
    <t>15814</t>
  </si>
  <si>
    <t>TOCA</t>
  </si>
  <si>
    <t>15816</t>
  </si>
  <si>
    <t>TOGUI</t>
  </si>
  <si>
    <t>15820</t>
  </si>
  <si>
    <t>TOPAGA</t>
  </si>
  <si>
    <t>15822</t>
  </si>
  <si>
    <t>TOTA</t>
  </si>
  <si>
    <t>15832</t>
  </si>
  <si>
    <t>TUNUNGUA</t>
  </si>
  <si>
    <t>15835</t>
  </si>
  <si>
    <t>TURMEQUE</t>
  </si>
  <si>
    <t>15837</t>
  </si>
  <si>
    <t>TUTA</t>
  </si>
  <si>
    <t>15839</t>
  </si>
  <si>
    <t>TUTASA</t>
  </si>
  <si>
    <t>15842</t>
  </si>
  <si>
    <t>UMBITA</t>
  </si>
  <si>
    <t>15861</t>
  </si>
  <si>
    <t>VENTAQUEMADA</t>
  </si>
  <si>
    <t>15879</t>
  </si>
  <si>
    <t>VIRACACHA</t>
  </si>
  <si>
    <t>15897</t>
  </si>
  <si>
    <t>ZETAQUIRA</t>
  </si>
  <si>
    <t>17001</t>
  </si>
  <si>
    <t>MANIZALES</t>
  </si>
  <si>
    <t>17013</t>
  </si>
  <si>
    <t>AGUADAS</t>
  </si>
  <si>
    <t>17042</t>
  </si>
  <si>
    <t>ANSERMA</t>
  </si>
  <si>
    <t>17050</t>
  </si>
  <si>
    <t>ARANZAZU</t>
  </si>
  <si>
    <t>17088</t>
  </si>
  <si>
    <t>BELALCAZAR</t>
  </si>
  <si>
    <t>17174</t>
  </si>
  <si>
    <t>CHINCHINA</t>
  </si>
  <si>
    <t>17272</t>
  </si>
  <si>
    <t>FILADELFIA</t>
  </si>
  <si>
    <t>17380</t>
  </si>
  <si>
    <t>LA DORADA</t>
  </si>
  <si>
    <t>17388</t>
  </si>
  <si>
    <t>LA MERCED</t>
  </si>
  <si>
    <t>17433</t>
  </si>
  <si>
    <t>MANZANARES</t>
  </si>
  <si>
    <t>17442</t>
  </si>
  <si>
    <t>MARMATO</t>
  </si>
  <si>
    <t>17444</t>
  </si>
  <si>
    <t>MARQUETALIA</t>
  </si>
  <si>
    <t>17446</t>
  </si>
  <si>
    <t>MARULANDA</t>
  </si>
  <si>
    <t>17486</t>
  </si>
  <si>
    <t>NEIRA</t>
  </si>
  <si>
    <t>17495</t>
  </si>
  <si>
    <t>NORCASIA</t>
  </si>
  <si>
    <t>17513</t>
  </si>
  <si>
    <t>PACORA</t>
  </si>
  <si>
    <t>17524</t>
  </si>
  <si>
    <t>PALESTINA</t>
  </si>
  <si>
    <t>17541</t>
  </si>
  <si>
    <t>PENSILVANIA</t>
  </si>
  <si>
    <t>17614</t>
  </si>
  <si>
    <t>RIOSUCIO</t>
  </si>
  <si>
    <t>17616</t>
  </si>
  <si>
    <t>RISARALDA</t>
  </si>
  <si>
    <t>17653</t>
  </si>
  <si>
    <t>SALAMINA</t>
  </si>
  <si>
    <t>17662</t>
  </si>
  <si>
    <t>SAMANA</t>
  </si>
  <si>
    <t>17665</t>
  </si>
  <si>
    <t>SAN JOSE</t>
  </si>
  <si>
    <t>17777</t>
  </si>
  <si>
    <t>SUPIA</t>
  </si>
  <si>
    <t>17867</t>
  </si>
  <si>
    <t>VICTORIA</t>
  </si>
  <si>
    <t>17873</t>
  </si>
  <si>
    <t>VILLAMARIA</t>
  </si>
  <si>
    <t>17877</t>
  </si>
  <si>
    <t>VITERBO</t>
  </si>
  <si>
    <t>18001</t>
  </si>
  <si>
    <t>CAQUETA</t>
  </si>
  <si>
    <t>FLORENCIA</t>
  </si>
  <si>
    <t>18029</t>
  </si>
  <si>
    <t>ALBANIA</t>
  </si>
  <si>
    <t>18094</t>
  </si>
  <si>
    <t>BELEN DE LOS A.</t>
  </si>
  <si>
    <t>18150</t>
  </si>
  <si>
    <t>CARTAGENA DEL CHAIRA</t>
  </si>
  <si>
    <t>18205</t>
  </si>
  <si>
    <t>CURILLO</t>
  </si>
  <si>
    <t>18247</t>
  </si>
  <si>
    <t>EL DONCELLO</t>
  </si>
  <si>
    <t>18256</t>
  </si>
  <si>
    <t>EL PAUJIL</t>
  </si>
  <si>
    <t>18410</t>
  </si>
  <si>
    <t>LA MONTANITA</t>
  </si>
  <si>
    <t>18460</t>
  </si>
  <si>
    <t>MILAN</t>
  </si>
  <si>
    <t>18479</t>
  </si>
  <si>
    <t>MORELIA</t>
  </si>
  <si>
    <t>18592</t>
  </si>
  <si>
    <t>PUERTO RICO</t>
  </si>
  <si>
    <t>18610</t>
  </si>
  <si>
    <t>SAN JOSE FRAGUA</t>
  </si>
  <si>
    <t>18753</t>
  </si>
  <si>
    <t>SAN VICENTE CAGUAN</t>
  </si>
  <si>
    <t>18756</t>
  </si>
  <si>
    <t>SOLANO</t>
  </si>
  <si>
    <t>18785</t>
  </si>
  <si>
    <t>SOLITA</t>
  </si>
  <si>
    <t>18860</t>
  </si>
  <si>
    <t>19001</t>
  </si>
  <si>
    <t>CAUCA</t>
  </si>
  <si>
    <t>POPAYAN</t>
  </si>
  <si>
    <t>19022</t>
  </si>
  <si>
    <t>ALMAGUER</t>
  </si>
  <si>
    <t>19050</t>
  </si>
  <si>
    <t>19075</t>
  </si>
  <si>
    <t>BALBOA</t>
  </si>
  <si>
    <t>19100</t>
  </si>
  <si>
    <t>19110</t>
  </si>
  <si>
    <t>BUENOS AIRES</t>
  </si>
  <si>
    <t>19130</t>
  </si>
  <si>
    <t>CAJIBIO</t>
  </si>
  <si>
    <t>19137</t>
  </si>
  <si>
    <t>CALDONO</t>
  </si>
  <si>
    <t>19142</t>
  </si>
  <si>
    <t>CALOTO</t>
  </si>
  <si>
    <t>19212</t>
  </si>
  <si>
    <t>CORINTO</t>
  </si>
  <si>
    <t>19256</t>
  </si>
  <si>
    <t>EL TAMBO</t>
  </si>
  <si>
    <t>19290</t>
  </si>
  <si>
    <t>19300</t>
  </si>
  <si>
    <t>GUACHENÉ</t>
  </si>
  <si>
    <t>19318</t>
  </si>
  <si>
    <t>GUAPI</t>
  </si>
  <si>
    <t>19355</t>
  </si>
  <si>
    <t>INZA</t>
  </si>
  <si>
    <t>19364</t>
  </si>
  <si>
    <t>JAMBALO</t>
  </si>
  <si>
    <t>19392</t>
  </si>
  <si>
    <t>LA SIERRA</t>
  </si>
  <si>
    <t>19397</t>
  </si>
  <si>
    <t>LA VEGA</t>
  </si>
  <si>
    <t>19418</t>
  </si>
  <si>
    <t>LOPEZ DE MICAY</t>
  </si>
  <si>
    <t>19450</t>
  </si>
  <si>
    <t>MERCADERES</t>
  </si>
  <si>
    <t>19455</t>
  </si>
  <si>
    <t>MIRANDA</t>
  </si>
  <si>
    <t>19473</t>
  </si>
  <si>
    <t>19513</t>
  </si>
  <si>
    <t>PADILLA</t>
  </si>
  <si>
    <t>19517</t>
  </si>
  <si>
    <t>19532</t>
  </si>
  <si>
    <t>PATIA (EL BORDO)</t>
  </si>
  <si>
    <t>19533</t>
  </si>
  <si>
    <t>PIAMONTE</t>
  </si>
  <si>
    <t>19548</t>
  </si>
  <si>
    <t>PIENDAMO</t>
  </si>
  <si>
    <t>19573</t>
  </si>
  <si>
    <t>PUERTO TEJADA</t>
  </si>
  <si>
    <t>19585</t>
  </si>
  <si>
    <t>PURACE</t>
  </si>
  <si>
    <t>19622</t>
  </si>
  <si>
    <t>ROSAS</t>
  </si>
  <si>
    <t>19693</t>
  </si>
  <si>
    <t>SAN SEBASTIAN</t>
  </si>
  <si>
    <t>19698</t>
  </si>
  <si>
    <t>SANTANDER DE Q.</t>
  </si>
  <si>
    <t>19701</t>
  </si>
  <si>
    <t>19743</t>
  </si>
  <si>
    <t>SILVIA</t>
  </si>
  <si>
    <t>19760</t>
  </si>
  <si>
    <t>SOTARA</t>
  </si>
  <si>
    <t>19780</t>
  </si>
  <si>
    <t>SUAREZ</t>
  </si>
  <si>
    <t>19785</t>
  </si>
  <si>
    <t>SUCRE</t>
  </si>
  <si>
    <t>19807</t>
  </si>
  <si>
    <t>TIMBIO</t>
  </si>
  <si>
    <t>19809</t>
  </si>
  <si>
    <t>TIMBIQUI</t>
  </si>
  <si>
    <t>19821</t>
  </si>
  <si>
    <t>TORIBIO</t>
  </si>
  <si>
    <t>19824</t>
  </si>
  <si>
    <t>TOTORO</t>
  </si>
  <si>
    <t>19845</t>
  </si>
  <si>
    <t>VILLA RICA</t>
  </si>
  <si>
    <t>20001</t>
  </si>
  <si>
    <t>CESAR</t>
  </si>
  <si>
    <t>VALLEDUPAR</t>
  </si>
  <si>
    <t>20011</t>
  </si>
  <si>
    <t>AGUACHICA</t>
  </si>
  <si>
    <t>20013</t>
  </si>
  <si>
    <t>AGUSTIN CODAZZI</t>
  </si>
  <si>
    <t>20032</t>
  </si>
  <si>
    <t>ASTREA</t>
  </si>
  <si>
    <t>20045</t>
  </si>
  <si>
    <t>BECERRIL</t>
  </si>
  <si>
    <t>20060</t>
  </si>
  <si>
    <t>BOSCONIA</t>
  </si>
  <si>
    <t>20175</t>
  </si>
  <si>
    <t>CHIMICHAGUA</t>
  </si>
  <si>
    <t>20178</t>
  </si>
  <si>
    <t>CHIRIGUANA</t>
  </si>
  <si>
    <t>20228</t>
  </si>
  <si>
    <t>CURUMANI</t>
  </si>
  <si>
    <t>20238</t>
  </si>
  <si>
    <t>EL COPEY</t>
  </si>
  <si>
    <t>20250</t>
  </si>
  <si>
    <t>EL PASO</t>
  </si>
  <si>
    <t>20295</t>
  </si>
  <si>
    <t>GAMARRA</t>
  </si>
  <si>
    <t>20310</t>
  </si>
  <si>
    <t>GONZALEZ</t>
  </si>
  <si>
    <t>20383</t>
  </si>
  <si>
    <t>LA GLORIA</t>
  </si>
  <si>
    <t>20400</t>
  </si>
  <si>
    <t>LA JAGUA DE IBIRICO</t>
  </si>
  <si>
    <t>20443</t>
  </si>
  <si>
    <t>MANAURE</t>
  </si>
  <si>
    <t>20517</t>
  </si>
  <si>
    <t>PAILITAS</t>
  </si>
  <si>
    <t>20550</t>
  </si>
  <si>
    <t>PELAYA</t>
  </si>
  <si>
    <t>20570</t>
  </si>
  <si>
    <t>PUEBLO BELLO</t>
  </si>
  <si>
    <t>20614</t>
  </si>
  <si>
    <t>RIO DE ORO</t>
  </si>
  <si>
    <t>20621</t>
  </si>
  <si>
    <t>LA PAZ</t>
  </si>
  <si>
    <t>20710</t>
  </si>
  <si>
    <t>SAN ALBERTO</t>
  </si>
  <si>
    <t>20750</t>
  </si>
  <si>
    <t>SAN DIEGO</t>
  </si>
  <si>
    <t>20770</t>
  </si>
  <si>
    <t>SAN MARTIN</t>
  </si>
  <si>
    <t>20787</t>
  </si>
  <si>
    <t>TAMALAMEQUE</t>
  </si>
  <si>
    <t>23001</t>
  </si>
  <si>
    <t>MONTERIA</t>
  </si>
  <si>
    <t>23068</t>
  </si>
  <si>
    <t>AYAPEL</t>
  </si>
  <si>
    <t>23079</t>
  </si>
  <si>
    <t>23090</t>
  </si>
  <si>
    <t>CANALETE</t>
  </si>
  <si>
    <t>23162</t>
  </si>
  <si>
    <t>CERETE</t>
  </si>
  <si>
    <t>23168</t>
  </si>
  <si>
    <t>CHIMA</t>
  </si>
  <si>
    <t>23182</t>
  </si>
  <si>
    <t>CHINU</t>
  </si>
  <si>
    <t>23189</t>
  </si>
  <si>
    <t>CIENAGA DE ORO</t>
  </si>
  <si>
    <t>23300</t>
  </si>
  <si>
    <t>COTORRA</t>
  </si>
  <si>
    <t>23350</t>
  </si>
  <si>
    <t>LA APARTADA</t>
  </si>
  <si>
    <t>23417</t>
  </si>
  <si>
    <t>LORICA</t>
  </si>
  <si>
    <t>23419</t>
  </si>
  <si>
    <t>LOS CORDOBAS</t>
  </si>
  <si>
    <t>23464</t>
  </si>
  <si>
    <t>MOMIL</t>
  </si>
  <si>
    <t>23466</t>
  </si>
  <si>
    <t>MONTELIBANO</t>
  </si>
  <si>
    <t>23500</t>
  </si>
  <si>
    <t>MOÑITOS</t>
  </si>
  <si>
    <t>23555</t>
  </si>
  <si>
    <t>PLANETA RICA</t>
  </si>
  <si>
    <t>23570</t>
  </si>
  <si>
    <t>PUEBLO NUEVO</t>
  </si>
  <si>
    <t>23574</t>
  </si>
  <si>
    <t>PUERTO ESCONDIDO</t>
  </si>
  <si>
    <t>23580</t>
  </si>
  <si>
    <t>PUERTO LIBERTADOR</t>
  </si>
  <si>
    <t>23586</t>
  </si>
  <si>
    <t>PURISIMA</t>
  </si>
  <si>
    <t>23660</t>
  </si>
  <si>
    <t>SAHAGUN</t>
  </si>
  <si>
    <t>23670</t>
  </si>
  <si>
    <t>SAN ANDRES D SOTAVEN</t>
  </si>
  <si>
    <t>23672</t>
  </si>
  <si>
    <t>SAN ANTERO</t>
  </si>
  <si>
    <t>23675</t>
  </si>
  <si>
    <t>SAN BERNARDO V.</t>
  </si>
  <si>
    <t>23678</t>
  </si>
  <si>
    <t>23682</t>
  </si>
  <si>
    <t>SAN JOSE DE URE</t>
  </si>
  <si>
    <t>23686</t>
  </si>
  <si>
    <t>SAN PELAYO</t>
  </si>
  <si>
    <t>23807</t>
  </si>
  <si>
    <t>TIERRALTA</t>
  </si>
  <si>
    <t>23815</t>
  </si>
  <si>
    <t>TUCHÍN</t>
  </si>
  <si>
    <t>23855</t>
  </si>
  <si>
    <t>VALENCIA</t>
  </si>
  <si>
    <t>25001</t>
  </si>
  <si>
    <t>CUNDINAMARCA</t>
  </si>
  <si>
    <t>AGUA DE DIOS</t>
  </si>
  <si>
    <t>25019</t>
  </si>
  <si>
    <t>ALBAN</t>
  </si>
  <si>
    <t>25035</t>
  </si>
  <si>
    <t>ANAPOIMA</t>
  </si>
  <si>
    <t>25040</t>
  </si>
  <si>
    <t>ANOLAIMA</t>
  </si>
  <si>
    <t>25053</t>
  </si>
  <si>
    <t>ARBELAEZ</t>
  </si>
  <si>
    <t>25086</t>
  </si>
  <si>
    <t>BELTRAN</t>
  </si>
  <si>
    <t>25095</t>
  </si>
  <si>
    <t>BITUIMA</t>
  </si>
  <si>
    <t>25099</t>
  </si>
  <si>
    <t>BOJACA</t>
  </si>
  <si>
    <t>25120</t>
  </si>
  <si>
    <t>CABRERA</t>
  </si>
  <si>
    <t>25123</t>
  </si>
  <si>
    <t>CACHIPAY</t>
  </si>
  <si>
    <t>25126</t>
  </si>
  <si>
    <t>CAJICA</t>
  </si>
  <si>
    <t>25148</t>
  </si>
  <si>
    <t>CAPARRAPI</t>
  </si>
  <si>
    <t>25151</t>
  </si>
  <si>
    <t>CAQUEZA</t>
  </si>
  <si>
    <t>25154</t>
  </si>
  <si>
    <t>CARMEN DE CARUPA</t>
  </si>
  <si>
    <t>25168</t>
  </si>
  <si>
    <t>CHAGUANI</t>
  </si>
  <si>
    <t>25175</t>
  </si>
  <si>
    <t>CHIA</t>
  </si>
  <si>
    <t>25178</t>
  </si>
  <si>
    <t>CHIPAQUE</t>
  </si>
  <si>
    <t>25181</t>
  </si>
  <si>
    <t>CHOACHI</t>
  </si>
  <si>
    <t>25183</t>
  </si>
  <si>
    <t>CHOCONTA</t>
  </si>
  <si>
    <t>25200</t>
  </si>
  <si>
    <t>COGUA</t>
  </si>
  <si>
    <t>25214</t>
  </si>
  <si>
    <t>COTA</t>
  </si>
  <si>
    <t>25224</t>
  </si>
  <si>
    <t>CUCUNUBA</t>
  </si>
  <si>
    <t>25245</t>
  </si>
  <si>
    <t>EL COLEGIO</t>
  </si>
  <si>
    <t>25258</t>
  </si>
  <si>
    <t>25260</t>
  </si>
  <si>
    <t>EL ROSAL</t>
  </si>
  <si>
    <t>25269</t>
  </si>
  <si>
    <t>FACATATIVA</t>
  </si>
  <si>
    <t>25279</t>
  </si>
  <si>
    <t>FOMEQUE</t>
  </si>
  <si>
    <t>25281</t>
  </si>
  <si>
    <t>FOSCA</t>
  </si>
  <si>
    <t>25286</t>
  </si>
  <si>
    <t>FUNZA</t>
  </si>
  <si>
    <t>25288</t>
  </si>
  <si>
    <t>FUQUENE</t>
  </si>
  <si>
    <t>25290</t>
  </si>
  <si>
    <t>FUSAGASUGA</t>
  </si>
  <si>
    <t>25293</t>
  </si>
  <si>
    <t>GACHALA</t>
  </si>
  <si>
    <t>25295</t>
  </si>
  <si>
    <t>GACHANCIPA</t>
  </si>
  <si>
    <t>25297</t>
  </si>
  <si>
    <t>GACHETA</t>
  </si>
  <si>
    <t>25299</t>
  </si>
  <si>
    <t>GAMA</t>
  </si>
  <si>
    <t>25307</t>
  </si>
  <si>
    <t>GIRARDOT</t>
  </si>
  <si>
    <t>25312</t>
  </si>
  <si>
    <t>25317</t>
  </si>
  <si>
    <t>GUACHETA</t>
  </si>
  <si>
    <t>25320</t>
  </si>
  <si>
    <t>GUADUAS</t>
  </si>
  <si>
    <t>25322</t>
  </si>
  <si>
    <t>GUASCA</t>
  </si>
  <si>
    <t>25324</t>
  </si>
  <si>
    <t>GUATAQUI</t>
  </si>
  <si>
    <t>25326</t>
  </si>
  <si>
    <t>GUATAVITA</t>
  </si>
  <si>
    <t>25328</t>
  </si>
  <si>
    <t>GUAYABAL DE SIQUIMA</t>
  </si>
  <si>
    <t>25335</t>
  </si>
  <si>
    <t>GUAYABETAL</t>
  </si>
  <si>
    <t>25339</t>
  </si>
  <si>
    <t>GUTIERREZ</t>
  </si>
  <si>
    <t>25368</t>
  </si>
  <si>
    <t>JERUSALEN</t>
  </si>
  <si>
    <t>25372</t>
  </si>
  <si>
    <t>JUNIN</t>
  </si>
  <si>
    <t>25377</t>
  </si>
  <si>
    <t>LA CALERA</t>
  </si>
  <si>
    <t>25386</t>
  </si>
  <si>
    <t>LA MESA</t>
  </si>
  <si>
    <t>25394</t>
  </si>
  <si>
    <t>LA PALMA</t>
  </si>
  <si>
    <t>25398</t>
  </si>
  <si>
    <t>LA PEÑA</t>
  </si>
  <si>
    <t>25402</t>
  </si>
  <si>
    <t>25407</t>
  </si>
  <si>
    <t>LENGUAZAQUE</t>
  </si>
  <si>
    <t>25426</t>
  </si>
  <si>
    <t>MACHETA</t>
  </si>
  <si>
    <t>25430</t>
  </si>
  <si>
    <t>MADRID</t>
  </si>
  <si>
    <t>25436</t>
  </si>
  <si>
    <t>MANTA</t>
  </si>
  <si>
    <t>25438</t>
  </si>
  <si>
    <t>MEDINA</t>
  </si>
  <si>
    <t>25473</t>
  </si>
  <si>
    <t>MOSQUERA</t>
  </si>
  <si>
    <t>25483</t>
  </si>
  <si>
    <t>NARIÐO</t>
  </si>
  <si>
    <t>25486</t>
  </si>
  <si>
    <t>NEMOCON</t>
  </si>
  <si>
    <t>25488</t>
  </si>
  <si>
    <t>NILO</t>
  </si>
  <si>
    <t>25489</t>
  </si>
  <si>
    <t>NIMAIMA</t>
  </si>
  <si>
    <t>25491</t>
  </si>
  <si>
    <t>NOCAIMA</t>
  </si>
  <si>
    <t>25506</t>
  </si>
  <si>
    <t>OSPINA PEREZ</t>
  </si>
  <si>
    <t>25513</t>
  </si>
  <si>
    <t>PACHO</t>
  </si>
  <si>
    <t>25518</t>
  </si>
  <si>
    <t>PAIME</t>
  </si>
  <si>
    <t>25524</t>
  </si>
  <si>
    <t>PANDI</t>
  </si>
  <si>
    <t>25530</t>
  </si>
  <si>
    <t>PARATEBUENO</t>
  </si>
  <si>
    <t>25535</t>
  </si>
  <si>
    <t>PASCA</t>
  </si>
  <si>
    <t>25572</t>
  </si>
  <si>
    <t>PUERTO SALGAR</t>
  </si>
  <si>
    <t>25580</t>
  </si>
  <si>
    <t>PULI</t>
  </si>
  <si>
    <t>25592</t>
  </si>
  <si>
    <t>QUEBRADANEGRA</t>
  </si>
  <si>
    <t>25594</t>
  </si>
  <si>
    <t>QUETAME</t>
  </si>
  <si>
    <t>25596</t>
  </si>
  <si>
    <t>QUIPILE</t>
  </si>
  <si>
    <t>25599</t>
  </si>
  <si>
    <t>APULO</t>
  </si>
  <si>
    <t>25612</t>
  </si>
  <si>
    <t>RICAURTE</t>
  </si>
  <si>
    <t>25645</t>
  </si>
  <si>
    <t>SAN ANTONIO D TEQUEN</t>
  </si>
  <si>
    <t>25649</t>
  </si>
  <si>
    <t>SAN BERNARDO</t>
  </si>
  <si>
    <t>25653</t>
  </si>
  <si>
    <t>SAN CAYETANO</t>
  </si>
  <si>
    <t>25658</t>
  </si>
  <si>
    <t>25662</t>
  </si>
  <si>
    <t>SAN JUAN DE RIOSECO</t>
  </si>
  <si>
    <t>25718</t>
  </si>
  <si>
    <t>SASAIMA</t>
  </si>
  <si>
    <t>25736</t>
  </si>
  <si>
    <t>SESQUILE</t>
  </si>
  <si>
    <t>25740</t>
  </si>
  <si>
    <t>SIBATE</t>
  </si>
  <si>
    <t>25743</t>
  </si>
  <si>
    <t>SILVANIA</t>
  </si>
  <si>
    <t>25745</t>
  </si>
  <si>
    <t>SIMIJACA</t>
  </si>
  <si>
    <t>25754</t>
  </si>
  <si>
    <t>SOACHA</t>
  </si>
  <si>
    <t>25758</t>
  </si>
  <si>
    <t>SOPO</t>
  </si>
  <si>
    <t>25769</t>
  </si>
  <si>
    <t>SUBACHOQUE</t>
  </si>
  <si>
    <t>25772</t>
  </si>
  <si>
    <t>SUESCA</t>
  </si>
  <si>
    <t>25777</t>
  </si>
  <si>
    <t>SUPATA</t>
  </si>
  <si>
    <t>25779</t>
  </si>
  <si>
    <t>SUSA</t>
  </si>
  <si>
    <t>25781</t>
  </si>
  <si>
    <t>SUTATAUSA</t>
  </si>
  <si>
    <t>25785</t>
  </si>
  <si>
    <t>TABIO</t>
  </si>
  <si>
    <t>25793</t>
  </si>
  <si>
    <t>TAUSA</t>
  </si>
  <si>
    <t>25797</t>
  </si>
  <si>
    <t>TENA</t>
  </si>
  <si>
    <t>25799</t>
  </si>
  <si>
    <t>TENJO</t>
  </si>
  <si>
    <t>25805</t>
  </si>
  <si>
    <t>TIBACUY</t>
  </si>
  <si>
    <t>25807</t>
  </si>
  <si>
    <t>TIBIRITA</t>
  </si>
  <si>
    <t>25815</t>
  </si>
  <si>
    <t>TOCAIMA</t>
  </si>
  <si>
    <t>25817</t>
  </si>
  <si>
    <t>TOCANCIPA</t>
  </si>
  <si>
    <t>25823</t>
  </si>
  <si>
    <t>TOPAIPI</t>
  </si>
  <si>
    <t>25839</t>
  </si>
  <si>
    <t>UBALA</t>
  </si>
  <si>
    <t>25841</t>
  </si>
  <si>
    <t>UBAQUE</t>
  </si>
  <si>
    <t>25843</t>
  </si>
  <si>
    <t>UBATE</t>
  </si>
  <si>
    <t>25845</t>
  </si>
  <si>
    <t>UNE</t>
  </si>
  <si>
    <t>25851</t>
  </si>
  <si>
    <t>UTICA</t>
  </si>
  <si>
    <t>25862</t>
  </si>
  <si>
    <t>VERGARA</t>
  </si>
  <si>
    <t>25867</t>
  </si>
  <si>
    <t>VIANI</t>
  </si>
  <si>
    <t>25871</t>
  </si>
  <si>
    <t>VILLAGOMEZ</t>
  </si>
  <si>
    <t>25873</t>
  </si>
  <si>
    <t>VILLAPINZON</t>
  </si>
  <si>
    <t>25875</t>
  </si>
  <si>
    <t>VILLETA</t>
  </si>
  <si>
    <t>25878</t>
  </si>
  <si>
    <t>VIOTA</t>
  </si>
  <si>
    <t>25885</t>
  </si>
  <si>
    <t>YACOPI</t>
  </si>
  <si>
    <t>25898</t>
  </si>
  <si>
    <t>ZIPACON</t>
  </si>
  <si>
    <t>25899</t>
  </si>
  <si>
    <t>ZIPAQUIRA</t>
  </si>
  <si>
    <t>27001</t>
  </si>
  <si>
    <t>CHOCÓ</t>
  </si>
  <si>
    <t>QUIBDÓ</t>
  </si>
  <si>
    <t>27006</t>
  </si>
  <si>
    <t>CHOCO</t>
  </si>
  <si>
    <t>ACANDI</t>
  </si>
  <si>
    <t>27025</t>
  </si>
  <si>
    <t>ALTO BAUDO</t>
  </si>
  <si>
    <t>27050</t>
  </si>
  <si>
    <t>ATRATO</t>
  </si>
  <si>
    <t>27073</t>
  </si>
  <si>
    <t>BAGADO</t>
  </si>
  <si>
    <t>27075</t>
  </si>
  <si>
    <t>BAHIA SOLANO</t>
  </si>
  <si>
    <t>27077</t>
  </si>
  <si>
    <t>BAJO BAUDO-PIZA</t>
  </si>
  <si>
    <t>27099</t>
  </si>
  <si>
    <t>BOJAYA</t>
  </si>
  <si>
    <t>27135</t>
  </si>
  <si>
    <t>CANTON DEL SAN PABLO</t>
  </si>
  <si>
    <t>27150</t>
  </si>
  <si>
    <t>CARMEN DEL DARIEN</t>
  </si>
  <si>
    <t>27160</t>
  </si>
  <si>
    <t>CERTEGUI</t>
  </si>
  <si>
    <t>27205</t>
  </si>
  <si>
    <t>CONDOTO</t>
  </si>
  <si>
    <t>27245</t>
  </si>
  <si>
    <t>EL CARMEN</t>
  </si>
  <si>
    <t>27250</t>
  </si>
  <si>
    <t>LITORAL DEL SAN JUAN</t>
  </si>
  <si>
    <t>27361</t>
  </si>
  <si>
    <t>ITSMINA</t>
  </si>
  <si>
    <t>27372</t>
  </si>
  <si>
    <t>JURADO</t>
  </si>
  <si>
    <t>27413</t>
  </si>
  <si>
    <t>LLORO</t>
  </si>
  <si>
    <t>27425</t>
  </si>
  <si>
    <t>MEDIO ATRATO</t>
  </si>
  <si>
    <t>27430</t>
  </si>
  <si>
    <t>MEDIO BAUDO</t>
  </si>
  <si>
    <t>27450</t>
  </si>
  <si>
    <t>MEDIO SAN JUAN</t>
  </si>
  <si>
    <t>27491</t>
  </si>
  <si>
    <t>NOVITA</t>
  </si>
  <si>
    <t>27495</t>
  </si>
  <si>
    <t>NUQUI</t>
  </si>
  <si>
    <t>27580</t>
  </si>
  <si>
    <t>RIO IRO</t>
  </si>
  <si>
    <t>27600</t>
  </si>
  <si>
    <t>RIO QUITO</t>
  </si>
  <si>
    <t>27615</t>
  </si>
  <si>
    <t>RIO SUCIO</t>
  </si>
  <si>
    <t>27660</t>
  </si>
  <si>
    <t>SAN JOSE DE PALMAR</t>
  </si>
  <si>
    <t>27745</t>
  </si>
  <si>
    <t>SIPI</t>
  </si>
  <si>
    <t>27787</t>
  </si>
  <si>
    <t>TADO</t>
  </si>
  <si>
    <t>27800</t>
  </si>
  <si>
    <t>UNGUIA</t>
  </si>
  <si>
    <t>27810</t>
  </si>
  <si>
    <t>UNION PANAMERICANA</t>
  </si>
  <si>
    <t>41001</t>
  </si>
  <si>
    <t>HUILA</t>
  </si>
  <si>
    <t>NEIVA</t>
  </si>
  <si>
    <t>41006</t>
  </si>
  <si>
    <t>ACEVEDO</t>
  </si>
  <si>
    <t>41013</t>
  </si>
  <si>
    <t>AGRADO</t>
  </si>
  <si>
    <t>41016</t>
  </si>
  <si>
    <t>AIPE</t>
  </si>
  <si>
    <t>41020</t>
  </si>
  <si>
    <t>ALGECIRAS</t>
  </si>
  <si>
    <t>41026</t>
  </si>
  <si>
    <t>ALTAMIRA</t>
  </si>
  <si>
    <t>41078</t>
  </si>
  <si>
    <t>BARAYA</t>
  </si>
  <si>
    <t>41132</t>
  </si>
  <si>
    <t>CAMPOALEGRE</t>
  </si>
  <si>
    <t>41206</t>
  </si>
  <si>
    <t>COLOMBIA</t>
  </si>
  <si>
    <t>41244</t>
  </si>
  <si>
    <t>ELIAS</t>
  </si>
  <si>
    <t>41298</t>
  </si>
  <si>
    <t>GARZON</t>
  </si>
  <si>
    <t>41306</t>
  </si>
  <si>
    <t>GIGANTE</t>
  </si>
  <si>
    <t>41319</t>
  </si>
  <si>
    <t>41349</t>
  </si>
  <si>
    <t>HOBO</t>
  </si>
  <si>
    <t>41357</t>
  </si>
  <si>
    <t>IQUIRA</t>
  </si>
  <si>
    <t>41359</t>
  </si>
  <si>
    <t>ISNOS</t>
  </si>
  <si>
    <t>41378</t>
  </si>
  <si>
    <t>LA ARGENTINA</t>
  </si>
  <si>
    <t>41396</t>
  </si>
  <si>
    <t>LA PLATA</t>
  </si>
  <si>
    <t>41483</t>
  </si>
  <si>
    <t>NATAGA</t>
  </si>
  <si>
    <t>41503</t>
  </si>
  <si>
    <t>OPORAPA</t>
  </si>
  <si>
    <t>41518</t>
  </si>
  <si>
    <t>PAICOL</t>
  </si>
  <si>
    <t>41524</t>
  </si>
  <si>
    <t>PALERMO</t>
  </si>
  <si>
    <t>41530</t>
  </si>
  <si>
    <t>41548</t>
  </si>
  <si>
    <t>PITAL</t>
  </si>
  <si>
    <t>41551</t>
  </si>
  <si>
    <t>PITALITO</t>
  </si>
  <si>
    <t>41615</t>
  </si>
  <si>
    <t>RIVERA</t>
  </si>
  <si>
    <t>41660</t>
  </si>
  <si>
    <t>SALADOBLANCO</t>
  </si>
  <si>
    <t>41668</t>
  </si>
  <si>
    <t>SAN AGUSTIN</t>
  </si>
  <si>
    <t>41676</t>
  </si>
  <si>
    <t>41770</t>
  </si>
  <si>
    <t>SUAZA</t>
  </si>
  <si>
    <t>41791</t>
  </si>
  <si>
    <t>TARQUI</t>
  </si>
  <si>
    <t>41797</t>
  </si>
  <si>
    <t>TESALIA</t>
  </si>
  <si>
    <t>41799</t>
  </si>
  <si>
    <t>TELLO</t>
  </si>
  <si>
    <t>41801</t>
  </si>
  <si>
    <t>TERUEL</t>
  </si>
  <si>
    <t>41807</t>
  </si>
  <si>
    <t>TIMANA</t>
  </si>
  <si>
    <t>41872</t>
  </si>
  <si>
    <t>VILLA VIEJA</t>
  </si>
  <si>
    <t>41885</t>
  </si>
  <si>
    <t>YAGUARA</t>
  </si>
  <si>
    <t>44001</t>
  </si>
  <si>
    <t>GUAJIRA</t>
  </si>
  <si>
    <t>RIOHACHA</t>
  </si>
  <si>
    <t>44035</t>
  </si>
  <si>
    <t>44078</t>
  </si>
  <si>
    <t>BARRANCAS</t>
  </si>
  <si>
    <t>44090</t>
  </si>
  <si>
    <t>DIBULLA</t>
  </si>
  <si>
    <t>44098</t>
  </si>
  <si>
    <t>DISTRACCION</t>
  </si>
  <si>
    <t>44110</t>
  </si>
  <si>
    <t>EL MOLINO</t>
  </si>
  <si>
    <t>44279</t>
  </si>
  <si>
    <t>FONSECA</t>
  </si>
  <si>
    <t>44378</t>
  </si>
  <si>
    <t>HATONUEVO</t>
  </si>
  <si>
    <t>44420</t>
  </si>
  <si>
    <t>LA JAGUA DEL PILAR</t>
  </si>
  <si>
    <t>44430</t>
  </si>
  <si>
    <t>MAICAO</t>
  </si>
  <si>
    <t>44560</t>
  </si>
  <si>
    <t>44650</t>
  </si>
  <si>
    <t>SAN JUAN DEL C.</t>
  </si>
  <si>
    <t>44847</t>
  </si>
  <si>
    <t>URIBIA</t>
  </si>
  <si>
    <t>44855</t>
  </si>
  <si>
    <t>URUMITA</t>
  </si>
  <si>
    <t>44874</t>
  </si>
  <si>
    <t>47001</t>
  </si>
  <si>
    <t>MAGDALENA</t>
  </si>
  <si>
    <t>SANTA MARTA</t>
  </si>
  <si>
    <t>47030</t>
  </si>
  <si>
    <t>ALGARROBO</t>
  </si>
  <si>
    <t>47053</t>
  </si>
  <si>
    <t>ARACATACA</t>
  </si>
  <si>
    <t>47058</t>
  </si>
  <si>
    <t>ARIGUANI</t>
  </si>
  <si>
    <t>47161</t>
  </si>
  <si>
    <t>CERRO S.ANTONIO</t>
  </si>
  <si>
    <t>47170</t>
  </si>
  <si>
    <t>CHIBOLO</t>
  </si>
  <si>
    <t>47189</t>
  </si>
  <si>
    <t>47205</t>
  </si>
  <si>
    <t>47245</t>
  </si>
  <si>
    <t>EL BANCO</t>
  </si>
  <si>
    <t>47258</t>
  </si>
  <si>
    <t>EL PIÑON</t>
  </si>
  <si>
    <t>47268</t>
  </si>
  <si>
    <t>EL RETEN</t>
  </si>
  <si>
    <t>47288</t>
  </si>
  <si>
    <t>FUNDACION</t>
  </si>
  <si>
    <t>47318</t>
  </si>
  <si>
    <t>GUAMAL</t>
  </si>
  <si>
    <t>47460</t>
  </si>
  <si>
    <t>NUEVA GRANADA</t>
  </si>
  <si>
    <t>47541</t>
  </si>
  <si>
    <t>PEDRAZA</t>
  </si>
  <si>
    <t>47545</t>
  </si>
  <si>
    <t>PIJIÐO DEL CARMEN</t>
  </si>
  <si>
    <t>47551</t>
  </si>
  <si>
    <t>PIVIJAY</t>
  </si>
  <si>
    <t>47555</t>
  </si>
  <si>
    <t>PLATO</t>
  </si>
  <si>
    <t>47570</t>
  </si>
  <si>
    <t>PUEBLO VIEJO</t>
  </si>
  <si>
    <t>47605</t>
  </si>
  <si>
    <t>REMOLINO</t>
  </si>
  <si>
    <t>47660</t>
  </si>
  <si>
    <t>SABANAS DE SAN ANGEL</t>
  </si>
  <si>
    <t>47675</t>
  </si>
  <si>
    <t>47692</t>
  </si>
  <si>
    <t>47703</t>
  </si>
  <si>
    <t>SAN ZENON</t>
  </si>
  <si>
    <t>47707</t>
  </si>
  <si>
    <t>SANTA ANA</t>
  </si>
  <si>
    <t>47720</t>
  </si>
  <si>
    <t>SANTA BARBARA DE PINTO</t>
  </si>
  <si>
    <t>47745</t>
  </si>
  <si>
    <t>SITIONUEVO</t>
  </si>
  <si>
    <t>47798</t>
  </si>
  <si>
    <t>TENERIFE</t>
  </si>
  <si>
    <t>47960</t>
  </si>
  <si>
    <t>ZAPAYAN</t>
  </si>
  <si>
    <t>47980</t>
  </si>
  <si>
    <t>ZONA BANANERA</t>
  </si>
  <si>
    <t>50001</t>
  </si>
  <si>
    <t>META</t>
  </si>
  <si>
    <t>VILLAVICENCIO</t>
  </si>
  <si>
    <t>50006</t>
  </si>
  <si>
    <t>ACACIAS</t>
  </si>
  <si>
    <t>50110</t>
  </si>
  <si>
    <t>BARRANCA DE UPIA</t>
  </si>
  <si>
    <t>50124</t>
  </si>
  <si>
    <t>CABUYARO</t>
  </si>
  <si>
    <t>50150</t>
  </si>
  <si>
    <t>CASTILLA NUEVA</t>
  </si>
  <si>
    <t>50223</t>
  </si>
  <si>
    <t>CUBARRAL</t>
  </si>
  <si>
    <t>50226</t>
  </si>
  <si>
    <t>CUMARAL</t>
  </si>
  <si>
    <t>50245</t>
  </si>
  <si>
    <t>EL CALVARIO</t>
  </si>
  <si>
    <t>50251</t>
  </si>
  <si>
    <t>EL CASTILLO</t>
  </si>
  <si>
    <t>50270</t>
  </si>
  <si>
    <t>EL DORADO</t>
  </si>
  <si>
    <t>50287</t>
  </si>
  <si>
    <t>FUENTE DE ORO</t>
  </si>
  <si>
    <t>50313</t>
  </si>
  <si>
    <t>50318</t>
  </si>
  <si>
    <t>50325</t>
  </si>
  <si>
    <t>MAPIRIPAN</t>
  </si>
  <si>
    <t>50330</t>
  </si>
  <si>
    <t>MESETAS</t>
  </si>
  <si>
    <t>50350</t>
  </si>
  <si>
    <t>LA MACARENA</t>
  </si>
  <si>
    <t>50370</t>
  </si>
  <si>
    <t>LA URIBE</t>
  </si>
  <si>
    <t>50400</t>
  </si>
  <si>
    <t>LEJANIAS</t>
  </si>
  <si>
    <t>50450</t>
  </si>
  <si>
    <t>PUERTO CONCORDIA</t>
  </si>
  <si>
    <t>50568</t>
  </si>
  <si>
    <t>PUERTO GAITAN</t>
  </si>
  <si>
    <t>50573</t>
  </si>
  <si>
    <t>PUERTO LOPEZ</t>
  </si>
  <si>
    <t>50577</t>
  </si>
  <si>
    <t>PUERTO LLERAS</t>
  </si>
  <si>
    <t>50590</t>
  </si>
  <si>
    <t>50606</t>
  </si>
  <si>
    <t>RESTREPO</t>
  </si>
  <si>
    <t>50680</t>
  </si>
  <si>
    <t>SAN CARLOS DE G</t>
  </si>
  <si>
    <t>50683</t>
  </si>
  <si>
    <t>SAN JUAN DE ARAMA</t>
  </si>
  <si>
    <t>50686</t>
  </si>
  <si>
    <t>SAN JUANITO</t>
  </si>
  <si>
    <t>50689</t>
  </si>
  <si>
    <t>50711</t>
  </si>
  <si>
    <t>VISTA HERMOSA</t>
  </si>
  <si>
    <t>52001</t>
  </si>
  <si>
    <t>NARIÑO</t>
  </si>
  <si>
    <t>PASTO</t>
  </si>
  <si>
    <t>52019</t>
  </si>
  <si>
    <t>52022</t>
  </si>
  <si>
    <t>ALDANA</t>
  </si>
  <si>
    <t>52036</t>
  </si>
  <si>
    <t>ANCUYA</t>
  </si>
  <si>
    <t>52051</t>
  </si>
  <si>
    <t>ARBOLEDA</t>
  </si>
  <si>
    <t>52079</t>
  </si>
  <si>
    <t>BARBACOAS</t>
  </si>
  <si>
    <t>52083</t>
  </si>
  <si>
    <t>52110</t>
  </si>
  <si>
    <t>BUESACO</t>
  </si>
  <si>
    <t>52203</t>
  </si>
  <si>
    <t>COLON-GENOVA</t>
  </si>
  <si>
    <t>52207</t>
  </si>
  <si>
    <t>CONSACA</t>
  </si>
  <si>
    <t>52210</t>
  </si>
  <si>
    <t>CONTADERO</t>
  </si>
  <si>
    <t>52215</t>
  </si>
  <si>
    <t>52224</t>
  </si>
  <si>
    <t>CUASPUD-CARLOSAMA</t>
  </si>
  <si>
    <t>52227</t>
  </si>
  <si>
    <t>CUMBAL</t>
  </si>
  <si>
    <t>52233</t>
  </si>
  <si>
    <t>CUMBITARA</t>
  </si>
  <si>
    <t>52240</t>
  </si>
  <si>
    <t>CHACHAGUI</t>
  </si>
  <si>
    <t>52250</t>
  </si>
  <si>
    <t>EL CHARCO</t>
  </si>
  <si>
    <t>52254</t>
  </si>
  <si>
    <t>EL PEÐOL</t>
  </si>
  <si>
    <t>52256</t>
  </si>
  <si>
    <t>EL ROSARIO</t>
  </si>
  <si>
    <t>52258</t>
  </si>
  <si>
    <t>EL TABLON</t>
  </si>
  <si>
    <t>52260</t>
  </si>
  <si>
    <t>52287</t>
  </si>
  <si>
    <t>FUNES</t>
  </si>
  <si>
    <t>52317</t>
  </si>
  <si>
    <t>GUACHUCAL</t>
  </si>
  <si>
    <t>52320</t>
  </si>
  <si>
    <t>GUAITARILLA</t>
  </si>
  <si>
    <t>52323</t>
  </si>
  <si>
    <t>GUALMATAN</t>
  </si>
  <si>
    <t>52352</t>
  </si>
  <si>
    <t>ILES</t>
  </si>
  <si>
    <t>52354</t>
  </si>
  <si>
    <t>IMUES</t>
  </si>
  <si>
    <t>52356</t>
  </si>
  <si>
    <t>IPIALES</t>
  </si>
  <si>
    <t>52378</t>
  </si>
  <si>
    <t>LA CRUZ</t>
  </si>
  <si>
    <t>52381</t>
  </si>
  <si>
    <t>LA FLORIDA</t>
  </si>
  <si>
    <t>52385</t>
  </si>
  <si>
    <t>LA LLANADA</t>
  </si>
  <si>
    <t>52390</t>
  </si>
  <si>
    <t>LA TOLA</t>
  </si>
  <si>
    <t>52399</t>
  </si>
  <si>
    <t>52405</t>
  </si>
  <si>
    <t>LEIVA</t>
  </si>
  <si>
    <t>52411</t>
  </si>
  <si>
    <t>LINARES</t>
  </si>
  <si>
    <t>52418</t>
  </si>
  <si>
    <t>LOS ANDES</t>
  </si>
  <si>
    <t>52427</t>
  </si>
  <si>
    <t>MAGUI-PAYAN</t>
  </si>
  <si>
    <t>52435</t>
  </si>
  <si>
    <t>MALLAMA</t>
  </si>
  <si>
    <t>52473</t>
  </si>
  <si>
    <t>52480</t>
  </si>
  <si>
    <t>52490</t>
  </si>
  <si>
    <t>OLAYA HERRERA</t>
  </si>
  <si>
    <t>52506</t>
  </si>
  <si>
    <t>OSPINA</t>
  </si>
  <si>
    <t>52520</t>
  </si>
  <si>
    <t>FRANCISCO PIZARRO</t>
  </si>
  <si>
    <t>52540</t>
  </si>
  <si>
    <t>POLICARPA</t>
  </si>
  <si>
    <t>52560</t>
  </si>
  <si>
    <t>POTOSI</t>
  </si>
  <si>
    <t>52565</t>
  </si>
  <si>
    <t>PROVIDENCIA</t>
  </si>
  <si>
    <t>52573</t>
  </si>
  <si>
    <t>PUERRES</t>
  </si>
  <si>
    <t>52585</t>
  </si>
  <si>
    <t>PUPIALES</t>
  </si>
  <si>
    <t>52612</t>
  </si>
  <si>
    <t>52621</t>
  </si>
  <si>
    <t>ROBERTO PAYAN</t>
  </si>
  <si>
    <t>52678</t>
  </si>
  <si>
    <t>SAMANIEGO</t>
  </si>
  <si>
    <t>52683</t>
  </si>
  <si>
    <t>SANDONA</t>
  </si>
  <si>
    <t>52685</t>
  </si>
  <si>
    <t>52687</t>
  </si>
  <si>
    <t>SAN LORENZO</t>
  </si>
  <si>
    <t>52693</t>
  </si>
  <si>
    <t>52694</t>
  </si>
  <si>
    <t>SAN PEDRO DE CARTAGO</t>
  </si>
  <si>
    <t>52696</t>
  </si>
  <si>
    <t>52699</t>
  </si>
  <si>
    <t>SANTACRUZ</t>
  </si>
  <si>
    <t>52720</t>
  </si>
  <si>
    <t>SAPUYES</t>
  </si>
  <si>
    <t>52786</t>
  </si>
  <si>
    <t>TAMINANGO</t>
  </si>
  <si>
    <t>52788</t>
  </si>
  <si>
    <t>TANGUA</t>
  </si>
  <si>
    <t>52835</t>
  </si>
  <si>
    <t>TUMACO</t>
  </si>
  <si>
    <t>52838</t>
  </si>
  <si>
    <t>TUQUERRES</t>
  </si>
  <si>
    <t>52885</t>
  </si>
  <si>
    <t>YACUANQUER</t>
  </si>
  <si>
    <t>54001</t>
  </si>
  <si>
    <t>NORTE DE SANTANDER</t>
  </si>
  <si>
    <t>CUCUTA</t>
  </si>
  <si>
    <t>54003</t>
  </si>
  <si>
    <t>ABREGO</t>
  </si>
  <si>
    <t>54051</t>
  </si>
  <si>
    <t>ARBOLEDAS</t>
  </si>
  <si>
    <t>54099</t>
  </si>
  <si>
    <t>BOCHALEMA</t>
  </si>
  <si>
    <t>54109</t>
  </si>
  <si>
    <t>BUCARASICA</t>
  </si>
  <si>
    <t>54125</t>
  </si>
  <si>
    <t>CACOTA</t>
  </si>
  <si>
    <t>54128</t>
  </si>
  <si>
    <t>CACHIRA</t>
  </si>
  <si>
    <t>54172</t>
  </si>
  <si>
    <t>CHINACOTA</t>
  </si>
  <si>
    <t>54174</t>
  </si>
  <si>
    <t>CHITAGA</t>
  </si>
  <si>
    <t>54206</t>
  </si>
  <si>
    <t>CONVENCION</t>
  </si>
  <si>
    <t>54223</t>
  </si>
  <si>
    <t>CUCUTILLA</t>
  </si>
  <si>
    <t>54239</t>
  </si>
  <si>
    <t>DURANIA</t>
  </si>
  <si>
    <t>54245</t>
  </si>
  <si>
    <t>54250</t>
  </si>
  <si>
    <t>EL TARRA</t>
  </si>
  <si>
    <t>54261</t>
  </si>
  <si>
    <t>EL ZULIA</t>
  </si>
  <si>
    <t>54313</t>
  </si>
  <si>
    <t>GRAMALOTE</t>
  </si>
  <si>
    <t>54344</t>
  </si>
  <si>
    <t>HACARI</t>
  </si>
  <si>
    <t>54347</t>
  </si>
  <si>
    <t>HERRAN</t>
  </si>
  <si>
    <t>54377</t>
  </si>
  <si>
    <t>LABATECA</t>
  </si>
  <si>
    <t>54385</t>
  </si>
  <si>
    <t>LA ESPERANZA</t>
  </si>
  <si>
    <t>54398</t>
  </si>
  <si>
    <t>LA PLAYA</t>
  </si>
  <si>
    <t>54405</t>
  </si>
  <si>
    <t>LOS PATIOS</t>
  </si>
  <si>
    <t>54418</t>
  </si>
  <si>
    <t>LOURDES</t>
  </si>
  <si>
    <t>54480</t>
  </si>
  <si>
    <t>MUTISCUA</t>
  </si>
  <si>
    <t>54498</t>
  </si>
  <si>
    <t>OCAÑA</t>
  </si>
  <si>
    <t>54518</t>
  </si>
  <si>
    <t>PAMPLONA</t>
  </si>
  <si>
    <t>54520</t>
  </si>
  <si>
    <t>PAMPLONITA</t>
  </si>
  <si>
    <t>54553</t>
  </si>
  <si>
    <t>PUERTO SANTANDER</t>
  </si>
  <si>
    <t>54599</t>
  </si>
  <si>
    <t>RAGONVALIA</t>
  </si>
  <si>
    <t>54660</t>
  </si>
  <si>
    <t>SALAZAR</t>
  </si>
  <si>
    <t>54670</t>
  </si>
  <si>
    <t>SAN CALIXTO</t>
  </si>
  <si>
    <t>54673</t>
  </si>
  <si>
    <t>54680</t>
  </si>
  <si>
    <t>SANTIAGO</t>
  </si>
  <si>
    <t>54720</t>
  </si>
  <si>
    <t>SARDINATA</t>
  </si>
  <si>
    <t>54743</t>
  </si>
  <si>
    <t>SILOS</t>
  </si>
  <si>
    <t>54800</t>
  </si>
  <si>
    <t>TEORAMA</t>
  </si>
  <si>
    <t>54810</t>
  </si>
  <si>
    <t>TIBU</t>
  </si>
  <si>
    <t>54820</t>
  </si>
  <si>
    <t>54871</t>
  </si>
  <si>
    <t>VILLA CARO</t>
  </si>
  <si>
    <t>54874</t>
  </si>
  <si>
    <t>VILLA ROSARIO</t>
  </si>
  <si>
    <t>63001</t>
  </si>
  <si>
    <t>QUINDIO</t>
  </si>
  <si>
    <t>63111</t>
  </si>
  <si>
    <t>63130</t>
  </si>
  <si>
    <t>CALARCA</t>
  </si>
  <si>
    <t>63190</t>
  </si>
  <si>
    <t>CIRCASIA</t>
  </si>
  <si>
    <t>63212</t>
  </si>
  <si>
    <t>63272</t>
  </si>
  <si>
    <t>FILANDIA</t>
  </si>
  <si>
    <t>63302</t>
  </si>
  <si>
    <t>GENOVA</t>
  </si>
  <si>
    <t>63401</t>
  </si>
  <si>
    <t>LA TEBAIDA</t>
  </si>
  <si>
    <t>63470</t>
  </si>
  <si>
    <t>MONTENEGRO</t>
  </si>
  <si>
    <t>63548</t>
  </si>
  <si>
    <t>PIJAO</t>
  </si>
  <si>
    <t>63594</t>
  </si>
  <si>
    <t>QUIMBAYA</t>
  </si>
  <si>
    <t>63690</t>
  </si>
  <si>
    <t>SALENTO</t>
  </si>
  <si>
    <t>66001</t>
  </si>
  <si>
    <t>PEREIRA</t>
  </si>
  <si>
    <t>66045</t>
  </si>
  <si>
    <t>APIA</t>
  </si>
  <si>
    <t>66075</t>
  </si>
  <si>
    <t>66088</t>
  </si>
  <si>
    <t>BELEN DE UMBRIA</t>
  </si>
  <si>
    <t>66170</t>
  </si>
  <si>
    <t>DOSQUEBRADAS</t>
  </si>
  <si>
    <t>66318</t>
  </si>
  <si>
    <t>GUATICA</t>
  </si>
  <si>
    <t>66383</t>
  </si>
  <si>
    <t>LA CELIA</t>
  </si>
  <si>
    <t>66400</t>
  </si>
  <si>
    <t>LA VIRGINIA</t>
  </si>
  <si>
    <t>66440</t>
  </si>
  <si>
    <t>MARSELLA</t>
  </si>
  <si>
    <t>66456</t>
  </si>
  <si>
    <t>MISTRATO</t>
  </si>
  <si>
    <t>66572</t>
  </si>
  <si>
    <t>PUEBLO RICO</t>
  </si>
  <si>
    <t>66594</t>
  </si>
  <si>
    <t>QUINCHIA</t>
  </si>
  <si>
    <t>66682</t>
  </si>
  <si>
    <t>SANTA ROSA DE CABAL</t>
  </si>
  <si>
    <t>66687</t>
  </si>
  <si>
    <t>SANTUARIO</t>
  </si>
  <si>
    <t>68001</t>
  </si>
  <si>
    <t>SANTANDER</t>
  </si>
  <si>
    <t>BUCARAMANGA</t>
  </si>
  <si>
    <t>68013</t>
  </si>
  <si>
    <t>AGUADA</t>
  </si>
  <si>
    <t>68020</t>
  </si>
  <si>
    <t>68051</t>
  </si>
  <si>
    <t>ARATOCA</t>
  </si>
  <si>
    <t>68077</t>
  </si>
  <si>
    <t>68079</t>
  </si>
  <si>
    <t>BARICHARA</t>
  </si>
  <si>
    <t>68081</t>
  </si>
  <si>
    <t>BARRANCABERMEJA</t>
  </si>
  <si>
    <t>68092</t>
  </si>
  <si>
    <t>68101</t>
  </si>
  <si>
    <t>68121</t>
  </si>
  <si>
    <t>68132</t>
  </si>
  <si>
    <t>CALIFORNIA</t>
  </si>
  <si>
    <t>68147</t>
  </si>
  <si>
    <t>CAPITANEJO</t>
  </si>
  <si>
    <t>68152</t>
  </si>
  <si>
    <t>CARCASI</t>
  </si>
  <si>
    <t>68160</t>
  </si>
  <si>
    <t>CEPITA</t>
  </si>
  <si>
    <t>68162</t>
  </si>
  <si>
    <t>CERRITO</t>
  </si>
  <si>
    <t>68167</t>
  </si>
  <si>
    <t>CHARALA</t>
  </si>
  <si>
    <t>68169</t>
  </si>
  <si>
    <t>CHARTA</t>
  </si>
  <si>
    <t>68176</t>
  </si>
  <si>
    <t>68179</t>
  </si>
  <si>
    <t>CHIPATA</t>
  </si>
  <si>
    <t>68190</t>
  </si>
  <si>
    <t>CIMITARRA</t>
  </si>
  <si>
    <t>68207</t>
  </si>
  <si>
    <t>68209</t>
  </si>
  <si>
    <t>CONFINES</t>
  </si>
  <si>
    <t>68211</t>
  </si>
  <si>
    <t>CONTRATACION</t>
  </si>
  <si>
    <t>68217</t>
  </si>
  <si>
    <t>COROMORO</t>
  </si>
  <si>
    <t>68229</t>
  </si>
  <si>
    <t>CURITI</t>
  </si>
  <si>
    <t>68235</t>
  </si>
  <si>
    <t>68245</t>
  </si>
  <si>
    <t>GUACAMAYO</t>
  </si>
  <si>
    <t>68250</t>
  </si>
  <si>
    <t>EL PENON</t>
  </si>
  <si>
    <t>68255</t>
  </si>
  <si>
    <t>EL PLAYON</t>
  </si>
  <si>
    <t>68264</t>
  </si>
  <si>
    <t>ENCINO</t>
  </si>
  <si>
    <t>68266</t>
  </si>
  <si>
    <t>ENCISO</t>
  </si>
  <si>
    <t>68271</t>
  </si>
  <si>
    <t>FLORIAN</t>
  </si>
  <si>
    <t>68276</t>
  </si>
  <si>
    <t>FLORIDABLANCA</t>
  </si>
  <si>
    <t>68296</t>
  </si>
  <si>
    <t>GALAN</t>
  </si>
  <si>
    <t>68298</t>
  </si>
  <si>
    <t>GAMBITA</t>
  </si>
  <si>
    <t>68307</t>
  </si>
  <si>
    <t>GIRON</t>
  </si>
  <si>
    <t>68318</t>
  </si>
  <si>
    <t>GUACA</t>
  </si>
  <si>
    <t>68320</t>
  </si>
  <si>
    <t>68322</t>
  </si>
  <si>
    <t>GUAPOTA</t>
  </si>
  <si>
    <t>68324</t>
  </si>
  <si>
    <t>GUAVATA</t>
  </si>
  <si>
    <t>68327</t>
  </si>
  <si>
    <t>GUEPSA</t>
  </si>
  <si>
    <t>68344</t>
  </si>
  <si>
    <t>HATO</t>
  </si>
  <si>
    <t>68368</t>
  </si>
  <si>
    <t>JESUS MARIA</t>
  </si>
  <si>
    <t>68370</t>
  </si>
  <si>
    <t>JORDAN</t>
  </si>
  <si>
    <t>68377</t>
  </si>
  <si>
    <t>LA BELLEZA</t>
  </si>
  <si>
    <t>68385</t>
  </si>
  <si>
    <t>LANDAZURI</t>
  </si>
  <si>
    <t>68397</t>
  </si>
  <si>
    <t>68406</t>
  </si>
  <si>
    <t>LEBRIJA</t>
  </si>
  <si>
    <t>68418</t>
  </si>
  <si>
    <t>LOS SANTOS</t>
  </si>
  <si>
    <t>68425</t>
  </si>
  <si>
    <t>MACARAVITA</t>
  </si>
  <si>
    <t>68432</t>
  </si>
  <si>
    <t>MALAGA</t>
  </si>
  <si>
    <t>68444</t>
  </si>
  <si>
    <t>MATANZA</t>
  </si>
  <si>
    <t>68464</t>
  </si>
  <si>
    <t>MOGOTES</t>
  </si>
  <si>
    <t>68468</t>
  </si>
  <si>
    <t>MOLAGAVITA</t>
  </si>
  <si>
    <t>68498</t>
  </si>
  <si>
    <t>OCAMONTE</t>
  </si>
  <si>
    <t>68500</t>
  </si>
  <si>
    <t>OIBA</t>
  </si>
  <si>
    <t>68502</t>
  </si>
  <si>
    <t>ONZAGA</t>
  </si>
  <si>
    <t>68522</t>
  </si>
  <si>
    <t>PALMAR</t>
  </si>
  <si>
    <t>68524</t>
  </si>
  <si>
    <t>PALMAS DEL SOCORRO</t>
  </si>
  <si>
    <t>68533</t>
  </si>
  <si>
    <t>PARAMO</t>
  </si>
  <si>
    <t>68547</t>
  </si>
  <si>
    <t>PIEDECUESTA</t>
  </si>
  <si>
    <t>68549</t>
  </si>
  <si>
    <t>PINCHOTE</t>
  </si>
  <si>
    <t>68572</t>
  </si>
  <si>
    <t>PUENTE NACIONAL</t>
  </si>
  <si>
    <t>68573</t>
  </si>
  <si>
    <t>PUERTO PARRA</t>
  </si>
  <si>
    <t>68575</t>
  </si>
  <si>
    <t>PUERTO WILCHES</t>
  </si>
  <si>
    <t>68615</t>
  </si>
  <si>
    <t>68655</t>
  </si>
  <si>
    <t>SABANA DE TORRES</t>
  </si>
  <si>
    <t>68669</t>
  </si>
  <si>
    <t>68673</t>
  </si>
  <si>
    <t>SAN BENITO</t>
  </si>
  <si>
    <t>68679</t>
  </si>
  <si>
    <t>SAN GIL</t>
  </si>
  <si>
    <t>68682</t>
  </si>
  <si>
    <t>SAN JOAQUIN</t>
  </si>
  <si>
    <t>68684</t>
  </si>
  <si>
    <t>SAN JOSE MIRANDA</t>
  </si>
  <si>
    <t>68686</t>
  </si>
  <si>
    <t>SAN MIGUEL</t>
  </si>
  <si>
    <t>68689</t>
  </si>
  <si>
    <t>SAN VICENTE CHUCURI</t>
  </si>
  <si>
    <t>68705</t>
  </si>
  <si>
    <t>68720</t>
  </si>
  <si>
    <t>SANTA HELENA</t>
  </si>
  <si>
    <t>68745</t>
  </si>
  <si>
    <t>SIMACOTA</t>
  </si>
  <si>
    <t>68755</t>
  </si>
  <si>
    <t>SOCORRO</t>
  </si>
  <si>
    <t>68770</t>
  </si>
  <si>
    <t>SUAITA</t>
  </si>
  <si>
    <t>68773</t>
  </si>
  <si>
    <t>68780</t>
  </si>
  <si>
    <t>SURATA</t>
  </si>
  <si>
    <t>68820</t>
  </si>
  <si>
    <t>TONA</t>
  </si>
  <si>
    <t>68855</t>
  </si>
  <si>
    <t>VALLE SAN JOSE</t>
  </si>
  <si>
    <t>68861</t>
  </si>
  <si>
    <t>VELEZ</t>
  </si>
  <si>
    <t>68867</t>
  </si>
  <si>
    <t>VETAS</t>
  </si>
  <si>
    <t>68872</t>
  </si>
  <si>
    <t>68895</t>
  </si>
  <si>
    <t>ZAPATOCA</t>
  </si>
  <si>
    <t>70001</t>
  </si>
  <si>
    <t>SINCELEJO</t>
  </si>
  <si>
    <t>70110</t>
  </si>
  <si>
    <t>70124</t>
  </si>
  <si>
    <t>CAIMITO</t>
  </si>
  <si>
    <t>70204</t>
  </si>
  <si>
    <t>COLOSO</t>
  </si>
  <si>
    <t>70215</t>
  </si>
  <si>
    <t>COROZAL</t>
  </si>
  <si>
    <t>70221</t>
  </si>
  <si>
    <t>COVEÑAS</t>
  </si>
  <si>
    <t>70230</t>
  </si>
  <si>
    <t>CHALAN</t>
  </si>
  <si>
    <t>70233</t>
  </si>
  <si>
    <t>EL ROBLE</t>
  </si>
  <si>
    <t>70235</t>
  </si>
  <si>
    <t>GALERAS</t>
  </si>
  <si>
    <t>70265</t>
  </si>
  <si>
    <t>GUARANDA</t>
  </si>
  <si>
    <t>70400</t>
  </si>
  <si>
    <t>70418</t>
  </si>
  <si>
    <t>LOS PALMITOS</t>
  </si>
  <si>
    <t>70429</t>
  </si>
  <si>
    <t>MAJAGUAL</t>
  </si>
  <si>
    <t>70473</t>
  </si>
  <si>
    <t>MORROA</t>
  </si>
  <si>
    <t>70508</t>
  </si>
  <si>
    <t>OVEJAS</t>
  </si>
  <si>
    <t>70523</t>
  </si>
  <si>
    <t>PALMITO</t>
  </si>
  <si>
    <t>70670</t>
  </si>
  <si>
    <t>SAMPUES</t>
  </si>
  <si>
    <t>70678</t>
  </si>
  <si>
    <t>SAN BENITO ABAD</t>
  </si>
  <si>
    <t>70702</t>
  </si>
  <si>
    <t>SAN JUAN BETULIA</t>
  </si>
  <si>
    <t>70708</t>
  </si>
  <si>
    <t>SAN MARCOS</t>
  </si>
  <si>
    <t>70713</t>
  </si>
  <si>
    <t>SAN ONOFRE</t>
  </si>
  <si>
    <t>70717</t>
  </si>
  <si>
    <t>70742</t>
  </si>
  <si>
    <t>SINCE</t>
  </si>
  <si>
    <t>70771</t>
  </si>
  <si>
    <t>70820</t>
  </si>
  <si>
    <t>TOLU</t>
  </si>
  <si>
    <t>70823</t>
  </si>
  <si>
    <t>TOLUVIEJO</t>
  </si>
  <si>
    <t>73001</t>
  </si>
  <si>
    <t>TOLIMA</t>
  </si>
  <si>
    <t>IBAGUE</t>
  </si>
  <si>
    <t>73024</t>
  </si>
  <si>
    <t xml:space="preserve">TOLIMA </t>
  </si>
  <si>
    <t>ALPUJARRA</t>
  </si>
  <si>
    <t>73026</t>
  </si>
  <si>
    <t>ALVARADO</t>
  </si>
  <si>
    <t>73030</t>
  </si>
  <si>
    <t>AMBALEMA</t>
  </si>
  <si>
    <t>73043</t>
  </si>
  <si>
    <t>ANZOATEGUI</t>
  </si>
  <si>
    <t>73055</t>
  </si>
  <si>
    <t>GUAYABAL</t>
  </si>
  <si>
    <t>73067</t>
  </si>
  <si>
    <t>ATACO</t>
  </si>
  <si>
    <t>73124</t>
  </si>
  <si>
    <t>CAJAMARCA</t>
  </si>
  <si>
    <t>73148</t>
  </si>
  <si>
    <t>CARMEN DE APICALA</t>
  </si>
  <si>
    <t>73152</t>
  </si>
  <si>
    <t>CASABIANCA</t>
  </si>
  <si>
    <t>73168</t>
  </si>
  <si>
    <t>CHAPARRAL</t>
  </si>
  <si>
    <t>73200</t>
  </si>
  <si>
    <t>COELLO</t>
  </si>
  <si>
    <t>73217</t>
  </si>
  <si>
    <t>COYAIMA</t>
  </si>
  <si>
    <t>73226</t>
  </si>
  <si>
    <t>CUNDAY</t>
  </si>
  <si>
    <t>73236</t>
  </si>
  <si>
    <t>DOLORES</t>
  </si>
  <si>
    <t>73268</t>
  </si>
  <si>
    <t>ESPINAL</t>
  </si>
  <si>
    <t>73270</t>
  </si>
  <si>
    <t>FALAN</t>
  </si>
  <si>
    <t>73275</t>
  </si>
  <si>
    <t>FLANDES</t>
  </si>
  <si>
    <t>73283</t>
  </si>
  <si>
    <t>FRESNO</t>
  </si>
  <si>
    <t>73319</t>
  </si>
  <si>
    <t>GUAMO</t>
  </si>
  <si>
    <t>73347</t>
  </si>
  <si>
    <t>HERVEO</t>
  </si>
  <si>
    <t>73349</t>
  </si>
  <si>
    <t>HONDA</t>
  </si>
  <si>
    <t>73352</t>
  </si>
  <si>
    <t>ICONONZO</t>
  </si>
  <si>
    <t>73408</t>
  </si>
  <si>
    <t>LERIDA</t>
  </si>
  <si>
    <t>73411</t>
  </si>
  <si>
    <t>LIBANO</t>
  </si>
  <si>
    <t>73443</t>
  </si>
  <si>
    <t>MARIQUITA</t>
  </si>
  <si>
    <t>73449</t>
  </si>
  <si>
    <t>MELGAR</t>
  </si>
  <si>
    <t>73461</t>
  </si>
  <si>
    <t>MURILLO</t>
  </si>
  <si>
    <t>73483</t>
  </si>
  <si>
    <t>NATAGAIMA</t>
  </si>
  <si>
    <t>73504</t>
  </si>
  <si>
    <t>ORTEGA</t>
  </si>
  <si>
    <t>73520</t>
  </si>
  <si>
    <t>PALOCABILDO</t>
  </si>
  <si>
    <t>73547</t>
  </si>
  <si>
    <t>PIEDRAS</t>
  </si>
  <si>
    <t>73555</t>
  </si>
  <si>
    <t>PLANADAS</t>
  </si>
  <si>
    <t>73563</t>
  </si>
  <si>
    <t>PRADO</t>
  </si>
  <si>
    <t>73585</t>
  </si>
  <si>
    <t>PURIFICACION</t>
  </si>
  <si>
    <t>73616</t>
  </si>
  <si>
    <t>RIOBLANCO</t>
  </si>
  <si>
    <t>73622</t>
  </si>
  <si>
    <t>RONCESVALLES</t>
  </si>
  <si>
    <t>73624</t>
  </si>
  <si>
    <t>ROVIRA</t>
  </si>
  <si>
    <t>73671</t>
  </si>
  <si>
    <t>SALDAÐA</t>
  </si>
  <si>
    <t>73675</t>
  </si>
  <si>
    <t>SAN ANTONIO</t>
  </si>
  <si>
    <t>73678</t>
  </si>
  <si>
    <t>73686</t>
  </si>
  <si>
    <t>SANTA ISABEL</t>
  </si>
  <si>
    <t>73770</t>
  </si>
  <si>
    <t>73854</t>
  </si>
  <si>
    <t>VALLE DE S.JUAN</t>
  </si>
  <si>
    <t>73861</t>
  </si>
  <si>
    <t>VENADILLO</t>
  </si>
  <si>
    <t>73870</t>
  </si>
  <si>
    <t>VILLA HERMOSA</t>
  </si>
  <si>
    <t>73873</t>
  </si>
  <si>
    <t>VILLARRICA</t>
  </si>
  <si>
    <t>76001</t>
  </si>
  <si>
    <t>VALLE DEL CAUCA</t>
  </si>
  <si>
    <t>CALI</t>
  </si>
  <si>
    <t>76020</t>
  </si>
  <si>
    <t>ALCALA</t>
  </si>
  <si>
    <t>76036</t>
  </si>
  <si>
    <t>ANDALUCIA</t>
  </si>
  <si>
    <t>76041</t>
  </si>
  <si>
    <t>ANSERMANUEVO</t>
  </si>
  <si>
    <t>76054</t>
  </si>
  <si>
    <t>76100</t>
  </si>
  <si>
    <t>76109</t>
  </si>
  <si>
    <t>BUENAVENTURA</t>
  </si>
  <si>
    <t>76111</t>
  </si>
  <si>
    <t>BUGA</t>
  </si>
  <si>
    <t>76113</t>
  </si>
  <si>
    <t>BUGALAGRANDE</t>
  </si>
  <si>
    <t>76122</t>
  </si>
  <si>
    <t>CAICEDONIA</t>
  </si>
  <si>
    <t>76126</t>
  </si>
  <si>
    <t>CALIMA-DARIEN</t>
  </si>
  <si>
    <t>76130</t>
  </si>
  <si>
    <t>76147</t>
  </si>
  <si>
    <t>CARTAGO</t>
  </si>
  <si>
    <t>76233</t>
  </si>
  <si>
    <t>DAGUA</t>
  </si>
  <si>
    <t>76243</t>
  </si>
  <si>
    <t>EL AGUILA</t>
  </si>
  <si>
    <t>76246</t>
  </si>
  <si>
    <t>EL CAIRO</t>
  </si>
  <si>
    <t>76248</t>
  </si>
  <si>
    <t>EL CERRITO</t>
  </si>
  <si>
    <t>76250</t>
  </si>
  <si>
    <t>EL DOVIO</t>
  </si>
  <si>
    <t>76275</t>
  </si>
  <si>
    <t>FLORIDA</t>
  </si>
  <si>
    <t>76306</t>
  </si>
  <si>
    <t>GINEBRA</t>
  </si>
  <si>
    <t>76318</t>
  </si>
  <si>
    <t>GUACARI</t>
  </si>
  <si>
    <t>76364</t>
  </si>
  <si>
    <t>JAMUNDI</t>
  </si>
  <si>
    <t>76377</t>
  </si>
  <si>
    <t>LA CUMBRE</t>
  </si>
  <si>
    <t>76400</t>
  </si>
  <si>
    <t>76403</t>
  </si>
  <si>
    <t>76497</t>
  </si>
  <si>
    <t>OBANDO</t>
  </si>
  <si>
    <t>76520</t>
  </si>
  <si>
    <t>PALMIRA</t>
  </si>
  <si>
    <t>76563</t>
  </si>
  <si>
    <t>PRADERA</t>
  </si>
  <si>
    <t>76606</t>
  </si>
  <si>
    <t>76616</t>
  </si>
  <si>
    <t>RIOFRIO</t>
  </si>
  <si>
    <t>76622</t>
  </si>
  <si>
    <t>ROLDANILLO</t>
  </si>
  <si>
    <t>76670</t>
  </si>
  <si>
    <t>76736</t>
  </si>
  <si>
    <t>SEVILLA</t>
  </si>
  <si>
    <t>76823</t>
  </si>
  <si>
    <t>TORO</t>
  </si>
  <si>
    <t>76828</t>
  </si>
  <si>
    <t>TRUJILLO</t>
  </si>
  <si>
    <t>76834</t>
  </si>
  <si>
    <t>TULUA</t>
  </si>
  <si>
    <t>76845</t>
  </si>
  <si>
    <t>ULLOA</t>
  </si>
  <si>
    <t>76863</t>
  </si>
  <si>
    <t>VERSALLES</t>
  </si>
  <si>
    <t>76869</t>
  </si>
  <si>
    <t>VIJES</t>
  </si>
  <si>
    <t>76890</t>
  </si>
  <si>
    <t>YOTOCO</t>
  </si>
  <si>
    <t>76892</t>
  </si>
  <si>
    <t>YUMBO</t>
  </si>
  <si>
    <t>76895</t>
  </si>
  <si>
    <t>ZARZAL</t>
  </si>
  <si>
    <t>81001</t>
  </si>
  <si>
    <t>ARAUCA</t>
  </si>
  <si>
    <t>81065</t>
  </si>
  <si>
    <t>ARAUQUITA</t>
  </si>
  <si>
    <t>81220</t>
  </si>
  <si>
    <t>CRAVO NORTE</t>
  </si>
  <si>
    <t>81300</t>
  </si>
  <si>
    <t>FORTUL</t>
  </si>
  <si>
    <t>81591</t>
  </si>
  <si>
    <t>PUERTO RONDON</t>
  </si>
  <si>
    <t>81736</t>
  </si>
  <si>
    <t>SARAVENA</t>
  </si>
  <si>
    <t>81794</t>
  </si>
  <si>
    <t>TAME</t>
  </si>
  <si>
    <t>85001</t>
  </si>
  <si>
    <t>CASANARE</t>
  </si>
  <si>
    <t>YOPAL</t>
  </si>
  <si>
    <t>85010</t>
  </si>
  <si>
    <t>AGUAZUL</t>
  </si>
  <si>
    <t>85015</t>
  </si>
  <si>
    <t>CHAMEZA</t>
  </si>
  <si>
    <t>85125</t>
  </si>
  <si>
    <t>HATO COROZAL</t>
  </si>
  <si>
    <t>85136</t>
  </si>
  <si>
    <t>LA SALINA</t>
  </si>
  <si>
    <t>85139</t>
  </si>
  <si>
    <t>MANI</t>
  </si>
  <si>
    <t>85162</t>
  </si>
  <si>
    <t>MONTERREY</t>
  </si>
  <si>
    <t>85225</t>
  </si>
  <si>
    <t>NUNCHIA</t>
  </si>
  <si>
    <t>85230</t>
  </si>
  <si>
    <t>OROCUE</t>
  </si>
  <si>
    <t>85250</t>
  </si>
  <si>
    <t>PAZ DE ARIPORO</t>
  </si>
  <si>
    <t>85263</t>
  </si>
  <si>
    <t>PORE</t>
  </si>
  <si>
    <t>85279</t>
  </si>
  <si>
    <t>RECETOR</t>
  </si>
  <si>
    <t>85300</t>
  </si>
  <si>
    <t>85315</t>
  </si>
  <si>
    <t>SACAMA</t>
  </si>
  <si>
    <t>85325</t>
  </si>
  <si>
    <t>SAN LUIS DE PALENQUE</t>
  </si>
  <si>
    <t>85400</t>
  </si>
  <si>
    <t>TAMARA</t>
  </si>
  <si>
    <t>85410</t>
  </si>
  <si>
    <t>TAURAMENA</t>
  </si>
  <si>
    <t>85430</t>
  </si>
  <si>
    <t>TRINIDAD</t>
  </si>
  <si>
    <t>85440</t>
  </si>
  <si>
    <t>86001</t>
  </si>
  <si>
    <t>PUTUMAYO</t>
  </si>
  <si>
    <t>MOCOA</t>
  </si>
  <si>
    <t>86219</t>
  </si>
  <si>
    <t>COLON</t>
  </si>
  <si>
    <t>86320</t>
  </si>
  <si>
    <t>ORITO</t>
  </si>
  <si>
    <t>86568</t>
  </si>
  <si>
    <t>PUERTO ASIS</t>
  </si>
  <si>
    <t>86569</t>
  </si>
  <si>
    <t>PUERTO CAICEDO</t>
  </si>
  <si>
    <t>86571</t>
  </si>
  <si>
    <t>PUERTO GUZMAN</t>
  </si>
  <si>
    <t>86573</t>
  </si>
  <si>
    <t>PUERTO LEGUIZAMO</t>
  </si>
  <si>
    <t>86749</t>
  </si>
  <si>
    <t>SIBUNDOY</t>
  </si>
  <si>
    <t>86755</t>
  </si>
  <si>
    <t>86757</t>
  </si>
  <si>
    <t>86760</t>
  </si>
  <si>
    <t>86865</t>
  </si>
  <si>
    <t>VALLE GUAMUEZ</t>
  </si>
  <si>
    <t>86885</t>
  </si>
  <si>
    <t>VILLAGARZON</t>
  </si>
  <si>
    <t>88001</t>
  </si>
  <si>
    <t xml:space="preserve"> SAN ANDRES</t>
  </si>
  <si>
    <t>88564</t>
  </si>
  <si>
    <t>PROVIDENCIA Y SANTA CATALINA</t>
  </si>
  <si>
    <t>91001</t>
  </si>
  <si>
    <t>AMAZONAS</t>
  </si>
  <si>
    <t>LETICIA</t>
  </si>
  <si>
    <t>91540</t>
  </si>
  <si>
    <t>PUERTO NARINO</t>
  </si>
  <si>
    <t>94001</t>
  </si>
  <si>
    <t>GUAINIA</t>
  </si>
  <si>
    <t>INIRIDA</t>
  </si>
  <si>
    <t>95001</t>
  </si>
  <si>
    <t>GUAVIARE</t>
  </si>
  <si>
    <t>SAN JOSE DEL GUAVIAR</t>
  </si>
  <si>
    <t>95015</t>
  </si>
  <si>
    <t>95025</t>
  </si>
  <si>
    <t>EL RETORNO</t>
  </si>
  <si>
    <t>95200</t>
  </si>
  <si>
    <t>97001</t>
  </si>
  <si>
    <t>VAUPES</t>
  </si>
  <si>
    <t>MITU</t>
  </si>
  <si>
    <t>97161</t>
  </si>
  <si>
    <t>CARURU</t>
  </si>
  <si>
    <t>97666</t>
  </si>
  <si>
    <t>TARAIRA</t>
  </si>
  <si>
    <t>99001</t>
  </si>
  <si>
    <t>VICHADA</t>
  </si>
  <si>
    <t>PUERTO CARRENO</t>
  </si>
  <si>
    <t>99524</t>
  </si>
  <si>
    <t>LA PRIMAVERA</t>
  </si>
  <si>
    <t>99624</t>
  </si>
  <si>
    <t>SANTA ROSALIA</t>
  </si>
  <si>
    <t>99773</t>
  </si>
  <si>
    <t>CUMARIBO</t>
  </si>
  <si>
    <t>TOTAL EDUCACION</t>
  </si>
  <si>
    <t>Ultima 2008</t>
  </si>
  <si>
    <t>ASIGNACIÓN ONCE DOCEAVAS SISTEMA GENERAL DE PARTICIPACIONES VIGENCIA 2009 A LA FECHA (Miles de Pesos Corrientes)</t>
  </si>
  <si>
    <t>SGP Asignado</t>
  </si>
  <si>
    <t>SGP Girado</t>
  </si>
  <si>
    <t>Ult Calidad Matricula</t>
  </si>
  <si>
    <t>Ult Régimen Subsidiado</t>
  </si>
  <si>
    <t>Ult Salud Pública</t>
  </si>
  <si>
    <t>Ult Oferta</t>
  </si>
  <si>
    <t>Ult Total salud</t>
  </si>
  <si>
    <t>Ult Agua Potable</t>
  </si>
  <si>
    <t>Ult Libre Destinación</t>
  </si>
  <si>
    <t>Ult Deporte</t>
  </si>
  <si>
    <t>Ult Cultura</t>
  </si>
  <si>
    <t>Ult Libre Inversión</t>
  </si>
  <si>
    <t>Ult Fonpet</t>
  </si>
  <si>
    <t>Ult Total PG Agignado</t>
  </si>
  <si>
    <t>Ult Alimentacion Escolar</t>
  </si>
  <si>
    <t>Ult Ribereños</t>
  </si>
  <si>
    <t>Ult SGP Girado</t>
  </si>
  <si>
    <t>A1040</t>
  </si>
  <si>
    <t>A1010</t>
  </si>
  <si>
    <t>A1020</t>
  </si>
  <si>
    <t>A1030</t>
  </si>
  <si>
    <t>A2000</t>
  </si>
  <si>
    <t>A3010</t>
  </si>
  <si>
    <t>A3020</t>
  </si>
  <si>
    <t>D2000</t>
  </si>
  <si>
    <t>D1000</t>
  </si>
  <si>
    <t>D4000</t>
  </si>
  <si>
    <t>D3000</t>
  </si>
  <si>
    <t>H1010</t>
  </si>
  <si>
    <t>B1010</t>
  </si>
  <si>
    <t>B1020</t>
  </si>
  <si>
    <t>B1030</t>
  </si>
  <si>
    <t>B3000</t>
  </si>
  <si>
    <t>E1000</t>
  </si>
  <si>
    <t>E2000</t>
  </si>
  <si>
    <t>SALDO DE DEUDA</t>
  </si>
  <si>
    <t>2</t>
  </si>
  <si>
    <t>E</t>
  </si>
  <si>
    <t>Plan Financiero (milones de $ corrientes)</t>
  </si>
  <si>
    <t>COD_CUE</t>
  </si>
  <si>
    <t>CUENTA</t>
  </si>
  <si>
    <t>A</t>
  </si>
  <si>
    <t xml:space="preserve">    INGRESOS TOTALES</t>
  </si>
  <si>
    <t>A0</t>
  </si>
  <si>
    <t>1.  INGRESOS CORRIENTES</t>
  </si>
  <si>
    <t>A1000</t>
  </si>
  <si>
    <t>1.1     INGRESOS TRIBUTARIOS</t>
  </si>
  <si>
    <t>1.1.1. PREDIAL</t>
  </si>
  <si>
    <t>1.1.2. INDUSTRIA Y COMERCIO</t>
  </si>
  <si>
    <t>1.1.3. SOBRETASAS A LA GASOLINA</t>
  </si>
  <si>
    <t>1.1.4. OTROS</t>
  </si>
  <si>
    <t>1.2.    INGRESOS NO TRIBUTARIOS</t>
  </si>
  <si>
    <t>A3000</t>
  </si>
  <si>
    <t>1.3.    TRANSFERENCIAS</t>
  </si>
  <si>
    <t>1.3.1.    DEL NIVEL NACIONAL</t>
  </si>
  <si>
    <t>1.3.2.    OTRAS</t>
  </si>
  <si>
    <t>B</t>
  </si>
  <si>
    <t xml:space="preserve">     GASTOS TOTALES</t>
  </si>
  <si>
    <t>B0</t>
  </si>
  <si>
    <t>2.  GASTOS CORRIENTES</t>
  </si>
  <si>
    <t>B1000</t>
  </si>
  <si>
    <t>2.1.    FUNCIONAMIENTO</t>
  </si>
  <si>
    <t>2.1.1.  SERVICIOS PERSONALES</t>
  </si>
  <si>
    <t>2.1.2. GASTOS GENERALES</t>
  </si>
  <si>
    <t>2.1.3. TRANSFERENCIAS PAGADAS</t>
  </si>
  <si>
    <t>B2000</t>
  </si>
  <si>
    <t>2.2.   INTERESES DEUDA PUBLICA</t>
  </si>
  <si>
    <t>2.3.   OTROS GASTOS DE FUNCIONAMIENTO</t>
  </si>
  <si>
    <t>C</t>
  </si>
  <si>
    <t>3. DEFICIT O AHORRO CORRIENTE (1-2)</t>
  </si>
  <si>
    <t>D</t>
  </si>
  <si>
    <t>4.  INGRESOS DE CAPITAL</t>
  </si>
  <si>
    <t>4.1. REGALÍAS</t>
  </si>
  <si>
    <t>4.2. TRANSFERENCIAS NACIONALES (SGP, etc.)</t>
  </si>
  <si>
    <t>4.3. COFINANCIACION</t>
  </si>
  <si>
    <t>4.4. OTROS</t>
  </si>
  <si>
    <t>5.   GASTOS DE CAPITAL (INVERSION)</t>
  </si>
  <si>
    <t>5.1.1.1.   FORMACION BRUTAL DE CAPITAL FIJO</t>
  </si>
  <si>
    <t>5.1.1.2.   OTROS</t>
  </si>
  <si>
    <t>G</t>
  </si>
  <si>
    <t>6. DEFICIT O SUPERAVIT TOTAL (3+4-5)</t>
  </si>
  <si>
    <t>H</t>
  </si>
  <si>
    <t>7. FINANCIAMIENTO</t>
  </si>
  <si>
    <t>H1000</t>
  </si>
  <si>
    <t>7.1. CREDITO NETO</t>
  </si>
  <si>
    <t>7.1.1. DESEMBOLSOS (+)</t>
  </si>
  <si>
    <t>H1020</t>
  </si>
  <si>
    <t>7.1.2. AMORTIZACIONES (-)</t>
  </si>
  <si>
    <t>H2000</t>
  </si>
  <si>
    <t>A2004</t>
  </si>
  <si>
    <t>A2005</t>
  </si>
  <si>
    <t>A2006</t>
  </si>
  <si>
    <t>A2007</t>
  </si>
  <si>
    <t>A2008</t>
  </si>
  <si>
    <t>A2009</t>
  </si>
  <si>
    <t>2004</t>
  </si>
  <si>
    <t>2005</t>
  </si>
  <si>
    <t>2006</t>
  </si>
  <si>
    <t>2007</t>
  </si>
  <si>
    <t>2008</t>
  </si>
  <si>
    <t>2009</t>
  </si>
  <si>
    <t>2005/2004</t>
  </si>
  <si>
    <t>2006/2005</t>
  </si>
  <si>
    <t>2007/2006</t>
  </si>
  <si>
    <t>2008/2007</t>
  </si>
  <si>
    <t>2009/2008</t>
  </si>
  <si>
    <t>Promedio</t>
  </si>
  <si>
    <t>INGRESOS TOTALES</t>
  </si>
  <si>
    <t>1.1.3. SOBRETASA A LA GASOLINA</t>
  </si>
  <si>
    <t>GASTOS TOTALES</t>
  </si>
  <si>
    <t>3.  GASTOS CORRIENTES</t>
  </si>
  <si>
    <t>3.1.    FUNCIONAMIENTO</t>
  </si>
  <si>
    <t>3.1.1.  SERVICIOS PERSONALES</t>
  </si>
  <si>
    <t>3.1.2. GASTOS GENERALES</t>
  </si>
  <si>
    <t>3.1.3. TRANSFERENCIAS PAGADAS</t>
  </si>
  <si>
    <t>3.2.   INTERESES DEUDA PUBLICA</t>
  </si>
  <si>
    <t>3.3.   OTROS GASTOS CORRIENTES</t>
  </si>
  <si>
    <t>DESAHORRO / AHORRO CORRIENTE (1 - 3)</t>
  </si>
  <si>
    <t>2.  INGRESOS DE CAPITAL</t>
  </si>
  <si>
    <t>2.1.  REGALIAS</t>
  </si>
  <si>
    <t>2.2. TRANSFERENCIAS NACIONALES (SGP, etc.)</t>
  </si>
  <si>
    <t>2.3. COFINANCIACION</t>
  </si>
  <si>
    <t>2.4. OTROS</t>
  </si>
  <si>
    <t>4.   GASTOS DE CAPITAL (INVERSION)</t>
  </si>
  <si>
    <t>4.1.1.1.   FORMACION BRUTAL DE CAPITAL FIJO</t>
  </si>
  <si>
    <t>4.1.1.2.   OTROS</t>
  </si>
  <si>
    <t>DEFICIT O SUPERAVIT TOTAL (1 - 3 + 2 - 4)</t>
  </si>
  <si>
    <t>5. FINANCIAMIENTO (5.1 + 5.2)</t>
  </si>
  <si>
    <t>5.1. CREDITO INTERNO Y EXTERNO (5.1.1 - 5.1.2.)</t>
  </si>
  <si>
    <t>5.1.1. DESEMBOLSOS (+)</t>
  </si>
  <si>
    <t>5.1.2. AMORTIZACIONES (-)</t>
  </si>
  <si>
    <t>5.2. RECURSOS BALANCE, VAR. DEPOSITOS, OTROS</t>
  </si>
  <si>
    <t>Millones de pesos</t>
  </si>
  <si>
    <t>INGRESOS CORRIENTES</t>
  </si>
  <si>
    <t>BALANCE FINANCIERO</t>
  </si>
  <si>
    <t>Código CGR</t>
  </si>
  <si>
    <t>CONCEPTOS</t>
  </si>
  <si>
    <t>TRIBUTARIOS</t>
  </si>
  <si>
    <t>1110103</t>
  </si>
  <si>
    <t>307A</t>
  </si>
  <si>
    <t xml:space="preserve">    Impuesto de Circulación y Tránsito Servicio Público</t>
  </si>
  <si>
    <t>1110205</t>
  </si>
  <si>
    <t xml:space="preserve">    Impuesto de Industria y Comercio</t>
  </si>
  <si>
    <t>1110216</t>
  </si>
  <si>
    <t xml:space="preserve">    Sobretasa a la Gasolina</t>
  </si>
  <si>
    <t>308A</t>
  </si>
  <si>
    <t xml:space="preserve">  Otros Ingresos Tributarios</t>
  </si>
  <si>
    <t>112</t>
  </si>
  <si>
    <t>NO TRIBUTARIOS</t>
  </si>
  <si>
    <t>127A</t>
  </si>
  <si>
    <t>11298</t>
  </si>
  <si>
    <t xml:space="preserve">             Otros no tributarios (operación comercial, fondos especiales, otros)</t>
  </si>
  <si>
    <t>11205</t>
  </si>
  <si>
    <t xml:space="preserve">       Transferencias</t>
  </si>
  <si>
    <t>1120501</t>
  </si>
  <si>
    <t xml:space="preserve">      Transferencias Corrientes (Para Funcionamiento)</t>
  </si>
  <si>
    <t>1120502</t>
  </si>
  <si>
    <t xml:space="preserve">         Del Nivel Nacional (SGP- Inversión)</t>
  </si>
  <si>
    <t>1120502010101</t>
  </si>
  <si>
    <t xml:space="preserve">            Sistema General de Participaciones -Educación-</t>
  </si>
  <si>
    <t>1120502010102</t>
  </si>
  <si>
    <t xml:space="preserve">            Sistema General de Participaciones -Salud-</t>
  </si>
  <si>
    <t>1120502010103</t>
  </si>
  <si>
    <t xml:space="preserve">            Sistema General de Participaciones -APSB-</t>
  </si>
  <si>
    <t>1120502010104</t>
  </si>
  <si>
    <t>1120502010198</t>
  </si>
  <si>
    <t>112050202</t>
  </si>
  <si>
    <t xml:space="preserve">        Del Nivel Departamental</t>
  </si>
  <si>
    <t>GASTOS  TOTALES</t>
  </si>
  <si>
    <t>131A</t>
  </si>
  <si>
    <t>GASTOS CORRIENTES</t>
  </si>
  <si>
    <t>21</t>
  </si>
  <si>
    <t>FUNCIONAMIENTO</t>
  </si>
  <si>
    <t>211</t>
  </si>
  <si>
    <t xml:space="preserve">  GASTOS DE PERSONAL</t>
  </si>
  <si>
    <t>212</t>
  </si>
  <si>
    <t xml:space="preserve">  GASTOS GENERALES</t>
  </si>
  <si>
    <t>213</t>
  </si>
  <si>
    <t xml:space="preserve">  TRANSFERENCIAS</t>
  </si>
  <si>
    <t>132A</t>
  </si>
  <si>
    <t xml:space="preserve">          Pensiones (mesadas)</t>
  </si>
  <si>
    <t>133A</t>
  </si>
  <si>
    <t xml:space="preserve">        Previsión Social (cesantías y otras prestaciones)</t>
  </si>
  <si>
    <t>312A</t>
  </si>
  <si>
    <t xml:space="preserve">        A Entidades  Nacionales (Fonpet y otros)</t>
  </si>
  <si>
    <t>313A</t>
  </si>
  <si>
    <t xml:space="preserve">        A Entidades Departamentales</t>
  </si>
  <si>
    <t>217A</t>
  </si>
  <si>
    <t xml:space="preserve">        A Entidades Municipales</t>
  </si>
  <si>
    <t>314A</t>
  </si>
  <si>
    <t xml:space="preserve">        Cuota de auditaje</t>
  </si>
  <si>
    <t>21305</t>
  </si>
  <si>
    <t xml:space="preserve">         Indemnizaciones por retiros de personal</t>
  </si>
  <si>
    <t>21306</t>
  </si>
  <si>
    <t xml:space="preserve">        Sentencias y Conciliaciones</t>
  </si>
  <si>
    <t>21398</t>
  </si>
  <si>
    <t xml:space="preserve">        Otras Transferencias</t>
  </si>
  <si>
    <t>2320102 + 2320103 + 2320202 + 2320203</t>
  </si>
  <si>
    <t xml:space="preserve"> Intereses y Comisiones de Deuda Pública</t>
  </si>
  <si>
    <t>135A</t>
  </si>
  <si>
    <t xml:space="preserve">           Interna</t>
  </si>
  <si>
    <t>136A</t>
  </si>
  <si>
    <t xml:space="preserve">           Externa</t>
  </si>
  <si>
    <t>137A</t>
  </si>
  <si>
    <t>Gastos operativos en sectores sociales (remuneración al trabajo, prestaciones, subsidios en educación, salud y otros sectores de inversión)</t>
  </si>
  <si>
    <t>217</t>
  </si>
  <si>
    <t>Déficit de Vigencias anteriores por funcionamiento</t>
  </si>
  <si>
    <t>300A</t>
  </si>
  <si>
    <t>Amortización de Bonos Pensionales</t>
  </si>
  <si>
    <t>138A</t>
  </si>
  <si>
    <t>DÉFICIT O AHORRO CORRIENTE</t>
  </si>
  <si>
    <t>12</t>
  </si>
  <si>
    <t>INGRESOS DE CAPITAL</t>
  </si>
  <si>
    <t>309A</t>
  </si>
  <si>
    <t xml:space="preserve">        Cofinanciación (Fondos de Cofinanciación, FNR)</t>
  </si>
  <si>
    <t>112050207</t>
  </si>
  <si>
    <t xml:space="preserve">        Regalías</t>
  </si>
  <si>
    <t>11205020105</t>
  </si>
  <si>
    <t xml:space="preserve">        Fondo de Ahorro y Estabilización Petrolera (FAEP)</t>
  </si>
  <si>
    <t>123</t>
  </si>
  <si>
    <t xml:space="preserve">         Rendimientos Financieros</t>
  </si>
  <si>
    <t>125</t>
  </si>
  <si>
    <t xml:space="preserve">         Excedentes Financieros</t>
  </si>
  <si>
    <t>122</t>
  </si>
  <si>
    <t xml:space="preserve">         Recursos del balance  </t>
  </si>
  <si>
    <t>128</t>
  </si>
  <si>
    <t xml:space="preserve">         Otros recursos de capital  (donaciones, aprovechamientos y otros)</t>
  </si>
  <si>
    <t>139A</t>
  </si>
  <si>
    <t>GASTOS DE CAPITAL</t>
  </si>
  <si>
    <t>140A</t>
  </si>
  <si>
    <t xml:space="preserve">        Formación Bruta de capital (construcción, reparación)</t>
  </si>
  <si>
    <t>228</t>
  </si>
  <si>
    <t>142A</t>
  </si>
  <si>
    <t>DÉFICIT O SUPERÁVIT DE CAPITAL</t>
  </si>
  <si>
    <t>143A</t>
  </si>
  <si>
    <t>DÉFICIT O SUPERÁVIT TOTAL</t>
  </si>
  <si>
    <t>144A</t>
  </si>
  <si>
    <t>FINANCIACIÓN</t>
  </si>
  <si>
    <t>121</t>
  </si>
  <si>
    <t xml:space="preserve">  Recursos del crédito</t>
  </si>
  <si>
    <t>12101</t>
  </si>
  <si>
    <t xml:space="preserve">    Interno</t>
  </si>
  <si>
    <t>218A</t>
  </si>
  <si>
    <t xml:space="preserve">        Desembolsos</t>
  </si>
  <si>
    <t>297A</t>
  </si>
  <si>
    <t xml:space="preserve">        Amortizaciones</t>
  </si>
  <si>
    <t>12102</t>
  </si>
  <si>
    <t xml:space="preserve">    Externo</t>
  </si>
  <si>
    <t>219A</t>
  </si>
  <si>
    <t>302A</t>
  </si>
  <si>
    <t>147A</t>
  </si>
  <si>
    <t>RESULTADO PRESUPUESTAL</t>
  </si>
  <si>
    <t>148A</t>
  </si>
  <si>
    <t>149A</t>
  </si>
  <si>
    <t>150A</t>
  </si>
  <si>
    <t>DEFICIT O SUPERAVIT PRESUPUESTAL</t>
  </si>
  <si>
    <t xml:space="preserve">        Déficit de Vigencias anteriores por inversión / Reservas</t>
  </si>
  <si>
    <t>CUENTAS DE FINANCIAMIENTO</t>
  </si>
  <si>
    <t>1. CREDITO</t>
  </si>
  <si>
    <t xml:space="preserve">            Sistema General de Participaciones PG (Forzosa Inversión)</t>
  </si>
  <si>
    <t xml:space="preserve">             Otras (Alimentación Escolar, Ribereños, Otras transferencias nal.)</t>
  </si>
  <si>
    <t xml:space="preserve">             Ingresos de la propiedad (Tasas, multas, arendamientos, contribuciones)</t>
  </si>
  <si>
    <t>DEPARTAMENTO NACIONAL DE PLANEACION</t>
  </si>
  <si>
    <t>Código:</t>
  </si>
  <si>
    <t>Entidad Territorial</t>
  </si>
  <si>
    <t>Categoría:</t>
  </si>
  <si>
    <t>Nit:</t>
  </si>
  <si>
    <t>Opción por la cuál se categorizó en la vigencia anterior (digite una X sobre la opción respectiva):</t>
  </si>
  <si>
    <t>Ley 617 de 2000:</t>
  </si>
  <si>
    <t>Ley 136 de 1994:</t>
  </si>
  <si>
    <t>MinHacienda:</t>
  </si>
  <si>
    <t>Fecha de Inicio del Analisis:</t>
  </si>
  <si>
    <t>Deflactor</t>
  </si>
  <si>
    <t>Plan Financiero</t>
  </si>
  <si>
    <t>Constantes</t>
  </si>
  <si>
    <t>Tasas de Crecimiento</t>
  </si>
  <si>
    <t>Participaciones</t>
  </si>
  <si>
    <t>Corrientes *</t>
  </si>
  <si>
    <t>* Información disponible en la página del DNP:</t>
  </si>
  <si>
    <t>http://www.dnp.gov.co/PortalWeb/Programas/DesarrolloTerritorial/FinanzasPúblicasTerritoriales/EjecucionesPresupuestales/tabid/369/Default.aspx</t>
  </si>
  <si>
    <t>(Millones de pesos)</t>
  </si>
  <si>
    <t>2. RECURSOS DEL BALANCE</t>
  </si>
  <si>
    <t>7.3. VARIACION DE DEPOSITOS, RB Y OTROS</t>
  </si>
  <si>
    <t xml:space="preserve">    Impuesto Predial Unificado (Incluye Compensación por predial de Resguardos Ind.)</t>
  </si>
  <si>
    <t xml:space="preserve">    Saldo de Deuda</t>
  </si>
  <si>
    <t>Vigencia Fiscal:</t>
  </si>
  <si>
    <t>Código DANE:</t>
  </si>
  <si>
    <t>CONCEPTO</t>
  </si>
  <si>
    <t>1.</t>
  </si>
  <si>
    <t xml:space="preserve">INGRESOS CORRIENTES </t>
  </si>
  <si>
    <t>(+) Ingresos tributarios</t>
  </si>
  <si>
    <t>1.2</t>
  </si>
  <si>
    <t>(+) Ingresos no tributarios</t>
  </si>
  <si>
    <t>1.3</t>
  </si>
  <si>
    <t>(+) Regalías y comensaciones monetarias</t>
  </si>
  <si>
    <t>1.4</t>
  </si>
  <si>
    <t>1.5</t>
  </si>
  <si>
    <t>(+) Recursos del balance</t>
  </si>
  <si>
    <t>1.6</t>
  </si>
  <si>
    <t>(+) Rendimientos financieros</t>
  </si>
  <si>
    <t>(-) Reservas 819/03 vigencia anterior</t>
  </si>
  <si>
    <t>2.</t>
  </si>
  <si>
    <t>GASTOS DE FUNCIONAMIENTO</t>
  </si>
  <si>
    <t>2.1</t>
  </si>
  <si>
    <t>(+) Gastos de personal</t>
  </si>
  <si>
    <t>2.2</t>
  </si>
  <si>
    <t>(+) Gastos generales</t>
  </si>
  <si>
    <t>2.3</t>
  </si>
  <si>
    <t>(+) Transferencias</t>
  </si>
  <si>
    <t>2.4</t>
  </si>
  <si>
    <t>(-) Indemnizaciones por programas de ajuste</t>
  </si>
  <si>
    <t>2.5</t>
  </si>
  <si>
    <t xml:space="preserve">(+) Gastos de personal presupuestados como inversión </t>
  </si>
  <si>
    <t>2.6</t>
  </si>
  <si>
    <t>(+) Pago de déficit de funcionamiento de vigencias anteriores</t>
  </si>
  <si>
    <t>3.</t>
  </si>
  <si>
    <t>AHORRO OPERACIONAL (1-2)</t>
  </si>
  <si>
    <t>4.</t>
  </si>
  <si>
    <t>INFLACION PROYECTADA POR EL BANCO DE LA REPUBLICA</t>
  </si>
  <si>
    <t>5.</t>
  </si>
  <si>
    <t>SALDO DE DEUDA A 31 DE DICIEMBRE</t>
  </si>
  <si>
    <t>6.</t>
  </si>
  <si>
    <t xml:space="preserve">INTERESES DE LA DEUDA </t>
  </si>
  <si>
    <t>6.2</t>
  </si>
  <si>
    <t>Intereses causados en la vigencia por pagar</t>
  </si>
  <si>
    <t>6.3</t>
  </si>
  <si>
    <t>Intereses de los creditos de corto plazo + sobregiro + mora</t>
  </si>
  <si>
    <t>7.</t>
  </si>
  <si>
    <t xml:space="preserve">AMORTIZACIONES </t>
  </si>
  <si>
    <t>8.</t>
  </si>
  <si>
    <t>SITUACIÓN DEL NUEVO CREDITO</t>
  </si>
  <si>
    <t>8.1</t>
  </si>
  <si>
    <t>Valor total del Nuevo Crédito</t>
  </si>
  <si>
    <t>8.2</t>
  </si>
  <si>
    <t xml:space="preserve">Amortizaciones del nuevo credito </t>
  </si>
  <si>
    <t>8.3</t>
  </si>
  <si>
    <t xml:space="preserve">Intereses del nuevo credito </t>
  </si>
  <si>
    <t>8.4</t>
  </si>
  <si>
    <t xml:space="preserve">Saldo del nuevo credito </t>
  </si>
  <si>
    <t>9.</t>
  </si>
  <si>
    <t>CALCULO INDICADORES</t>
  </si>
  <si>
    <t>9.1</t>
  </si>
  <si>
    <t>TOTAL INTERESES   = ( 6 + 8.3 )</t>
  </si>
  <si>
    <t>9.2</t>
  </si>
  <si>
    <t>SALDO DEUDA NETO CON NUEVO CREDITO = ( 5 + 8.1 - 8.2 - 7)</t>
  </si>
  <si>
    <t>9.3</t>
  </si>
  <si>
    <t>9.4</t>
  </si>
  <si>
    <t>9.5</t>
  </si>
  <si>
    <t>ESTADO ACTUAL DE LA ENTIDAD (SEMÁFORO INTERESES)</t>
  </si>
  <si>
    <t>9.6</t>
  </si>
  <si>
    <t>ESTADO ACTUAL DE LA ENTIDAD (SEMÁFORO SALDO DE DEUDA)</t>
  </si>
  <si>
    <t>9.7</t>
  </si>
  <si>
    <t>CAPACIDAD DE ENDEUDAMIENTO (SEMAFORO)</t>
  </si>
  <si>
    <r>
      <t xml:space="preserve">SOLVENCIA = INTERESES / AHORRO OPERACIONAL  = ( 9.1 / 3 ):                    </t>
    </r>
    <r>
      <rPr>
        <b/>
        <sz val="9"/>
        <color indexed="10"/>
        <rFont val="Arial"/>
        <family val="2"/>
      </rPr>
      <t xml:space="preserve"> I / AO &lt;= 40%</t>
    </r>
  </si>
  <si>
    <r>
      <t xml:space="preserve">SOSTENIBILIDAD = SALDO DEUDA / INGRESOS CORRIENTES  = (9.2 / 1 ):     </t>
    </r>
    <r>
      <rPr>
        <b/>
        <sz val="9"/>
        <color indexed="10"/>
        <rFont val="Arial"/>
        <family val="2"/>
      </rPr>
      <t>SD / IC &lt;= 80%</t>
    </r>
  </si>
  <si>
    <t>LEY 819 DE 2003</t>
  </si>
  <si>
    <t>SUPERAVIT PRIMARIO</t>
  </si>
  <si>
    <t>RECURSOS DE CAPITAL</t>
  </si>
  <si>
    <t>GASTOS DE INVERSION</t>
  </si>
  <si>
    <t>INDICADOR (superavit primario / Intereses) &gt; = 100</t>
  </si>
  <si>
    <t>Servicio</t>
  </si>
  <si>
    <t>Intereses</t>
  </si>
  <si>
    <t>Indicadores de Desempeño Fiscal</t>
  </si>
  <si>
    <t>Indicador</t>
  </si>
  <si>
    <t>1. Autofinanciación del funcionamiento</t>
  </si>
  <si>
    <t>2. Magnitud de la Deuda: Saldo de deuda / Ingresos totales</t>
  </si>
  <si>
    <t>4. Recursos Propios: Ingresos Tributarios / Ingresos Totales</t>
  </si>
  <si>
    <t>5. Magnitud de la Inversión: Inversión / Gasto Total</t>
  </si>
  <si>
    <t>6. Capacidad de Ahorro:  Ahorro corriente/ Ingresos Corrientes</t>
  </si>
  <si>
    <t>3. Importancia de las transferencias (SGP + Regalías)</t>
  </si>
  <si>
    <t>SALDO DE DEUDA 2004-2009</t>
  </si>
  <si>
    <t>1.1</t>
  </si>
  <si>
    <t>1.7</t>
  </si>
  <si>
    <t>1.8</t>
  </si>
  <si>
    <t>1.9</t>
  </si>
  <si>
    <t>IPC PROYECTADO</t>
  </si>
  <si>
    <t>(-) Rentas titularizadas</t>
  </si>
  <si>
    <t>(+) Sistema General de Participaciones (SGP libre +  APSB +Propósito General)</t>
  </si>
  <si>
    <t>(-) Reservas 819/03 vigencia anterior (funcionamiento)</t>
  </si>
  <si>
    <t>(-) Ingresos que soportan las vigencias futuras</t>
  </si>
  <si>
    <t>MUNICIPIO DE PAEZ</t>
  </si>
  <si>
    <t>SEXTA</t>
  </si>
  <si>
    <t>Capacidad de Endeudamiento 2012</t>
  </si>
  <si>
    <t>MARCO FISCAL DEL MEDIANO PLAZO</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</si>
</sst>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43" formatCode="_(* #,##0.00_);_(* \(#,##0.00\);_(* &quot;-&quot;??_);_(@_)"/>
    <numFmt numFmtId="164" formatCode="_ * #,##0.00_ ;_ * \-#,##0.00_ ;_ * &quot;-&quot;??_ ;_ @_ "/>
    <numFmt numFmtId="165" formatCode="_ * #,##0_ ;_ * \-#,##0_ ;_ * &quot;-&quot;??_ ;_ @_ "/>
    <numFmt numFmtId="166" formatCode="_(* #,##0_);_(* \(#,##0\);_(* &quot;-&quot;??_);_(@_)"/>
    <numFmt numFmtId="167" formatCode="#.##000"/>
    <numFmt numFmtId="168" formatCode="_-* #,##0\ _P_t_s_-;\-* #,##0\ _P_t_s_-;_-* &quot;-&quot;\ _P_t_s_-;_-@_-"/>
    <numFmt numFmtId="169" formatCode="0_)"/>
    <numFmt numFmtId="170" formatCode="\$#,#00"/>
    <numFmt numFmtId="171" formatCode="_-* #,##0\ &quot;Pts&quot;_-;\-* #,##0\ &quot;Pts&quot;_-;_-* &quot;-&quot;\ &quot;Pts&quot;_-;_-@_-"/>
    <numFmt numFmtId="172" formatCode="&quot;$&quot;#,##0;\-&quot;$&quot;#,##0"/>
    <numFmt numFmtId="173" formatCode="_([$€-2]* #,##0.00_);_([$€-2]* \(#,##0.00\);_([$€-2]* &quot;-&quot;??_)"/>
    <numFmt numFmtId="174" formatCode="_(* #,##0.0000000_);_(* \(#,##0.0000000\);_(* &quot;-&quot;??_);_(@_)"/>
    <numFmt numFmtId="175" formatCode="_(* #,##0.000000_);_(* \(#,##0.000000\);_(* &quot;-&quot;??_);_(@_)"/>
    <numFmt numFmtId="176" formatCode="#,##0.000;\-#,##0.000"/>
    <numFmt numFmtId="177" formatCode="%#,#00"/>
    <numFmt numFmtId="178" formatCode="General_)"/>
    <numFmt numFmtId="179" formatCode="&quot;$&quot;\ #,##0;\-&quot;$&quot;\ #,##0"/>
    <numFmt numFmtId="180" formatCode="\$#,##0.00\ ;\(\$#,##0.00\)"/>
    <numFmt numFmtId="181" formatCode="_-* #,##0.00\ _p_t_a_-;\-* #,##0.00\ _p_t_a_-;_-* &quot;-&quot;??\ _p_t_a_-;_-@_-"/>
    <numFmt numFmtId="182" formatCode="_-* #,##0\ _p_t_a_-;\-* #,##0\ _p_t_a_-;_-* &quot;-&quot;??\ _p_t_a_-;_-@_-"/>
    <numFmt numFmtId="183" formatCode="#,##0."/>
    <numFmt numFmtId="184" formatCode="_-* #,##0.000\ _p_t_a_-;\-* #,##0.000\ _p_t_a_-;_-* &quot;-&quot;??\ _p_t_a_-;_-@_-"/>
    <numFmt numFmtId="185" formatCode="_ * #,##0.0_ ;_ * \-#,##0.0_ ;_ * &quot;-&quot;??_ ;_ @_ "/>
    <numFmt numFmtId="186" formatCode="#,##0.000"/>
    <numFmt numFmtId="187" formatCode="0.00000"/>
    <numFmt numFmtId="188" formatCode="0.0"/>
    <numFmt numFmtId="189" formatCode="_ * #,##0.0_ ;_ * \-#,##0.0_ ;_ * &quot;-&quot;?_ ;_ @_ "/>
    <numFmt numFmtId="190" formatCode="m/d/yyyy;@"/>
    <numFmt numFmtId="191" formatCode="d/mm/yyyy;@"/>
    <numFmt numFmtId="192" formatCode="_(* #,##0.0_);_(* \(#,##0.0\);_(* &quot;-&quot;??_);_(@_)"/>
  </numFmts>
  <fonts count="54">
    <font>
      <sz val="10"/>
      <name val="Arial"/>
    </font>
    <font>
      <sz val="10"/>
      <name val="Arial"/>
      <family val="2"/>
    </font>
    <font>
      <b/>
      <sz val="14"/>
      <name val="Arial"/>
      <family val="2"/>
    </font>
    <font>
      <b/>
      <sz val="10"/>
      <name val="Arial"/>
      <family val="2"/>
    </font>
    <font>
      <b/>
      <sz val="10"/>
      <name val="Arial"/>
      <family val="2"/>
    </font>
    <font>
      <sz val="11"/>
      <name val="Arial"/>
      <family val="2"/>
    </font>
    <font>
      <sz val="10"/>
      <color indexed="8"/>
      <name val="Arial"/>
      <family val="2"/>
    </font>
    <font>
      <b/>
      <sz val="1"/>
      <color indexed="8"/>
      <name val="Courier"/>
      <family val="3"/>
    </font>
    <font>
      <sz val="10"/>
      <name val="Arial"/>
      <family val="2"/>
    </font>
    <font>
      <sz val="1"/>
      <color indexed="8"/>
      <name val="Courier"/>
      <family val="3"/>
    </font>
    <font>
      <sz val="8"/>
      <name val="Arial"/>
      <family val="2"/>
    </font>
    <font>
      <sz val="12"/>
      <name val="Arial MT"/>
    </font>
    <font>
      <sz val="8"/>
      <name val="Arial"/>
      <family val="2"/>
    </font>
    <font>
      <sz val="12"/>
      <color indexed="24"/>
      <name val="Modern"/>
      <family val="3"/>
      <charset val="255"/>
    </font>
    <font>
      <b/>
      <sz val="18"/>
      <color indexed="24"/>
      <name val="Modern"/>
      <family val="3"/>
      <charset val="255"/>
    </font>
    <font>
      <b/>
      <sz val="12"/>
      <color indexed="24"/>
      <name val="Modern"/>
      <family val="3"/>
      <charset val="255"/>
    </font>
    <font>
      <sz val="10"/>
      <color indexed="10"/>
      <name val="Arial"/>
      <family val="2"/>
    </font>
    <font>
      <b/>
      <sz val="8"/>
      <color indexed="81"/>
      <name val="Tahoma"/>
      <family val="2"/>
    </font>
    <font>
      <b/>
      <i/>
      <sz val="1"/>
      <color indexed="8"/>
      <name val="Courier"/>
      <family val="3"/>
    </font>
    <font>
      <b/>
      <sz val="8"/>
      <name val="Arial"/>
      <family val="2"/>
    </font>
    <font>
      <b/>
      <sz val="9"/>
      <name val="Arial"/>
      <family val="2"/>
    </font>
    <font>
      <sz val="9"/>
      <name val="Arial"/>
      <family val="2"/>
    </font>
    <font>
      <b/>
      <i/>
      <sz val="12"/>
      <name val="Arial"/>
      <family val="2"/>
    </font>
    <font>
      <sz val="8"/>
      <color indexed="8"/>
      <name val="Arial"/>
      <family val="2"/>
    </font>
    <font>
      <b/>
      <sz val="8"/>
      <color indexed="8"/>
      <name val="Arial"/>
      <family val="2"/>
    </font>
    <font>
      <b/>
      <sz val="7"/>
      <name val="Calibri"/>
      <family val="2"/>
    </font>
    <font>
      <b/>
      <i/>
      <sz val="9"/>
      <name val="Arial"/>
      <family val="2"/>
    </font>
    <font>
      <b/>
      <sz val="9"/>
      <color indexed="8"/>
      <name val="Arial"/>
      <family val="2"/>
    </font>
    <font>
      <sz val="10"/>
      <name val="Arial"/>
      <family val="2"/>
    </font>
    <font>
      <b/>
      <sz val="1"/>
      <color indexed="8"/>
      <name val="Courier"/>
      <family val="3"/>
    </font>
    <font>
      <sz val="1"/>
      <color indexed="8"/>
      <name val="Courier"/>
      <family val="3"/>
    </font>
    <font>
      <sz val="10"/>
      <name val="BERNHARD"/>
    </font>
    <font>
      <sz val="8"/>
      <color indexed="10"/>
      <name val="BERNHARD"/>
    </font>
    <font>
      <sz val="12"/>
      <color indexed="24"/>
      <name val="Modern"/>
      <family val="3"/>
      <charset val="255"/>
    </font>
    <font>
      <b/>
      <sz val="18"/>
      <color indexed="24"/>
      <name val="Modern"/>
      <family val="3"/>
      <charset val="255"/>
    </font>
    <font>
      <b/>
      <sz val="12"/>
      <color indexed="24"/>
      <name val="Modern"/>
      <family val="3"/>
      <charset val="255"/>
    </font>
    <font>
      <b/>
      <sz val="7.5"/>
      <color indexed="8"/>
      <name val="Arial"/>
      <family val="2"/>
    </font>
    <font>
      <sz val="7.5"/>
      <color indexed="8"/>
      <name val="Arial"/>
      <family val="2"/>
    </font>
    <font>
      <sz val="7.5"/>
      <name val="Arial"/>
      <family val="2"/>
    </font>
    <font>
      <sz val="8"/>
      <color indexed="81"/>
      <name val="Tahoma"/>
      <family val="2"/>
    </font>
    <font>
      <u/>
      <sz val="9"/>
      <color theme="10"/>
      <name val="Arial"/>
      <family val="2"/>
    </font>
    <font>
      <u/>
      <sz val="10"/>
      <color theme="10"/>
      <name val="Arial"/>
      <family val="2"/>
    </font>
    <font>
      <b/>
      <sz val="10"/>
      <color indexed="8"/>
      <name val="Arial"/>
      <family val="2"/>
    </font>
    <font>
      <b/>
      <i/>
      <sz val="10"/>
      <color indexed="8"/>
      <name val="Arial"/>
      <family val="2"/>
    </font>
    <font>
      <b/>
      <sz val="9"/>
      <color indexed="10"/>
      <name val="Arial"/>
      <family val="2"/>
    </font>
    <font>
      <sz val="9"/>
      <color indexed="8"/>
      <name val="Arial"/>
      <family val="2"/>
    </font>
    <font>
      <sz val="9.5"/>
      <name val="Arial"/>
      <family val="2"/>
    </font>
    <font>
      <sz val="9.5"/>
      <color indexed="8"/>
      <name val="Arial"/>
      <family val="2"/>
    </font>
    <font>
      <b/>
      <sz val="9.5"/>
      <color indexed="8"/>
      <name val="Arial"/>
      <family val="2"/>
    </font>
    <font>
      <b/>
      <sz val="9.5"/>
      <name val="Arial"/>
      <family val="2"/>
    </font>
    <font>
      <b/>
      <sz val="13"/>
      <name val="Arial"/>
      <family val="2"/>
    </font>
    <font>
      <b/>
      <sz val="10"/>
      <name val="Arial Narrow"/>
      <family val="2"/>
    </font>
    <font>
      <sz val="11"/>
      <name val="Arial Narrow"/>
      <family val="2"/>
    </font>
    <font>
      <sz val="10"/>
      <name val="Arial"/>
      <family val="2"/>
    </font>
  </fonts>
  <fills count="14">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theme="4"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79998168889431442"/>
        <bgColor indexed="8"/>
      </patternFill>
    </fill>
    <fill>
      <patternFill patternType="solid">
        <fgColor theme="8" tint="0.59999389629810485"/>
        <bgColor indexed="64"/>
      </patternFill>
    </fill>
    <fill>
      <patternFill patternType="solid">
        <fgColor theme="0"/>
        <bgColor indexed="8"/>
      </patternFill>
    </fill>
    <fill>
      <patternFill patternType="solid">
        <fgColor indexed="41"/>
        <bgColor indexed="64"/>
      </patternFill>
    </fill>
    <fill>
      <patternFill patternType="solid">
        <fgColor rgb="FFF3F9FB"/>
        <bgColor indexed="64"/>
      </patternFill>
    </fill>
    <fill>
      <patternFill patternType="solid">
        <fgColor theme="8" tint="0.79998168889431442"/>
        <bgColor indexed="24"/>
      </patternFill>
    </fill>
    <fill>
      <patternFill patternType="solid">
        <fgColor theme="2"/>
        <bgColor indexed="64"/>
      </patternFill>
    </fill>
  </fills>
  <borders count="43">
    <border>
      <left/>
      <right/>
      <top/>
      <bottom/>
      <diagonal/>
    </border>
    <border>
      <left style="thin">
        <color indexed="64"/>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right/>
      <top style="double">
        <color indexed="64"/>
      </top>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75">
    <xf numFmtId="0" fontId="0" fillId="0" borderId="0"/>
    <xf numFmtId="0" fontId="6" fillId="0" borderId="0">
      <alignment vertical="top"/>
    </xf>
    <xf numFmtId="0" fontId="7" fillId="0" borderId="0">
      <protection locked="0"/>
    </xf>
    <xf numFmtId="0" fontId="7" fillId="0" borderId="0">
      <protection locked="0"/>
    </xf>
    <xf numFmtId="0" fontId="8" fillId="0" borderId="0" applyNumberFormat="0" applyFill="0" applyBorder="0" applyProtection="0">
      <alignment horizontal="left"/>
    </xf>
    <xf numFmtId="167" fontId="9" fillId="0" borderId="0">
      <protection locked="0"/>
    </xf>
    <xf numFmtId="168" fontId="10" fillId="0" borderId="0" applyFont="0" applyFill="0" applyBorder="0" applyAlignment="0" applyProtection="0"/>
    <xf numFmtId="0" fontId="1" fillId="0" borderId="0">
      <protection locked="0"/>
    </xf>
    <xf numFmtId="169" fontId="1" fillId="0" borderId="0">
      <protection locked="0"/>
    </xf>
    <xf numFmtId="170" fontId="9" fillId="0" borderId="0">
      <protection locked="0"/>
    </xf>
    <xf numFmtId="171" fontId="10" fillId="0" borderId="0" applyFont="0" applyFill="0" applyBorder="0" applyAlignment="0" applyProtection="0"/>
    <xf numFmtId="0" fontId="1" fillId="0" borderId="0">
      <protection locked="0"/>
    </xf>
    <xf numFmtId="172" fontId="1" fillId="0" borderId="0">
      <protection locked="0"/>
    </xf>
    <xf numFmtId="0" fontId="9" fillId="0" borderId="0">
      <protection locked="0"/>
    </xf>
    <xf numFmtId="164" fontId="1" fillId="0" borderId="0" applyFont="0" applyFill="0" applyBorder="0" applyAlignment="0" applyProtection="0"/>
    <xf numFmtId="173" fontId="1" fillId="0" borderId="0" applyFont="0" applyFill="0" applyBorder="0" applyAlignment="0" applyProtection="0"/>
    <xf numFmtId="0" fontId="9" fillId="0" borderId="0">
      <protection locked="0"/>
    </xf>
    <xf numFmtId="174" fontId="1" fillId="0" borderId="0">
      <protection locked="0"/>
    </xf>
    <xf numFmtId="174" fontId="1" fillId="0" borderId="0">
      <protection locked="0"/>
    </xf>
    <xf numFmtId="0" fontId="9" fillId="0" borderId="0">
      <protection locked="0"/>
    </xf>
    <xf numFmtId="0" fontId="7" fillId="0" borderId="0">
      <protection locked="0"/>
    </xf>
    <xf numFmtId="0" fontId="7" fillId="0" borderId="0">
      <protection locked="0"/>
    </xf>
    <xf numFmtId="0" fontId="7" fillId="0" borderId="0">
      <protection locked="0"/>
    </xf>
    <xf numFmtId="43" fontId="1" fillId="0" borderId="0" applyFont="0" applyFill="0" applyBorder="0" applyAlignment="0" applyProtection="0"/>
    <xf numFmtId="164" fontId="8" fillId="0" borderId="0" applyFont="0" applyFill="0" applyBorder="0" applyAlignment="0" applyProtection="0"/>
    <xf numFmtId="0" fontId="8"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protection locked="0"/>
    </xf>
    <xf numFmtId="176" fontId="1" fillId="0" borderId="0">
      <protection locked="0"/>
    </xf>
    <xf numFmtId="0" fontId="8" fillId="0" borderId="0"/>
    <xf numFmtId="0" fontId="1" fillId="0" borderId="0"/>
    <xf numFmtId="177" fontId="9" fillId="0" borderId="0">
      <protection locked="0"/>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Protection="0">
      <alignment horizontal="left"/>
    </xf>
    <xf numFmtId="0" fontId="8" fillId="0" borderId="0" applyNumberFormat="0" applyFill="0" applyBorder="0" applyAlignment="0" applyProtection="0"/>
    <xf numFmtId="9" fontId="8" fillId="0" borderId="0" applyFont="0" applyFill="0" applyBorder="0" applyAlignment="0" applyProtection="0"/>
    <xf numFmtId="0" fontId="9" fillId="0" borderId="0">
      <protection locked="0"/>
    </xf>
    <xf numFmtId="179" fontId="11" fillId="0" borderId="0">
      <protection locked="0"/>
    </xf>
    <xf numFmtId="39" fontId="12" fillId="0" borderId="1" applyFill="0">
      <alignment horizontal="left"/>
    </xf>
    <xf numFmtId="0" fontId="1" fillId="0" borderId="0" applyNumberFormat="0"/>
    <xf numFmtId="0" fontId="13" fillId="0" borderId="0" applyProtection="0"/>
    <xf numFmtId="180" fontId="13" fillId="0" borderId="0" applyProtection="0"/>
    <xf numFmtId="0" fontId="14" fillId="0" borderId="0" applyProtection="0"/>
    <xf numFmtId="0" fontId="15" fillId="0" borderId="0" applyProtection="0"/>
    <xf numFmtId="0" fontId="13" fillId="0" borderId="2" applyProtection="0"/>
    <xf numFmtId="0" fontId="13" fillId="0" borderId="0"/>
    <xf numFmtId="10" fontId="13" fillId="0" borderId="0" applyProtection="0"/>
    <xf numFmtId="0" fontId="13" fillId="0" borderId="0"/>
    <xf numFmtId="2" fontId="13" fillId="0" borderId="0" applyProtection="0"/>
    <xf numFmtId="4" fontId="13" fillId="0" borderId="0" applyProtection="0"/>
    <xf numFmtId="181" fontId="1" fillId="0" borderId="0" applyFont="0" applyFill="0" applyBorder="0" applyAlignment="0" applyProtection="0"/>
    <xf numFmtId="183" fontId="9" fillId="0" borderId="0">
      <protection locked="0"/>
    </xf>
    <xf numFmtId="183" fontId="9" fillId="0" borderId="0">
      <protection locked="0"/>
    </xf>
    <xf numFmtId="183" fontId="9" fillId="0" borderId="0">
      <protection locked="0"/>
    </xf>
    <xf numFmtId="183" fontId="7" fillId="0" borderId="0">
      <protection locked="0"/>
    </xf>
    <xf numFmtId="183" fontId="18" fillId="0" borderId="0">
      <protection locked="0"/>
    </xf>
    <xf numFmtId="183" fontId="7" fillId="0" borderId="0">
      <protection locked="0"/>
    </xf>
    <xf numFmtId="183" fontId="18" fillId="0" borderId="0">
      <protection locked="0"/>
    </xf>
    <xf numFmtId="9" fontId="1" fillId="0" borderId="0" applyFont="0" applyFill="0" applyBorder="0" applyAlignment="0" applyProtection="0"/>
    <xf numFmtId="0" fontId="6"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29" fillId="0" borderId="0">
      <protection locked="0"/>
    </xf>
    <xf numFmtId="0" fontId="29" fillId="0" borderId="0">
      <protection locked="0"/>
    </xf>
    <xf numFmtId="169" fontId="28" fillId="0" borderId="0">
      <protection locked="0"/>
    </xf>
    <xf numFmtId="172" fontId="28" fillId="0" borderId="0">
      <protection locked="0"/>
    </xf>
    <xf numFmtId="0" fontId="30" fillId="0" borderId="0">
      <protection locked="0"/>
    </xf>
    <xf numFmtId="0" fontId="30" fillId="0" borderId="0">
      <protection locked="0"/>
    </xf>
    <xf numFmtId="0" fontId="31" fillId="0" borderId="0"/>
    <xf numFmtId="174" fontId="28" fillId="0" borderId="0">
      <protection locked="0"/>
    </xf>
    <xf numFmtId="174" fontId="28" fillId="0" borderId="0">
      <protection locked="0"/>
    </xf>
    <xf numFmtId="0" fontId="30" fillId="0" borderId="0">
      <protection locked="0"/>
    </xf>
    <xf numFmtId="0" fontId="29" fillId="0" borderId="0">
      <protection locked="0"/>
    </xf>
    <xf numFmtId="0" fontId="29" fillId="0" borderId="0">
      <protection locked="0"/>
    </xf>
    <xf numFmtId="0" fontId="29" fillId="0" borderId="0">
      <protection locked="0"/>
    </xf>
    <xf numFmtId="0" fontId="31" fillId="0" borderId="0"/>
    <xf numFmtId="0" fontId="31" fillId="0" borderId="0"/>
    <xf numFmtId="175" fontId="28" fillId="0" borderId="0">
      <protection locked="0"/>
    </xf>
    <xf numFmtId="176" fontId="28" fillId="0" borderId="0">
      <protection locked="0"/>
    </xf>
    <xf numFmtId="177" fontId="30" fillId="0" borderId="0">
      <protection locked="0"/>
    </xf>
    <xf numFmtId="0" fontId="32" fillId="0" borderId="6"/>
    <xf numFmtId="178" fontId="28" fillId="0" borderId="0">
      <protection locked="0"/>
    </xf>
    <xf numFmtId="0" fontId="30" fillId="0" borderId="0">
      <protection locked="0"/>
    </xf>
    <xf numFmtId="0" fontId="31" fillId="0" borderId="0"/>
    <xf numFmtId="39" fontId="10" fillId="0" borderId="1" applyFill="0">
      <alignment horizontal="left"/>
    </xf>
    <xf numFmtId="0" fontId="28" fillId="0" borderId="0" applyNumberFormat="0"/>
    <xf numFmtId="0" fontId="33" fillId="0" borderId="0" applyProtection="0"/>
    <xf numFmtId="0" fontId="34" fillId="0" borderId="0" applyProtection="0"/>
    <xf numFmtId="0" fontId="35" fillId="0" borderId="0" applyProtection="0"/>
    <xf numFmtId="0" fontId="33" fillId="0" borderId="2" applyProtection="0"/>
    <xf numFmtId="0" fontId="33" fillId="0" borderId="0"/>
    <xf numFmtId="2" fontId="33" fillId="0" borderId="0" applyProtection="0"/>
    <xf numFmtId="0" fontId="33" fillId="0" borderId="0" applyProtection="0"/>
    <xf numFmtId="0" fontId="33" fillId="0" borderId="0"/>
    <xf numFmtId="0" fontId="33" fillId="0" borderId="2" applyProtection="0"/>
    <xf numFmtId="2" fontId="33" fillId="0" borderId="0" applyProtection="0"/>
    <xf numFmtId="4" fontId="33" fillId="0" borderId="0" applyProtection="0"/>
    <xf numFmtId="0" fontId="34" fillId="0" borderId="0" applyProtection="0"/>
    <xf numFmtId="0" fontId="35" fillId="0" borderId="0" applyProtection="0"/>
    <xf numFmtId="180" fontId="33" fillId="0" borderId="0" applyProtection="0"/>
    <xf numFmtId="0" fontId="33" fillId="0" borderId="0"/>
    <xf numFmtId="0" fontId="28" fillId="0" borderId="0" applyFont="0" applyFill="0" applyBorder="0" applyAlignment="0" applyProtection="0"/>
    <xf numFmtId="0" fontId="29" fillId="0" borderId="0">
      <protection locked="0"/>
    </xf>
    <xf numFmtId="0" fontId="29" fillId="0" borderId="0">
      <protection locked="0"/>
    </xf>
    <xf numFmtId="167" fontId="30" fillId="0" borderId="0">
      <protection locked="0"/>
    </xf>
    <xf numFmtId="169" fontId="28" fillId="0" borderId="0">
      <protection locked="0"/>
    </xf>
    <xf numFmtId="170" fontId="30" fillId="0" borderId="0">
      <protection locked="0"/>
    </xf>
    <xf numFmtId="172" fontId="28" fillId="0" borderId="0">
      <protection locked="0"/>
    </xf>
    <xf numFmtId="0" fontId="30" fillId="0" borderId="0">
      <protection locked="0"/>
    </xf>
    <xf numFmtId="173" fontId="28" fillId="0" borderId="0" applyFont="0" applyFill="0" applyBorder="0" applyAlignment="0" applyProtection="0"/>
    <xf numFmtId="0" fontId="30" fillId="0" borderId="0">
      <protection locked="0"/>
    </xf>
    <xf numFmtId="170" fontId="30" fillId="0" borderId="0">
      <protection locked="0"/>
    </xf>
    <xf numFmtId="174" fontId="28" fillId="0" borderId="0">
      <protection locked="0"/>
    </xf>
    <xf numFmtId="174" fontId="28" fillId="0" borderId="0">
      <protection locked="0"/>
    </xf>
    <xf numFmtId="0" fontId="30" fillId="0" borderId="0">
      <protection locked="0"/>
    </xf>
    <xf numFmtId="0" fontId="29" fillId="0" borderId="0">
      <protection locked="0"/>
    </xf>
    <xf numFmtId="0" fontId="29" fillId="0" borderId="0">
      <protection locked="0"/>
    </xf>
    <xf numFmtId="0" fontId="29" fillId="0" borderId="0">
      <protection locked="0"/>
    </xf>
    <xf numFmtId="169" fontId="28" fillId="0" borderId="0">
      <protection locked="0"/>
    </xf>
    <xf numFmtId="175" fontId="28" fillId="0" borderId="0">
      <protection locked="0"/>
    </xf>
    <xf numFmtId="176" fontId="28" fillId="0" borderId="0">
      <protection locked="0"/>
    </xf>
    <xf numFmtId="167" fontId="30" fillId="0" borderId="0">
      <protection locked="0"/>
    </xf>
    <xf numFmtId="177" fontId="30" fillId="0" borderId="0">
      <protection locked="0"/>
    </xf>
    <xf numFmtId="173" fontId="29" fillId="0" borderId="0">
      <protection locked="0"/>
    </xf>
    <xf numFmtId="178" fontId="28" fillId="0" borderId="0">
      <protection locked="0"/>
    </xf>
    <xf numFmtId="0" fontId="30" fillId="0" borderId="0">
      <protection locked="0"/>
    </xf>
    <xf numFmtId="173" fontId="29" fillId="0" borderId="0">
      <protection locked="0"/>
    </xf>
    <xf numFmtId="39" fontId="10" fillId="0" borderId="1" applyFill="0">
      <alignment horizontal="left"/>
    </xf>
    <xf numFmtId="0" fontId="28" fillId="0" borderId="0" applyNumberFormat="0"/>
    <xf numFmtId="0" fontId="30" fillId="0" borderId="18">
      <protection locked="0"/>
    </xf>
    <xf numFmtId="0" fontId="33" fillId="0" borderId="0" applyProtection="0"/>
    <xf numFmtId="0" fontId="34" fillId="0" borderId="0" applyProtection="0"/>
    <xf numFmtId="0" fontId="35" fillId="0" borderId="0" applyProtection="0"/>
    <xf numFmtId="0" fontId="33" fillId="0" borderId="2" applyProtection="0"/>
    <xf numFmtId="0" fontId="33" fillId="0" borderId="0"/>
    <xf numFmtId="2" fontId="33" fillId="0" borderId="0" applyProtection="0"/>
    <xf numFmtId="172" fontId="28" fillId="0" borderId="0">
      <protection locked="0"/>
    </xf>
    <xf numFmtId="173" fontId="30" fillId="0" borderId="0">
      <protection locked="0"/>
    </xf>
    <xf numFmtId="173" fontId="28" fillId="0" borderId="0" applyFont="0" applyFill="0" applyBorder="0" applyAlignment="0" applyProtection="0"/>
    <xf numFmtId="173" fontId="30" fillId="0" borderId="0">
      <protection locked="0"/>
    </xf>
    <xf numFmtId="173" fontId="31" fillId="0" borderId="0"/>
    <xf numFmtId="174" fontId="28" fillId="0" borderId="0">
      <protection locked="0"/>
    </xf>
    <xf numFmtId="174" fontId="28" fillId="0" borderId="0">
      <protection locked="0"/>
    </xf>
    <xf numFmtId="173" fontId="30" fillId="0" borderId="0">
      <protection locked="0"/>
    </xf>
    <xf numFmtId="173" fontId="29" fillId="0" borderId="0">
      <protection locked="0"/>
    </xf>
    <xf numFmtId="173" fontId="29" fillId="0" borderId="0">
      <protection locked="0"/>
    </xf>
    <xf numFmtId="173" fontId="29" fillId="0" borderId="0">
      <protection locked="0"/>
    </xf>
    <xf numFmtId="173" fontId="31" fillId="0" borderId="0"/>
    <xf numFmtId="173" fontId="31" fillId="0" borderId="0"/>
    <xf numFmtId="175" fontId="28" fillId="0" borderId="0">
      <protection locked="0"/>
    </xf>
    <xf numFmtId="176" fontId="28" fillId="0" borderId="0">
      <protection locked="0"/>
    </xf>
    <xf numFmtId="177" fontId="30" fillId="0" borderId="0">
      <protection locked="0"/>
    </xf>
    <xf numFmtId="173" fontId="32" fillId="0" borderId="6"/>
    <xf numFmtId="178" fontId="28" fillId="0" borderId="0">
      <protection locked="0"/>
    </xf>
    <xf numFmtId="173" fontId="30" fillId="0" borderId="0">
      <protection locked="0"/>
    </xf>
    <xf numFmtId="173" fontId="31" fillId="0" borderId="0"/>
    <xf numFmtId="39" fontId="10" fillId="0" borderId="1" applyFill="0">
      <alignment horizontal="left"/>
    </xf>
    <xf numFmtId="173" fontId="28" fillId="0" borderId="0" applyNumberFormat="0"/>
    <xf numFmtId="173" fontId="30" fillId="0" borderId="18">
      <protection locked="0"/>
    </xf>
    <xf numFmtId="173" fontId="33" fillId="0" borderId="0" applyProtection="0"/>
    <xf numFmtId="173" fontId="34" fillId="0" borderId="0" applyProtection="0"/>
    <xf numFmtId="173" fontId="35" fillId="0" borderId="0" applyProtection="0"/>
    <xf numFmtId="173" fontId="33" fillId="0" borderId="2" applyProtection="0"/>
    <xf numFmtId="173" fontId="33" fillId="0" borderId="0"/>
    <xf numFmtId="2" fontId="33" fillId="0" borderId="0" applyProtection="0"/>
    <xf numFmtId="0" fontId="40" fillId="0" borderId="0" applyNumberFormat="0" applyFill="0" applyBorder="0" applyAlignment="0" applyProtection="0">
      <alignment vertical="top"/>
      <protection locked="0"/>
    </xf>
    <xf numFmtId="164" fontId="1" fillId="0" borderId="0" applyFont="0" applyFill="0" applyBorder="0" applyAlignment="0" applyProtection="0"/>
    <xf numFmtId="0" fontId="6" fillId="0" borderId="0"/>
    <xf numFmtId="9" fontId="53" fillId="0" borderId="0" applyFont="0" applyFill="0" applyBorder="0" applyAlignment="0" applyProtection="0"/>
  </cellStyleXfs>
  <cellXfs count="346">
    <xf numFmtId="0" fontId="0" fillId="0" borderId="0" xfId="0"/>
    <xf numFmtId="0" fontId="2" fillId="0" borderId="0" xfId="0" applyFont="1" applyFill="1" applyAlignment="1">
      <alignment horizontal="center"/>
    </xf>
    <xf numFmtId="0" fontId="1" fillId="0" borderId="0" xfId="0" applyFont="1" applyBorder="1"/>
    <xf numFmtId="0" fontId="3" fillId="0" borderId="0" xfId="0" applyFont="1" applyFill="1" applyAlignment="1"/>
    <xf numFmtId="0" fontId="3" fillId="2" borderId="3" xfId="0" applyFont="1" applyFill="1" applyBorder="1" applyAlignment="1">
      <alignment horizontal="center" vertical="center" wrapText="1"/>
    </xf>
    <xf numFmtId="165" fontId="1" fillId="0" borderId="3" xfId="27" applyNumberFormat="1" applyFont="1" applyBorder="1"/>
    <xf numFmtId="165" fontId="1" fillId="0" borderId="3" xfId="27" applyNumberFormat="1" applyFont="1" applyFill="1" applyBorder="1"/>
    <xf numFmtId="0" fontId="1" fillId="0" borderId="0" xfId="0" applyFont="1" applyFill="1" applyBorder="1"/>
    <xf numFmtId="165" fontId="1" fillId="0" borderId="3" xfId="27" quotePrefix="1" applyNumberFormat="1" applyFont="1" applyFill="1" applyBorder="1"/>
    <xf numFmtId="0" fontId="1" fillId="0" borderId="3" xfId="0" applyFont="1" applyFill="1" applyBorder="1"/>
    <xf numFmtId="165" fontId="1" fillId="2" borderId="3" xfId="27" applyNumberFormat="1" applyFont="1" applyFill="1" applyBorder="1"/>
    <xf numFmtId="0" fontId="1" fillId="2" borderId="0" xfId="0" applyFont="1" applyFill="1" applyBorder="1"/>
    <xf numFmtId="165" fontId="1" fillId="0" borderId="0" xfId="27" applyNumberFormat="1" applyFont="1" applyBorder="1"/>
    <xf numFmtId="166" fontId="1" fillId="0" borderId="0" xfId="0" applyNumberFormat="1" applyFont="1" applyBorder="1"/>
    <xf numFmtId="166" fontId="1" fillId="0" borderId="0" xfId="23" applyNumberFormat="1" applyFont="1" applyBorder="1"/>
    <xf numFmtId="165" fontId="5" fillId="0" borderId="0" xfId="23" applyNumberFormat="1" applyFont="1" applyBorder="1"/>
    <xf numFmtId="0" fontId="1" fillId="0" borderId="0" xfId="32"/>
    <xf numFmtId="0" fontId="3" fillId="4" borderId="3" xfId="0" applyFont="1" applyFill="1" applyBorder="1" applyAlignment="1">
      <alignment horizontal="center" vertical="center" wrapText="1"/>
    </xf>
    <xf numFmtId="0" fontId="2" fillId="0" borderId="0" xfId="0" applyFont="1" applyFill="1" applyAlignment="1">
      <alignment horizontal="center"/>
    </xf>
    <xf numFmtId="166" fontId="1" fillId="0" borderId="3" xfId="23" applyNumberFormat="1" applyFont="1" applyBorder="1"/>
    <xf numFmtId="0" fontId="3" fillId="2" borderId="3" xfId="0" applyFont="1" applyFill="1" applyBorder="1" applyAlignment="1">
      <alignment vertical="center" wrapText="1"/>
    </xf>
    <xf numFmtId="166" fontId="3" fillId="2" borderId="3" xfId="23" applyNumberFormat="1" applyFont="1" applyFill="1" applyBorder="1" applyAlignment="1">
      <alignment horizontal="center" vertical="center" wrapText="1"/>
    </xf>
    <xf numFmtId="165" fontId="3" fillId="2" borderId="3" xfId="28" applyNumberFormat="1" applyFont="1" applyFill="1" applyBorder="1" applyAlignment="1">
      <alignment vertical="center" wrapText="1"/>
    </xf>
    <xf numFmtId="166" fontId="3" fillId="4" borderId="3" xfId="23" applyNumberFormat="1" applyFont="1" applyFill="1" applyBorder="1" applyAlignment="1">
      <alignment horizontal="center" vertical="center" wrapText="1"/>
    </xf>
    <xf numFmtId="0" fontId="3" fillId="4" borderId="3" xfId="0" applyFont="1" applyFill="1" applyBorder="1" applyAlignment="1">
      <alignment vertical="center" wrapText="1"/>
    </xf>
    <xf numFmtId="166" fontId="3" fillId="4" borderId="3" xfId="23" applyNumberFormat="1" applyFont="1" applyFill="1" applyBorder="1" applyAlignment="1">
      <alignment vertical="center" wrapText="1"/>
    </xf>
    <xf numFmtId="43" fontId="1" fillId="0" borderId="0" xfId="23"/>
    <xf numFmtId="0" fontId="1" fillId="0" borderId="0" xfId="32" applyFill="1" applyBorder="1"/>
    <xf numFmtId="0" fontId="1" fillId="0" borderId="0" xfId="32" applyFont="1" applyFill="1" applyProtection="1"/>
    <xf numFmtId="3" fontId="1" fillId="0" borderId="0" xfId="32" applyNumberFormat="1"/>
    <xf numFmtId="0" fontId="10" fillId="0" borderId="0" xfId="32" applyFont="1"/>
    <xf numFmtId="0" fontId="10" fillId="0" borderId="0" xfId="32" applyFont="1" applyFill="1" applyBorder="1"/>
    <xf numFmtId="166" fontId="1" fillId="0" borderId="0" xfId="23" applyNumberFormat="1"/>
    <xf numFmtId="0" fontId="21" fillId="0" borderId="0" xfId="0" applyFont="1" applyProtection="1"/>
    <xf numFmtId="0" fontId="26" fillId="0" borderId="0" xfId="0" applyFont="1" applyProtection="1"/>
    <xf numFmtId="0" fontId="20" fillId="0" borderId="0" xfId="0" applyFont="1" applyProtection="1"/>
    <xf numFmtId="0" fontId="20" fillId="6" borderId="3" xfId="0" applyFont="1" applyFill="1" applyBorder="1" applyAlignment="1" applyProtection="1">
      <alignment horizontal="centerContinuous" vertical="center" wrapText="1"/>
    </xf>
    <xf numFmtId="0" fontId="20" fillId="0" borderId="3" xfId="0" applyFont="1" applyBorder="1" applyAlignment="1" applyProtection="1">
      <alignment horizontal="centerContinuous" vertical="center" wrapText="1"/>
    </xf>
    <xf numFmtId="0" fontId="20" fillId="0" borderId="9" xfId="0" applyFont="1" applyBorder="1" applyAlignment="1" applyProtection="1">
      <alignment horizontal="centerContinuous" vertical="center" wrapText="1"/>
    </xf>
    <xf numFmtId="0" fontId="20" fillId="6" borderId="3" xfId="0" applyFont="1" applyFill="1" applyBorder="1" applyAlignment="1" applyProtection="1">
      <alignment horizontal="left"/>
    </xf>
    <xf numFmtId="3" fontId="20" fillId="6" borderId="9" xfId="0" applyNumberFormat="1" applyFont="1" applyFill="1" applyBorder="1" applyProtection="1"/>
    <xf numFmtId="0" fontId="20" fillId="0" borderId="7" xfId="0" applyFont="1" applyFill="1" applyBorder="1" applyAlignment="1" applyProtection="1">
      <alignment horizontal="left"/>
    </xf>
    <xf numFmtId="0" fontId="21" fillId="0" borderId="7" xfId="0" applyFont="1" applyFill="1" applyBorder="1" applyAlignment="1" applyProtection="1">
      <alignment horizontal="left"/>
    </xf>
    <xf numFmtId="0" fontId="20" fillId="0" borderId="7" xfId="0" applyFont="1" applyFill="1" applyBorder="1" applyAlignment="1">
      <alignment horizontal="left"/>
    </xf>
    <xf numFmtId="0" fontId="21" fillId="0" borderId="17" xfId="0" applyFont="1" applyBorder="1" applyProtection="1"/>
    <xf numFmtId="0" fontId="21" fillId="0" borderId="7" xfId="0" quotePrefix="1" applyFont="1" applyFill="1" applyBorder="1" applyAlignment="1" applyProtection="1">
      <alignment horizontal="left"/>
    </xf>
    <xf numFmtId="0" fontId="20" fillId="6" borderId="3" xfId="0" applyFont="1" applyFill="1" applyBorder="1" applyAlignment="1">
      <alignment horizontal="left"/>
    </xf>
    <xf numFmtId="0" fontId="20" fillId="0" borderId="7" xfId="0" applyFont="1" applyBorder="1" applyProtection="1"/>
    <xf numFmtId="0" fontId="27" fillId="0" borderId="7" xfId="0" applyFont="1" applyFill="1" applyBorder="1" applyAlignment="1" applyProtection="1">
      <alignment horizontal="left"/>
    </xf>
    <xf numFmtId="0" fontId="21" fillId="6" borderId="3" xfId="0" applyFont="1" applyFill="1" applyBorder="1" applyAlignment="1">
      <alignment horizontal="left"/>
    </xf>
    <xf numFmtId="0" fontId="27" fillId="0" borderId="7" xfId="0" applyFont="1" applyFill="1" applyBorder="1" applyProtection="1"/>
    <xf numFmtId="0" fontId="20" fillId="6" borderId="3" xfId="0" applyFont="1" applyFill="1" applyBorder="1"/>
    <xf numFmtId="0" fontId="21" fillId="0" borderId="0" xfId="0" applyFont="1" applyFill="1" applyProtection="1"/>
    <xf numFmtId="0" fontId="21" fillId="6" borderId="3" xfId="0" applyFont="1" applyFill="1" applyBorder="1" applyProtection="1"/>
    <xf numFmtId="3" fontId="20" fillId="6" borderId="3" xfId="0" applyNumberFormat="1" applyFont="1" applyFill="1" applyBorder="1" applyAlignment="1" applyProtection="1"/>
    <xf numFmtId="0" fontId="20" fillId="6" borderId="7" xfId="0" applyFont="1" applyFill="1" applyBorder="1" applyAlignment="1" applyProtection="1">
      <alignment horizontal="left"/>
    </xf>
    <xf numFmtId="0" fontId="20" fillId="6" borderId="17" xfId="0" applyFont="1" applyFill="1" applyBorder="1" applyProtection="1"/>
    <xf numFmtId="3" fontId="20" fillId="6" borderId="17" xfId="0" applyNumberFormat="1" applyFont="1" applyFill="1" applyBorder="1" applyProtection="1"/>
    <xf numFmtId="0" fontId="24" fillId="7" borderId="3" xfId="63" applyFont="1" applyFill="1" applyBorder="1" applyAlignment="1" applyProtection="1">
      <protection hidden="1"/>
    </xf>
    <xf numFmtId="0" fontId="24" fillId="8" borderId="3" xfId="63" applyFont="1" applyFill="1" applyBorder="1" applyAlignment="1" applyProtection="1">
      <alignment horizontal="center"/>
      <protection hidden="1"/>
    </xf>
    <xf numFmtId="0" fontId="23" fillId="9" borderId="3" xfId="63" applyFont="1" applyFill="1" applyBorder="1" applyAlignment="1" applyProtection="1">
      <protection hidden="1"/>
    </xf>
    <xf numFmtId="0" fontId="23" fillId="9" borderId="3" xfId="63" quotePrefix="1" applyFont="1" applyFill="1" applyBorder="1" applyAlignment="1" applyProtection="1">
      <alignment horizontal="left"/>
      <protection hidden="1"/>
    </xf>
    <xf numFmtId="0" fontId="23" fillId="9" borderId="3" xfId="63" applyFont="1" applyFill="1" applyBorder="1" applyAlignment="1" applyProtection="1">
      <alignment horizontal="left"/>
      <protection hidden="1"/>
    </xf>
    <xf numFmtId="0" fontId="23" fillId="7" borderId="3" xfId="63" quotePrefix="1" applyFont="1" applyFill="1" applyBorder="1" applyAlignment="1" applyProtection="1">
      <alignment horizontal="left"/>
      <protection hidden="1"/>
    </xf>
    <xf numFmtId="3" fontId="19" fillId="7" borderId="3" xfId="63" applyNumberFormat="1" applyFont="1" applyFill="1" applyBorder="1" applyAlignment="1" applyProtection="1">
      <alignment horizontal="right"/>
      <protection hidden="1"/>
    </xf>
    <xf numFmtId="3" fontId="19" fillId="9" borderId="3" xfId="63" applyNumberFormat="1" applyFont="1" applyFill="1" applyBorder="1" applyAlignment="1" applyProtection="1">
      <alignment horizontal="right"/>
      <protection hidden="1"/>
    </xf>
    <xf numFmtId="3" fontId="10" fillId="9" borderId="3" xfId="63" applyNumberFormat="1" applyFont="1" applyFill="1" applyBorder="1" applyAlignment="1" applyProtection="1">
      <alignment horizontal="right"/>
      <protection hidden="1"/>
    </xf>
    <xf numFmtId="0" fontId="23" fillId="9" borderId="0" xfId="63" quotePrefix="1" applyFont="1" applyFill="1" applyBorder="1" applyAlignment="1" applyProtection="1">
      <alignment horizontal="left"/>
      <protection hidden="1"/>
    </xf>
    <xf numFmtId="0" fontId="23" fillId="9" borderId="0" xfId="63" applyFont="1" applyFill="1" applyBorder="1" applyAlignment="1" applyProtection="1">
      <alignment horizontal="left"/>
      <protection hidden="1"/>
    </xf>
    <xf numFmtId="3" fontId="19" fillId="9" borderId="0" xfId="63" applyNumberFormat="1" applyFont="1" applyFill="1" applyBorder="1" applyAlignment="1" applyProtection="1">
      <alignment horizontal="right"/>
      <protection hidden="1"/>
    </xf>
    <xf numFmtId="0" fontId="10" fillId="0" borderId="0" xfId="32" applyFont="1" applyFill="1" applyBorder="1" applyProtection="1">
      <protection hidden="1"/>
    </xf>
    <xf numFmtId="0" fontId="19" fillId="0" borderId="0" xfId="32" applyFont="1" applyFill="1" applyBorder="1" applyProtection="1">
      <protection hidden="1"/>
    </xf>
    <xf numFmtId="165" fontId="19" fillId="6" borderId="3" xfId="64" applyNumberFormat="1" applyFont="1" applyFill="1" applyBorder="1"/>
    <xf numFmtId="165" fontId="19" fillId="5" borderId="0" xfId="64" applyNumberFormat="1" applyFont="1" applyFill="1" applyBorder="1"/>
    <xf numFmtId="0" fontId="10" fillId="5" borderId="0" xfId="32" applyFont="1" applyFill="1"/>
    <xf numFmtId="165" fontId="10" fillId="5" borderId="3" xfId="66" applyNumberFormat="1" applyFont="1" applyFill="1" applyBorder="1" applyProtection="1"/>
    <xf numFmtId="165" fontId="10" fillId="0" borderId="3" xfId="66" applyNumberFormat="1" applyFont="1" applyBorder="1" applyProtection="1">
      <protection locked="0"/>
    </xf>
    <xf numFmtId="0" fontId="10" fillId="0" borderId="0" xfId="0" applyFont="1" applyProtection="1">
      <protection locked="0"/>
    </xf>
    <xf numFmtId="165" fontId="10" fillId="0" borderId="0" xfId="66" applyNumberFormat="1" applyFont="1" applyProtection="1">
      <protection locked="0"/>
    </xf>
    <xf numFmtId="165" fontId="19" fillId="5" borderId="3" xfId="66" applyNumberFormat="1" applyFont="1" applyFill="1" applyBorder="1" applyAlignment="1" applyProtection="1"/>
    <xf numFmtId="186" fontId="10" fillId="0" borderId="0" xfId="32" applyNumberFormat="1" applyFont="1"/>
    <xf numFmtId="0" fontId="19" fillId="0" borderId="0" xfId="32" applyFont="1" applyFill="1" applyBorder="1"/>
    <xf numFmtId="182" fontId="10" fillId="0" borderId="0" xfId="54" applyNumberFormat="1" applyFont="1"/>
    <xf numFmtId="184" fontId="10" fillId="0" borderId="0" xfId="32" applyNumberFormat="1" applyFont="1"/>
    <xf numFmtId="164" fontId="19" fillId="8" borderId="3" xfId="64" quotePrefix="1" applyFont="1" applyFill="1" applyBorder="1" applyAlignment="1" applyProtection="1">
      <alignment horizontal="center" vertical="center" wrapText="1"/>
    </xf>
    <xf numFmtId="0" fontId="36" fillId="7" borderId="3" xfId="63" applyFont="1" applyFill="1" applyBorder="1" applyAlignment="1" applyProtection="1">
      <protection hidden="1"/>
    </xf>
    <xf numFmtId="0" fontId="37" fillId="9" borderId="3" xfId="63" applyFont="1" applyFill="1" applyBorder="1" applyAlignment="1" applyProtection="1">
      <protection hidden="1"/>
    </xf>
    <xf numFmtId="0" fontId="37" fillId="9" borderId="3" xfId="63" quotePrefix="1" applyFont="1" applyFill="1" applyBorder="1" applyAlignment="1" applyProtection="1">
      <alignment horizontal="left"/>
      <protection hidden="1"/>
    </xf>
    <xf numFmtId="186" fontId="19" fillId="9" borderId="0" xfId="63" applyNumberFormat="1" applyFont="1" applyFill="1" applyBorder="1" applyAlignment="1" applyProtection="1">
      <alignment horizontal="right"/>
      <protection hidden="1"/>
    </xf>
    <xf numFmtId="3" fontId="21" fillId="0" borderId="0" xfId="0" applyNumberFormat="1" applyFont="1" applyProtection="1"/>
    <xf numFmtId="3" fontId="20" fillId="0" borderId="9" xfId="0" applyNumberFormat="1" applyFont="1" applyBorder="1" applyAlignment="1" applyProtection="1">
      <alignment horizontal="centerContinuous" vertical="center" wrapText="1"/>
    </xf>
    <xf numFmtId="43" fontId="1" fillId="0" borderId="0" xfId="32" applyNumberFormat="1"/>
    <xf numFmtId="3" fontId="1" fillId="0" borderId="0" xfId="32" applyNumberFormat="1" applyFill="1" applyBorder="1"/>
    <xf numFmtId="0" fontId="20" fillId="6" borderId="3" xfId="0" applyNumberFormat="1" applyFont="1" applyFill="1" applyBorder="1" applyProtection="1"/>
    <xf numFmtId="0" fontId="20" fillId="6" borderId="3" xfId="0" applyFont="1" applyFill="1" applyBorder="1" applyProtection="1"/>
    <xf numFmtId="0" fontId="20" fillId="0" borderId="7" xfId="0" applyNumberFormat="1" applyFont="1" applyBorder="1" applyProtection="1"/>
    <xf numFmtId="0" fontId="21" fillId="0" borderId="7" xfId="0" applyNumberFormat="1" applyFont="1" applyBorder="1" applyProtection="1"/>
    <xf numFmtId="0" fontId="20" fillId="6" borderId="7" xfId="0" applyFont="1" applyFill="1" applyBorder="1" applyProtection="1"/>
    <xf numFmtId="0" fontId="21" fillId="0" borderId="7" xfId="0" applyFont="1" applyBorder="1" applyProtection="1"/>
    <xf numFmtId="0" fontId="20" fillId="0" borderId="7" xfId="0" applyFont="1" applyFill="1" applyBorder="1" applyAlignment="1" applyProtection="1">
      <alignment horizontal="justify" vertical="center" wrapText="1"/>
    </xf>
    <xf numFmtId="0" fontId="20" fillId="0" borderId="7" xfId="0" applyFont="1" applyFill="1" applyBorder="1" applyProtection="1"/>
    <xf numFmtId="0" fontId="21" fillId="0" borderId="8" xfId="0" applyFont="1" applyBorder="1" applyProtection="1"/>
    <xf numFmtId="0" fontId="22" fillId="3" borderId="0" xfId="65" applyFont="1" applyFill="1" applyAlignment="1" applyProtection="1">
      <alignment horizontal="left"/>
    </xf>
    <xf numFmtId="0" fontId="1" fillId="3" borderId="0" xfId="65" applyFill="1" applyProtection="1"/>
    <xf numFmtId="0" fontId="1" fillId="0" borderId="0" xfId="65" applyFill="1" applyProtection="1"/>
    <xf numFmtId="0" fontId="22" fillId="3" borderId="0" xfId="65" applyFont="1" applyFill="1" applyBorder="1" applyAlignment="1" applyProtection="1">
      <alignment horizontal="centerContinuous"/>
    </xf>
    <xf numFmtId="0" fontId="1" fillId="3" borderId="0" xfId="65" applyFill="1" applyBorder="1" applyAlignment="1" applyProtection="1">
      <alignment horizontal="centerContinuous"/>
    </xf>
    <xf numFmtId="0" fontId="1" fillId="3" borderId="0" xfId="65" applyFill="1" applyBorder="1" applyProtection="1"/>
    <xf numFmtId="0" fontId="3" fillId="3" borderId="0" xfId="65" applyFont="1" applyFill="1" applyBorder="1" applyAlignment="1" applyProtection="1">
      <alignment horizontal="left"/>
    </xf>
    <xf numFmtId="0" fontId="3" fillId="3" borderId="0" xfId="65" applyFont="1" applyFill="1" applyBorder="1" applyAlignment="1" applyProtection="1">
      <alignment horizontal="right"/>
      <protection locked="0"/>
    </xf>
    <xf numFmtId="0" fontId="1" fillId="3" borderId="0" xfId="65" applyFill="1" applyAlignment="1" applyProtection="1">
      <alignment vertical="center"/>
    </xf>
    <xf numFmtId="0" fontId="1" fillId="3" borderId="4" xfId="65" applyFill="1" applyBorder="1" applyAlignment="1" applyProtection="1">
      <alignment vertical="center"/>
    </xf>
    <xf numFmtId="0" fontId="1" fillId="3" borderId="20" xfId="65" applyFill="1" applyBorder="1"/>
    <xf numFmtId="0" fontId="1" fillId="3" borderId="0" xfId="65" applyFill="1" applyBorder="1" applyAlignment="1" applyProtection="1">
      <alignment vertical="center"/>
      <protection locked="0"/>
    </xf>
    <xf numFmtId="0" fontId="1" fillId="3" borderId="0" xfId="65" applyFill="1" applyAlignment="1" applyProtection="1">
      <alignment vertical="center"/>
      <protection locked="0"/>
    </xf>
    <xf numFmtId="0" fontId="1" fillId="0" borderId="0" xfId="65" applyFill="1" applyAlignment="1" applyProtection="1">
      <alignment vertical="center"/>
    </xf>
    <xf numFmtId="0" fontId="1" fillId="3" borderId="21" xfId="65" applyFill="1" applyBorder="1" applyProtection="1">
      <protection locked="0"/>
    </xf>
    <xf numFmtId="0" fontId="1" fillId="3" borderId="0" xfId="65" applyFill="1" applyBorder="1" applyAlignment="1" applyProtection="1">
      <protection locked="0"/>
    </xf>
    <xf numFmtId="0" fontId="1" fillId="3" borderId="0" xfId="65" applyFill="1" applyBorder="1" applyProtection="1">
      <protection locked="0"/>
    </xf>
    <xf numFmtId="0" fontId="1" fillId="3" borderId="0" xfId="65" applyFill="1" applyProtection="1">
      <protection locked="0"/>
    </xf>
    <xf numFmtId="0" fontId="1" fillId="3" borderId="20" xfId="65" applyFill="1" applyBorder="1" applyAlignment="1" applyProtection="1">
      <alignment vertical="center"/>
      <protection locked="0"/>
    </xf>
    <xf numFmtId="0" fontId="1" fillId="3" borderId="10" xfId="65" applyFill="1" applyBorder="1" applyProtection="1">
      <protection locked="0"/>
    </xf>
    <xf numFmtId="0" fontId="1" fillId="3" borderId="22" xfId="65" applyFill="1" applyBorder="1" applyAlignment="1" applyProtection="1">
      <alignment horizontal="center"/>
      <protection locked="0"/>
    </xf>
    <xf numFmtId="0" fontId="1" fillId="2" borderId="3" xfId="65" applyFill="1" applyBorder="1" applyAlignment="1" applyProtection="1">
      <alignment horizontal="center" vertical="center"/>
      <protection locked="0"/>
    </xf>
    <xf numFmtId="190" fontId="1" fillId="3" borderId="0" xfId="65" applyNumberFormat="1" applyFill="1" applyAlignment="1" applyProtection="1">
      <alignment vertical="center"/>
      <protection locked="0"/>
    </xf>
    <xf numFmtId="0" fontId="1" fillId="3" borderId="3" xfId="65" applyFill="1" applyBorder="1" applyAlignment="1" applyProtection="1">
      <alignment horizontal="center" vertical="center"/>
      <protection locked="0"/>
    </xf>
    <xf numFmtId="0" fontId="1" fillId="3" borderId="0" xfId="65" applyFill="1" applyAlignment="1" applyProtection="1">
      <alignment horizontal="right" vertical="center"/>
    </xf>
    <xf numFmtId="191" fontId="1" fillId="2" borderId="3" xfId="65" applyNumberFormat="1" applyFill="1" applyBorder="1" applyAlignment="1" applyProtection="1">
      <alignment horizontal="center" vertical="center"/>
    </xf>
    <xf numFmtId="0" fontId="1" fillId="3" borderId="5" xfId="65" applyFill="1" applyBorder="1" applyAlignment="1" applyProtection="1">
      <alignment horizontal="center" vertical="center"/>
      <protection locked="0"/>
    </xf>
    <xf numFmtId="0" fontId="20" fillId="6" borderId="7" xfId="0" applyNumberFormat="1" applyFont="1" applyFill="1" applyBorder="1" applyProtection="1"/>
    <xf numFmtId="0" fontId="19" fillId="8" borderId="3" xfId="64" quotePrefix="1" applyNumberFormat="1" applyFont="1" applyFill="1" applyBorder="1" applyAlignment="1">
      <alignment horizontal="center" vertical="center" wrapText="1"/>
    </xf>
    <xf numFmtId="0" fontId="20" fillId="6" borderId="9" xfId="0" applyNumberFormat="1" applyFont="1" applyFill="1" applyBorder="1" applyAlignment="1" applyProtection="1">
      <alignment horizontal="centerContinuous" vertical="center" wrapText="1"/>
    </xf>
    <xf numFmtId="0" fontId="37" fillId="7" borderId="3" xfId="63" quotePrefix="1" applyFont="1" applyFill="1" applyBorder="1" applyAlignment="1" applyProtection="1">
      <alignment horizontal="left"/>
      <protection hidden="1"/>
    </xf>
    <xf numFmtId="3" fontId="10" fillId="7" borderId="3" xfId="63" applyNumberFormat="1" applyFont="1" applyFill="1" applyBorder="1" applyAlignment="1" applyProtection="1">
      <alignment horizontal="right"/>
      <protection hidden="1"/>
    </xf>
    <xf numFmtId="0" fontId="41" fillId="0" borderId="0" xfId="171" applyFont="1" applyAlignment="1" applyProtection="1"/>
    <xf numFmtId="0" fontId="37" fillId="7" borderId="3" xfId="63" applyFont="1" applyFill="1" applyBorder="1" applyAlignment="1" applyProtection="1">
      <alignment horizontal="left"/>
      <protection hidden="1"/>
    </xf>
    <xf numFmtId="0" fontId="37" fillId="7" borderId="3" xfId="63" applyFont="1" applyFill="1" applyBorder="1" applyAlignment="1" applyProtection="1">
      <protection hidden="1"/>
    </xf>
    <xf numFmtId="0" fontId="27" fillId="0" borderId="0" xfId="0" applyFont="1" applyFill="1" applyBorder="1" applyProtection="1"/>
    <xf numFmtId="0" fontId="38" fillId="5" borderId="3" xfId="0" quotePrefix="1" applyFont="1" applyFill="1" applyBorder="1" applyAlignment="1" applyProtection="1">
      <alignment horizontal="left"/>
    </xf>
    <xf numFmtId="0" fontId="38" fillId="0" borderId="3" xfId="0" applyFont="1" applyBorder="1" applyProtection="1">
      <protection locked="0"/>
    </xf>
    <xf numFmtId="0" fontId="38" fillId="5" borderId="3" xfId="0" applyFont="1" applyFill="1" applyBorder="1" applyProtection="1"/>
    <xf numFmtId="166" fontId="1" fillId="6" borderId="3" xfId="23" applyNumberFormat="1" applyFont="1" applyFill="1" applyBorder="1" applyProtection="1">
      <protection locked="0"/>
    </xf>
    <xf numFmtId="165" fontId="1" fillId="6" borderId="23" xfId="64" applyNumberFormat="1" applyFont="1" applyFill="1" applyBorder="1" applyProtection="1">
      <protection locked="0"/>
    </xf>
    <xf numFmtId="166" fontId="1" fillId="0" borderId="3" xfId="23" quotePrefix="1" applyNumberFormat="1" applyFont="1" applyBorder="1" applyProtection="1">
      <protection locked="0"/>
    </xf>
    <xf numFmtId="166" fontId="1" fillId="0" borderId="3" xfId="23" applyNumberFormat="1" applyFont="1" applyBorder="1" applyProtection="1">
      <protection locked="0"/>
    </xf>
    <xf numFmtId="165" fontId="1" fillId="0" borderId="23" xfId="64" applyNumberFormat="1" applyFont="1" applyBorder="1" applyProtection="1">
      <protection locked="0"/>
    </xf>
    <xf numFmtId="165" fontId="1" fillId="0" borderId="23" xfId="64" applyNumberFormat="1" applyFont="1" applyFill="1" applyBorder="1" applyProtection="1">
      <protection locked="0"/>
    </xf>
    <xf numFmtId="166" fontId="1" fillId="6" borderId="12" xfId="23" applyNumberFormat="1" applyFont="1" applyFill="1" applyBorder="1" applyProtection="1">
      <protection locked="0"/>
    </xf>
    <xf numFmtId="165" fontId="1" fillId="6" borderId="24" xfId="64" applyNumberFormat="1" applyFont="1" applyFill="1" applyBorder="1" applyProtection="1">
      <protection locked="0"/>
    </xf>
    <xf numFmtId="0" fontId="3" fillId="0" borderId="0" xfId="32" applyFont="1" applyProtection="1"/>
    <xf numFmtId="165" fontId="1" fillId="0" borderId="0" xfId="32" applyNumberFormat="1" applyFont="1" applyProtection="1"/>
    <xf numFmtId="0" fontId="1" fillId="0" borderId="0" xfId="32" applyFont="1" applyProtection="1"/>
    <xf numFmtId="187" fontId="3" fillId="6" borderId="3" xfId="32" quotePrefix="1" applyNumberFormat="1" applyFont="1" applyFill="1" applyBorder="1" applyAlignment="1" applyProtection="1">
      <alignment horizontal="center"/>
    </xf>
    <xf numFmtId="187" fontId="3" fillId="6" borderId="3" xfId="32" applyNumberFormat="1" applyFont="1" applyFill="1" applyBorder="1" applyAlignment="1" applyProtection="1">
      <alignment horizontal="center"/>
    </xf>
    <xf numFmtId="0" fontId="1" fillId="0" borderId="0" xfId="32" applyFont="1" applyFill="1" applyBorder="1" applyProtection="1"/>
    <xf numFmtId="164" fontId="1" fillId="0" borderId="0" xfId="32" applyNumberFormat="1" applyFont="1" applyProtection="1"/>
    <xf numFmtId="164" fontId="3" fillId="0" borderId="0" xfId="32" applyNumberFormat="1" applyFont="1" applyProtection="1"/>
    <xf numFmtId="184" fontId="1" fillId="0" borderId="0" xfId="54" applyNumberFormat="1" applyFont="1" applyAlignment="1" applyProtection="1">
      <alignment horizontal="right"/>
    </xf>
    <xf numFmtId="4" fontId="1" fillId="0" borderId="0" xfId="32" applyNumberFormat="1" applyFont="1" applyProtection="1"/>
    <xf numFmtId="165" fontId="3" fillId="0" borderId="0" xfId="32" applyNumberFormat="1" applyFont="1" applyProtection="1"/>
    <xf numFmtId="1" fontId="3" fillId="6" borderId="11" xfId="32" applyNumberFormat="1" applyFont="1" applyFill="1" applyBorder="1" applyAlignment="1" applyProtection="1">
      <alignment horizontal="center" vertical="center" wrapText="1"/>
    </xf>
    <xf numFmtId="187" fontId="3" fillId="6" borderId="13" xfId="32" quotePrefix="1" applyNumberFormat="1" applyFont="1" applyFill="1" applyBorder="1" applyAlignment="1" applyProtection="1">
      <alignment horizontal="center" vertical="center" wrapText="1"/>
    </xf>
    <xf numFmtId="187" fontId="3" fillId="6" borderId="13" xfId="32" applyNumberFormat="1" applyFont="1" applyFill="1" applyBorder="1" applyAlignment="1" applyProtection="1">
      <alignment horizontal="center" vertical="center" wrapText="1"/>
    </xf>
    <xf numFmtId="187" fontId="3" fillId="6" borderId="14" xfId="32" quotePrefix="1" applyNumberFormat="1" applyFont="1" applyFill="1" applyBorder="1" applyAlignment="1" applyProtection="1">
      <alignment horizontal="center" vertical="center" wrapText="1"/>
    </xf>
    <xf numFmtId="187" fontId="3" fillId="6" borderId="25" xfId="32" quotePrefix="1" applyNumberFormat="1" applyFont="1" applyFill="1" applyBorder="1" applyAlignment="1" applyProtection="1">
      <alignment horizontal="center" vertical="center" wrapText="1"/>
    </xf>
    <xf numFmtId="187" fontId="20" fillId="6" borderId="25" xfId="32" quotePrefix="1" applyNumberFormat="1" applyFont="1" applyFill="1" applyBorder="1" applyAlignment="1" applyProtection="1">
      <alignment horizontal="center" vertical="center" wrapText="1"/>
    </xf>
    <xf numFmtId="187" fontId="20" fillId="6" borderId="13" xfId="32" quotePrefix="1" applyNumberFormat="1" applyFont="1" applyFill="1" applyBorder="1" applyAlignment="1" applyProtection="1">
      <alignment horizontal="center" vertical="center" wrapText="1"/>
    </xf>
    <xf numFmtId="0" fontId="20" fillId="6" borderId="14" xfId="32" applyFont="1" applyFill="1" applyBorder="1" applyAlignment="1" applyProtection="1">
      <alignment horizontal="center" vertical="center" wrapText="1"/>
    </xf>
    <xf numFmtId="0" fontId="1" fillId="0" borderId="0" xfId="32" applyFont="1" applyFill="1" applyBorder="1" applyAlignment="1" applyProtection="1">
      <alignment horizontal="center" vertical="center" wrapText="1"/>
    </xf>
    <xf numFmtId="0" fontId="1" fillId="0" borderId="0" xfId="32" applyFont="1" applyFill="1" applyAlignment="1" applyProtection="1">
      <alignment horizontal="center" vertical="center" wrapText="1"/>
    </xf>
    <xf numFmtId="1" fontId="1" fillId="6" borderId="15" xfId="32" applyNumberFormat="1" applyFont="1" applyFill="1" applyBorder="1" applyProtection="1"/>
    <xf numFmtId="165" fontId="1" fillId="6" borderId="9" xfId="64" applyNumberFormat="1" applyFont="1" applyFill="1" applyBorder="1" applyProtection="1"/>
    <xf numFmtId="165" fontId="1" fillId="6" borderId="3" xfId="64" applyNumberFormat="1" applyFont="1" applyFill="1" applyBorder="1" applyProtection="1"/>
    <xf numFmtId="165" fontId="1" fillId="6" borderId="23" xfId="64" applyNumberFormat="1" applyFont="1" applyFill="1" applyBorder="1" applyProtection="1"/>
    <xf numFmtId="164" fontId="1" fillId="6" borderId="9" xfId="32" applyNumberFormat="1" applyFont="1" applyFill="1" applyBorder="1" applyProtection="1"/>
    <xf numFmtId="164" fontId="1" fillId="6" borderId="3" xfId="32" applyNumberFormat="1" applyFont="1" applyFill="1" applyBorder="1" applyProtection="1"/>
    <xf numFmtId="188" fontId="1" fillId="6" borderId="23" xfId="32" applyNumberFormat="1" applyFont="1" applyFill="1" applyBorder="1" applyAlignment="1" applyProtection="1">
      <alignment horizontal="center"/>
    </xf>
    <xf numFmtId="185" fontId="1" fillId="6" borderId="9" xfId="32" applyNumberFormat="1" applyFont="1" applyFill="1" applyBorder="1" applyProtection="1"/>
    <xf numFmtId="185" fontId="1" fillId="6" borderId="3" xfId="32" applyNumberFormat="1" applyFont="1" applyFill="1" applyBorder="1" applyProtection="1"/>
    <xf numFmtId="185" fontId="1" fillId="6" borderId="23" xfId="32" applyNumberFormat="1" applyFont="1" applyFill="1" applyBorder="1" applyAlignment="1" applyProtection="1">
      <alignment horizontal="center"/>
    </xf>
    <xf numFmtId="1" fontId="1" fillId="0" borderId="15" xfId="32" applyNumberFormat="1" applyFont="1" applyBorder="1" applyProtection="1"/>
    <xf numFmtId="165" fontId="1" fillId="0" borderId="9" xfId="64" applyNumberFormat="1" applyFont="1" applyBorder="1" applyProtection="1"/>
    <xf numFmtId="165" fontId="1" fillId="0" borderId="3" xfId="64" applyNumberFormat="1" applyFont="1" applyBorder="1" applyProtection="1"/>
    <xf numFmtId="165" fontId="1" fillId="0" borderId="23" xfId="64" applyNumberFormat="1" applyFont="1" applyBorder="1" applyProtection="1"/>
    <xf numFmtId="164" fontId="1" fillId="0" borderId="9" xfId="32" applyNumberFormat="1" applyFont="1" applyBorder="1" applyProtection="1"/>
    <xf numFmtId="164" fontId="1" fillId="0" borderId="3" xfId="32" applyNumberFormat="1" applyFont="1" applyBorder="1" applyProtection="1"/>
    <xf numFmtId="188" fontId="1" fillId="0" borderId="23" xfId="32" applyNumberFormat="1" applyFont="1" applyBorder="1" applyAlignment="1" applyProtection="1">
      <alignment horizontal="center"/>
    </xf>
    <xf numFmtId="185" fontId="1" fillId="0" borderId="9" xfId="32" applyNumberFormat="1" applyFont="1" applyBorder="1" applyProtection="1"/>
    <xf numFmtId="185" fontId="1" fillId="0" borderId="3" xfId="32" applyNumberFormat="1" applyFont="1" applyBorder="1" applyProtection="1"/>
    <xf numFmtId="185" fontId="1" fillId="0" borderId="23" xfId="32" applyNumberFormat="1" applyFont="1" applyBorder="1" applyAlignment="1" applyProtection="1">
      <alignment horizontal="center"/>
    </xf>
    <xf numFmtId="189" fontId="1" fillId="0" borderId="0" xfId="32" applyNumberFormat="1" applyFont="1" applyFill="1" applyBorder="1" applyProtection="1"/>
    <xf numFmtId="1" fontId="1" fillId="0" borderId="15" xfId="32" quotePrefix="1" applyNumberFormat="1" applyFont="1" applyBorder="1" applyAlignment="1" applyProtection="1">
      <alignment horizontal="left"/>
    </xf>
    <xf numFmtId="9" fontId="1" fillId="0" borderId="0" xfId="62" applyFont="1" applyFill="1" applyBorder="1" applyProtection="1"/>
    <xf numFmtId="0" fontId="1" fillId="6" borderId="0" xfId="32" applyFont="1" applyFill="1" applyBorder="1" applyProtection="1"/>
    <xf numFmtId="0" fontId="1" fillId="6" borderId="0" xfId="32" applyFont="1" applyFill="1" applyProtection="1"/>
    <xf numFmtId="185" fontId="1" fillId="0" borderId="0" xfId="32" applyNumberFormat="1" applyFont="1" applyFill="1" applyBorder="1" applyProtection="1"/>
    <xf numFmtId="0" fontId="1" fillId="6" borderId="15" xfId="32" quotePrefix="1" applyFont="1" applyFill="1" applyBorder="1" applyAlignment="1" applyProtection="1">
      <alignment horizontal="left"/>
    </xf>
    <xf numFmtId="0" fontId="1" fillId="0" borderId="15" xfId="32" quotePrefix="1" applyFont="1" applyBorder="1" applyAlignment="1" applyProtection="1">
      <alignment horizontal="left"/>
    </xf>
    <xf numFmtId="165" fontId="1" fillId="0" borderId="3" xfId="64" applyNumberFormat="1" applyFont="1" applyFill="1" applyBorder="1" applyProtection="1"/>
    <xf numFmtId="165" fontId="1" fillId="0" borderId="23" xfId="64" applyNumberFormat="1" applyFont="1" applyFill="1" applyBorder="1" applyProtection="1"/>
    <xf numFmtId="0" fontId="1" fillId="6" borderId="16" xfId="32" applyFont="1" applyFill="1" applyBorder="1" applyProtection="1"/>
    <xf numFmtId="165" fontId="1" fillId="6" borderId="26" xfId="64" applyNumberFormat="1" applyFont="1" applyFill="1" applyBorder="1" applyProtection="1"/>
    <xf numFmtId="165" fontId="1" fillId="6" borderId="12" xfId="64" applyNumberFormat="1" applyFont="1" applyFill="1" applyBorder="1" applyProtection="1"/>
    <xf numFmtId="165" fontId="1" fillId="6" borderId="24" xfId="64" applyNumberFormat="1" applyFont="1" applyFill="1" applyBorder="1" applyProtection="1"/>
    <xf numFmtId="164" fontId="1" fillId="6" borderId="26" xfId="32" applyNumberFormat="1" applyFont="1" applyFill="1" applyBorder="1" applyProtection="1"/>
    <xf numFmtId="164" fontId="1" fillId="6" borderId="12" xfId="32" applyNumberFormat="1" applyFont="1" applyFill="1" applyBorder="1" applyProtection="1"/>
    <xf numFmtId="188" fontId="1" fillId="6" borderId="24" xfId="32" applyNumberFormat="1" applyFont="1" applyFill="1" applyBorder="1" applyAlignment="1" applyProtection="1">
      <alignment horizontal="center"/>
    </xf>
    <xf numFmtId="185" fontId="1" fillId="6" borderId="26" xfId="32" applyNumberFormat="1" applyFont="1" applyFill="1" applyBorder="1" applyProtection="1"/>
    <xf numFmtId="185" fontId="1" fillId="6" borderId="12" xfId="32" applyNumberFormat="1" applyFont="1" applyFill="1" applyBorder="1" applyProtection="1"/>
    <xf numFmtId="185" fontId="1" fillId="6" borderId="24" xfId="32" applyNumberFormat="1" applyFont="1" applyFill="1" applyBorder="1" applyProtection="1"/>
    <xf numFmtId="1" fontId="16" fillId="0" borderId="0" xfId="32" applyNumberFormat="1" applyFont="1" applyBorder="1" applyProtection="1"/>
    <xf numFmtId="164" fontId="1" fillId="0" borderId="0" xfId="64" applyFont="1" applyBorder="1" applyProtection="1"/>
    <xf numFmtId="165" fontId="1" fillId="0" borderId="0" xfId="64" applyNumberFormat="1" applyFont="1" applyBorder="1" applyProtection="1"/>
    <xf numFmtId="0" fontId="1" fillId="0" borderId="0" xfId="32" applyFont="1" applyBorder="1" applyProtection="1"/>
    <xf numFmtId="185" fontId="1" fillId="0" borderId="0" xfId="32" applyNumberFormat="1" applyFont="1" applyBorder="1" applyProtection="1"/>
    <xf numFmtId="165" fontId="1" fillId="0" borderId="0" xfId="64" applyNumberFormat="1" applyFont="1" applyFill="1" applyBorder="1" applyProtection="1"/>
    <xf numFmtId="165" fontId="1" fillId="0" borderId="0" xfId="64" applyNumberFormat="1" applyFont="1" applyProtection="1"/>
    <xf numFmtId="4" fontId="25" fillId="0" borderId="0" xfId="0" applyNumberFormat="1" applyFont="1" applyProtection="1"/>
    <xf numFmtId="0" fontId="25" fillId="0" borderId="0" xfId="0" applyFont="1" applyProtection="1"/>
    <xf numFmtId="4" fontId="1" fillId="0" borderId="0" xfId="32" applyNumberFormat="1" applyFont="1" applyFill="1" applyBorder="1" applyProtection="1"/>
    <xf numFmtId="3" fontId="20" fillId="6" borderId="17" xfId="0" applyNumberFormat="1" applyFont="1" applyFill="1" applyBorder="1" applyProtection="1">
      <protection locked="0"/>
    </xf>
    <xf numFmtId="0" fontId="20" fillId="6" borderId="9" xfId="0" applyFont="1" applyFill="1" applyBorder="1" applyAlignment="1" applyProtection="1">
      <alignment horizontal="centerContinuous" vertical="center" wrapText="1"/>
      <protection locked="0"/>
    </xf>
    <xf numFmtId="3" fontId="21" fillId="0" borderId="17" xfId="0" applyNumberFormat="1" applyFont="1" applyBorder="1" applyProtection="1">
      <protection locked="0"/>
    </xf>
    <xf numFmtId="3" fontId="21" fillId="0" borderId="19" xfId="0" applyNumberFormat="1" applyFont="1" applyBorder="1" applyProtection="1">
      <protection locked="0"/>
    </xf>
    <xf numFmtId="0" fontId="1" fillId="6" borderId="3" xfId="65" applyFill="1" applyBorder="1" applyAlignment="1" applyProtection="1">
      <alignment horizontal="center" vertical="center"/>
      <protection locked="0"/>
    </xf>
    <xf numFmtId="0" fontId="19" fillId="8" borderId="3" xfId="66" quotePrefix="1" applyNumberFormat="1" applyFont="1" applyFill="1" applyBorder="1" applyAlignment="1" applyProtection="1">
      <alignment horizontal="center" vertical="center" wrapText="1"/>
    </xf>
    <xf numFmtId="0" fontId="1" fillId="6" borderId="3" xfId="65" applyFill="1" applyBorder="1" applyProtection="1">
      <protection locked="0"/>
    </xf>
    <xf numFmtId="0" fontId="3" fillId="6" borderId="3" xfId="65" applyFont="1" applyFill="1" applyBorder="1" applyAlignment="1" applyProtection="1">
      <alignment horizontal="center"/>
      <protection locked="0"/>
    </xf>
    <xf numFmtId="0" fontId="1" fillId="0" borderId="0" xfId="32" applyProtection="1"/>
    <xf numFmtId="0" fontId="24" fillId="10" borderId="27" xfId="32" applyFont="1" applyFill="1" applyBorder="1" applyAlignment="1" applyProtection="1">
      <alignment horizontal="centerContinuous" vertical="center" wrapText="1"/>
    </xf>
    <xf numFmtId="165" fontId="42" fillId="10" borderId="28" xfId="172" applyNumberFormat="1" applyFont="1" applyFill="1" applyBorder="1" applyAlignment="1" applyProtection="1">
      <alignment horizontal="right"/>
    </xf>
    <xf numFmtId="0" fontId="3" fillId="0" borderId="0" xfId="32" quotePrefix="1" applyFont="1" applyBorder="1" applyAlignment="1">
      <alignment horizontal="left"/>
    </xf>
    <xf numFmtId="0" fontId="1" fillId="0" borderId="0" xfId="32" applyAlignment="1">
      <alignment wrapText="1"/>
    </xf>
    <xf numFmtId="1" fontId="1" fillId="0" borderId="0" xfId="32" quotePrefix="1" applyNumberFormat="1" applyFont="1" applyBorder="1" applyAlignment="1">
      <alignment horizontal="left"/>
    </xf>
    <xf numFmtId="0" fontId="1" fillId="0" borderId="0" xfId="32" applyFill="1"/>
    <xf numFmtId="0" fontId="3" fillId="0" borderId="0" xfId="32" applyFont="1" applyFill="1" applyBorder="1" applyAlignment="1" applyProtection="1">
      <alignment horizontal="left"/>
    </xf>
    <xf numFmtId="0" fontId="3" fillId="0" borderId="0" xfId="32" applyFont="1" applyFill="1" applyBorder="1" applyAlignment="1" applyProtection="1">
      <alignment horizontal="left" wrapText="1"/>
    </xf>
    <xf numFmtId="0" fontId="3" fillId="0" borderId="0" xfId="32" applyFont="1" applyFill="1" applyBorder="1" applyAlignment="1" applyProtection="1">
      <alignment horizontal="center"/>
    </xf>
    <xf numFmtId="0" fontId="43" fillId="0" borderId="0" xfId="32" applyFont="1" applyFill="1" applyBorder="1" applyAlignment="1" applyProtection="1">
      <alignment horizontal="centerContinuous"/>
    </xf>
    <xf numFmtId="0" fontId="1" fillId="0" borderId="0" xfId="32" applyFont="1"/>
    <xf numFmtId="1" fontId="27" fillId="0" borderId="35" xfId="32" quotePrefix="1" applyNumberFormat="1" applyFont="1" applyFill="1" applyBorder="1" applyAlignment="1" applyProtection="1">
      <alignment horizontal="left" wrapText="1"/>
    </xf>
    <xf numFmtId="1" fontId="27" fillId="0" borderId="32" xfId="32" quotePrefix="1" applyNumberFormat="1" applyFont="1" applyFill="1" applyBorder="1" applyAlignment="1" applyProtection="1">
      <alignment horizontal="left" wrapText="1"/>
    </xf>
    <xf numFmtId="1" fontId="27" fillId="10" borderId="32" xfId="32" quotePrefix="1" applyNumberFormat="1" applyFont="1" applyFill="1" applyBorder="1" applyAlignment="1" applyProtection="1">
      <alignment horizontal="left" wrapText="1"/>
    </xf>
    <xf numFmtId="1" fontId="27" fillId="10" borderId="36" xfId="32" applyNumberFormat="1" applyFont="1" applyFill="1" applyBorder="1" applyAlignment="1" applyProtection="1">
      <alignment horizontal="left" wrapText="1"/>
    </xf>
    <xf numFmtId="1" fontId="27" fillId="10" borderId="39" xfId="32" applyNumberFormat="1" applyFont="1" applyFill="1" applyBorder="1" applyAlignment="1" applyProtection="1">
      <alignment horizontal="left" wrapText="1"/>
    </xf>
    <xf numFmtId="0" fontId="27" fillId="10" borderId="28" xfId="32" applyFont="1" applyFill="1" applyBorder="1" applyAlignment="1" applyProtection="1">
      <alignment horizontal="centerContinuous" vertical="center" wrapText="1"/>
    </xf>
    <xf numFmtId="0" fontId="20" fillId="10" borderId="28" xfId="32" applyFont="1" applyFill="1" applyBorder="1" applyAlignment="1" applyProtection="1">
      <alignment wrapText="1"/>
    </xf>
    <xf numFmtId="0" fontId="45" fillId="0" borderId="32" xfId="32" quotePrefix="1" applyFont="1" applyFill="1" applyBorder="1" applyAlignment="1" applyProtection="1">
      <alignment horizontal="left" wrapText="1"/>
    </xf>
    <xf numFmtId="0" fontId="27" fillId="10" borderId="28" xfId="32" applyFont="1" applyFill="1" applyBorder="1" applyAlignment="1" applyProtection="1">
      <alignment horizontal="left" wrapText="1"/>
    </xf>
    <xf numFmtId="0" fontId="45" fillId="0" borderId="35" xfId="32" quotePrefix="1" applyFont="1" applyFill="1" applyBorder="1" applyAlignment="1" applyProtection="1">
      <alignment horizontal="left" wrapText="1"/>
    </xf>
    <xf numFmtId="0" fontId="45" fillId="0" borderId="36" xfId="32" quotePrefix="1" applyFont="1" applyFill="1" applyBorder="1" applyAlignment="1" applyProtection="1">
      <alignment horizontal="left" wrapText="1"/>
    </xf>
    <xf numFmtId="0" fontId="45" fillId="0" borderId="37" xfId="32" quotePrefix="1" applyFont="1" applyFill="1" applyBorder="1" applyAlignment="1" applyProtection="1">
      <alignment horizontal="left" wrapText="1"/>
    </xf>
    <xf numFmtId="1" fontId="27" fillId="10" borderId="38" xfId="32" applyNumberFormat="1" applyFont="1" applyFill="1" applyBorder="1" applyAlignment="1" applyProtection="1">
      <alignment horizontal="left" wrapText="1"/>
    </xf>
    <xf numFmtId="0" fontId="45" fillId="10" borderId="28" xfId="32" quotePrefix="1" applyFont="1" applyFill="1" applyBorder="1" applyAlignment="1" applyProtection="1">
      <alignment horizontal="left" wrapText="1"/>
    </xf>
    <xf numFmtId="1" fontId="27" fillId="10" borderId="28" xfId="32" quotePrefix="1" applyNumberFormat="1" applyFont="1" applyFill="1" applyBorder="1" applyAlignment="1" applyProtection="1">
      <alignment horizontal="left" wrapText="1"/>
    </xf>
    <xf numFmtId="1" fontId="45" fillId="0" borderId="32" xfId="32" quotePrefix="1" applyNumberFormat="1" applyFont="1" applyFill="1" applyBorder="1" applyAlignment="1" applyProtection="1">
      <alignment horizontal="left" wrapText="1"/>
    </xf>
    <xf numFmtId="1" fontId="45" fillId="0" borderId="37" xfId="32" quotePrefix="1" applyNumberFormat="1" applyFont="1" applyFill="1" applyBorder="1" applyAlignment="1" applyProtection="1">
      <alignment horizontal="left" wrapText="1"/>
    </xf>
    <xf numFmtId="1" fontId="27" fillId="10" borderId="28" xfId="32" applyNumberFormat="1" applyFont="1" applyFill="1" applyBorder="1" applyAlignment="1" applyProtection="1">
      <alignment horizontal="left" wrapText="1"/>
    </xf>
    <xf numFmtId="1" fontId="45" fillId="0" borderId="30" xfId="32" applyNumberFormat="1" applyFont="1" applyFill="1" applyBorder="1" applyAlignment="1" applyProtection="1">
      <alignment horizontal="left" wrapText="1"/>
    </xf>
    <xf numFmtId="1" fontId="45" fillId="0" borderId="36" xfId="32" quotePrefix="1" applyNumberFormat="1" applyFont="1" applyFill="1" applyBorder="1" applyAlignment="1" applyProtection="1">
      <alignment horizontal="left" wrapText="1"/>
    </xf>
    <xf numFmtId="1" fontId="45" fillId="0" borderId="39" xfId="32" quotePrefix="1" applyNumberFormat="1" applyFont="1" applyFill="1" applyBorder="1" applyAlignment="1" applyProtection="1">
      <alignment horizontal="left" wrapText="1"/>
    </xf>
    <xf numFmtId="0" fontId="20" fillId="10" borderId="28" xfId="32" applyFont="1" applyFill="1" applyBorder="1" applyAlignment="1" applyProtection="1">
      <alignment horizontal="left" wrapText="1"/>
    </xf>
    <xf numFmtId="1" fontId="27" fillId="10" borderId="27" xfId="32" quotePrefix="1" applyNumberFormat="1" applyFont="1" applyFill="1" applyBorder="1" applyAlignment="1" applyProtection="1">
      <alignment horizontal="center"/>
    </xf>
    <xf numFmtId="188" fontId="45" fillId="0" borderId="29" xfId="32" quotePrefix="1" applyNumberFormat="1" applyFont="1" applyFill="1" applyBorder="1" applyAlignment="1" applyProtection="1">
      <alignment horizontal="center"/>
    </xf>
    <xf numFmtId="188" fontId="45" fillId="0" borderId="31" xfId="32" quotePrefix="1" applyNumberFormat="1" applyFont="1" applyFill="1" applyBorder="1" applyAlignment="1" applyProtection="1">
      <alignment horizontal="center"/>
    </xf>
    <xf numFmtId="188" fontId="45" fillId="0" borderId="33" xfId="32" quotePrefix="1" applyNumberFormat="1" applyFont="1" applyFill="1" applyBorder="1" applyAlignment="1" applyProtection="1">
      <alignment horizontal="center"/>
    </xf>
    <xf numFmtId="1" fontId="45" fillId="0" borderId="11" xfId="32" quotePrefix="1" applyNumberFormat="1" applyFont="1" applyFill="1" applyBorder="1" applyAlignment="1" applyProtection="1">
      <alignment horizontal="center"/>
    </xf>
    <xf numFmtId="1" fontId="45" fillId="0" borderId="31" xfId="32" quotePrefix="1" applyNumberFormat="1" applyFont="1" applyFill="1" applyBorder="1" applyAlignment="1" applyProtection="1">
      <alignment horizontal="center"/>
    </xf>
    <xf numFmtId="1" fontId="45" fillId="0" borderId="4" xfId="32" quotePrefix="1" applyNumberFormat="1" applyFont="1" applyFill="1" applyBorder="1" applyAlignment="1" applyProtection="1">
      <alignment horizontal="center"/>
    </xf>
    <xf numFmtId="0" fontId="20" fillId="10" borderId="27" xfId="32" quotePrefix="1" applyFont="1" applyFill="1" applyBorder="1" applyAlignment="1" applyProtection="1">
      <alignment horizontal="center"/>
    </xf>
    <xf numFmtId="0" fontId="21" fillId="0" borderId="29" xfId="32" applyFont="1" applyFill="1" applyBorder="1" applyAlignment="1" applyProtection="1">
      <alignment horizontal="center"/>
    </xf>
    <xf numFmtId="0" fontId="21" fillId="0" borderId="38" xfId="32" applyFont="1" applyFill="1" applyBorder="1" applyAlignment="1" applyProtection="1">
      <alignment horizontal="center"/>
    </xf>
    <xf numFmtId="0" fontId="20" fillId="10" borderId="27" xfId="32" applyFont="1" applyFill="1" applyBorder="1" applyAlignment="1" applyProtection="1">
      <alignment horizontal="center"/>
    </xf>
    <xf numFmtId="0" fontId="21" fillId="0" borderId="33" xfId="32" applyFont="1" applyFill="1" applyBorder="1" applyAlignment="1" applyProtection="1">
      <alignment horizontal="center"/>
    </xf>
    <xf numFmtId="0" fontId="21" fillId="0" borderId="38" xfId="32" quotePrefix="1" applyFont="1" applyFill="1" applyBorder="1" applyAlignment="1" applyProtection="1">
      <alignment horizontal="center"/>
    </xf>
    <xf numFmtId="0" fontId="21" fillId="0" borderId="31" xfId="32" applyFont="1" applyFill="1" applyBorder="1" applyAlignment="1" applyProtection="1">
      <alignment horizontal="center"/>
    </xf>
    <xf numFmtId="0" fontId="21" fillId="10" borderId="31" xfId="32" applyFont="1" applyFill="1" applyBorder="1" applyAlignment="1" applyProtection="1">
      <alignment horizontal="center"/>
    </xf>
    <xf numFmtId="0" fontId="21" fillId="10" borderId="40" xfId="32" applyFont="1" applyFill="1" applyBorder="1" applyAlignment="1" applyProtection="1">
      <alignment horizontal="center"/>
    </xf>
    <xf numFmtId="0" fontId="20" fillId="0" borderId="32" xfId="32" quotePrefix="1" applyFont="1" applyFill="1" applyBorder="1" applyAlignment="1" applyProtection="1">
      <alignment horizontal="center" wrapText="1"/>
    </xf>
    <xf numFmtId="1" fontId="27" fillId="0" borderId="32" xfId="32" quotePrefix="1" applyNumberFormat="1" applyFont="1" applyFill="1" applyBorder="1" applyAlignment="1" applyProtection="1">
      <alignment horizontal="center" wrapText="1"/>
    </xf>
    <xf numFmtId="165" fontId="46" fillId="0" borderId="32" xfId="172" applyNumberFormat="1" applyFont="1" applyFill="1" applyBorder="1" applyAlignment="1" applyProtection="1">
      <alignment horizontal="right"/>
    </xf>
    <xf numFmtId="165" fontId="48" fillId="10" borderId="28" xfId="172" applyNumberFormat="1" applyFont="1" applyFill="1" applyBorder="1" applyAlignment="1" applyProtection="1">
      <alignment horizontal="right"/>
    </xf>
    <xf numFmtId="165" fontId="46" fillId="0" borderId="35" xfId="172" applyNumberFormat="1" applyFont="1" applyFill="1" applyBorder="1" applyAlignment="1" applyProtection="1">
      <alignment horizontal="right"/>
    </xf>
    <xf numFmtId="165" fontId="46" fillId="0" borderId="36" xfId="172" applyNumberFormat="1" applyFont="1" applyFill="1" applyBorder="1" applyAlignment="1" applyProtection="1">
      <alignment horizontal="right"/>
    </xf>
    <xf numFmtId="10" fontId="47" fillId="10" borderId="28" xfId="62" applyNumberFormat="1" applyFont="1" applyFill="1" applyBorder="1" applyAlignment="1" applyProtection="1">
      <alignment horizontal="right"/>
      <protection locked="0"/>
    </xf>
    <xf numFmtId="165" fontId="48" fillId="10" borderId="28" xfId="172" applyNumberFormat="1" applyFont="1" applyFill="1" applyBorder="1" applyAlignment="1" applyProtection="1">
      <alignment horizontal="right"/>
      <protection locked="0"/>
    </xf>
    <xf numFmtId="165" fontId="47" fillId="0" borderId="32" xfId="172" applyNumberFormat="1" applyFont="1" applyFill="1" applyBorder="1" applyAlignment="1" applyProtection="1">
      <alignment horizontal="right"/>
      <protection locked="0"/>
    </xf>
    <xf numFmtId="165" fontId="48" fillId="11" borderId="37" xfId="172" applyNumberFormat="1" applyFont="1" applyFill="1" applyBorder="1" applyAlignment="1" applyProtection="1">
      <alignment horizontal="right"/>
      <protection locked="0"/>
    </xf>
    <xf numFmtId="165" fontId="48" fillId="0" borderId="39" xfId="172" applyNumberFormat="1" applyFont="1" applyFill="1" applyBorder="1" applyAlignment="1" applyProtection="1">
      <alignment horizontal="right"/>
      <protection locked="0"/>
    </xf>
    <xf numFmtId="165" fontId="48" fillId="0" borderId="35" xfId="172" applyNumberFormat="1" applyFont="1" applyFill="1" applyBorder="1" applyAlignment="1" applyProtection="1">
      <alignment horizontal="right"/>
      <protection locked="0"/>
    </xf>
    <xf numFmtId="165" fontId="48" fillId="0" borderId="32" xfId="172" applyNumberFormat="1" applyFont="1" applyFill="1" applyBorder="1" applyAlignment="1" applyProtection="1">
      <alignment horizontal="right"/>
      <protection locked="0"/>
    </xf>
    <xf numFmtId="10" fontId="48" fillId="0" borderId="32" xfId="62" applyNumberFormat="1" applyFont="1" applyFill="1" applyBorder="1" applyAlignment="1" applyProtection="1">
      <alignment horizontal="right"/>
    </xf>
    <xf numFmtId="192" fontId="49" fillId="10" borderId="32" xfId="172" quotePrefix="1" applyNumberFormat="1" applyFont="1" applyFill="1" applyBorder="1" applyAlignment="1">
      <alignment horizontal="center" vertical="center"/>
    </xf>
    <xf numFmtId="192" fontId="49" fillId="10" borderId="36" xfId="172" quotePrefix="1" applyNumberFormat="1" applyFont="1" applyFill="1" applyBorder="1" applyAlignment="1">
      <alignment horizontal="center" vertical="center"/>
    </xf>
    <xf numFmtId="192" fontId="49" fillId="10" borderId="39" xfId="172" quotePrefix="1" applyNumberFormat="1" applyFont="1" applyFill="1" applyBorder="1" applyAlignment="1">
      <alignment horizontal="center" vertical="center"/>
    </xf>
    <xf numFmtId="0" fontId="3" fillId="0" borderId="0" xfId="32" quotePrefix="1" applyFont="1" applyBorder="1" applyAlignment="1" applyProtection="1">
      <alignment horizontal="center" wrapText="1"/>
    </xf>
    <xf numFmtId="0" fontId="1" fillId="0" borderId="0" xfId="32" applyFont="1" applyBorder="1" applyAlignment="1" applyProtection="1"/>
    <xf numFmtId="0" fontId="1" fillId="0" borderId="0" xfId="32" applyBorder="1" applyAlignment="1"/>
    <xf numFmtId="0" fontId="1" fillId="0" borderId="0" xfId="32" quotePrefix="1" applyFont="1" applyBorder="1" applyAlignment="1" applyProtection="1">
      <alignment horizontal="left" wrapText="1"/>
    </xf>
    <xf numFmtId="0" fontId="1" fillId="0" borderId="0" xfId="32" applyBorder="1"/>
    <xf numFmtId="0" fontId="3" fillId="6" borderId="3" xfId="32" quotePrefix="1" applyFont="1" applyFill="1" applyBorder="1" applyAlignment="1" applyProtection="1">
      <alignment horizontal="center" wrapText="1"/>
    </xf>
    <xf numFmtId="0" fontId="42" fillId="6" borderId="3" xfId="32" applyFont="1" applyFill="1" applyBorder="1" applyAlignment="1" applyProtection="1">
      <alignment horizontal="centerContinuous" vertical="center" wrapText="1"/>
    </xf>
    <xf numFmtId="165" fontId="1" fillId="0" borderId="3" xfId="172" applyNumberFormat="1" applyFont="1" applyBorder="1" applyAlignment="1" applyProtection="1"/>
    <xf numFmtId="188" fontId="3" fillId="6" borderId="3" xfId="32" applyNumberFormat="1" applyFont="1" applyFill="1" applyBorder="1" applyAlignment="1">
      <alignment horizontal="center" vertical="center"/>
    </xf>
    <xf numFmtId="0" fontId="1" fillId="6" borderId="3" xfId="32" applyFill="1" applyBorder="1" applyAlignment="1">
      <alignment wrapText="1"/>
    </xf>
    <xf numFmtId="0" fontId="19" fillId="6" borderId="3" xfId="32" applyFont="1" applyFill="1" applyBorder="1" applyAlignment="1" applyProtection="1">
      <alignment horizontal="centerContinuous" vertical="center" wrapText="1"/>
    </xf>
    <xf numFmtId="0" fontId="21" fillId="0" borderId="3" xfId="32" applyFont="1" applyBorder="1" applyAlignment="1" applyProtection="1">
      <alignment horizontal="left" wrapText="1"/>
    </xf>
    <xf numFmtId="0" fontId="1" fillId="0" borderId="34" xfId="32" applyBorder="1"/>
    <xf numFmtId="0" fontId="3" fillId="6" borderId="3" xfId="32" applyFont="1" applyFill="1" applyBorder="1" applyAlignment="1">
      <alignment horizontal="center" wrapText="1"/>
    </xf>
    <xf numFmtId="0" fontId="1" fillId="0" borderId="3" xfId="32" applyBorder="1" applyAlignment="1">
      <alignment wrapText="1"/>
    </xf>
    <xf numFmtId="165" fontId="1" fillId="0" borderId="3" xfId="172" applyNumberFormat="1" applyBorder="1"/>
    <xf numFmtId="2" fontId="10" fillId="0" borderId="0" xfId="32" applyNumberFormat="1" applyFont="1" applyBorder="1"/>
    <xf numFmtId="4" fontId="23" fillId="0" borderId="0" xfId="173" applyNumberFormat="1" applyFont="1" applyFill="1" applyBorder="1" applyAlignment="1">
      <alignment horizontal="right"/>
    </xf>
    <xf numFmtId="0" fontId="50" fillId="0" borderId="0" xfId="32" applyFont="1" applyAlignment="1">
      <alignment horizontal="center"/>
    </xf>
    <xf numFmtId="0" fontId="51" fillId="12" borderId="3" xfId="32" applyFont="1" applyFill="1" applyBorder="1" applyAlignment="1">
      <alignment horizontal="centerContinuous" vertical="center" wrapText="1"/>
    </xf>
    <xf numFmtId="1" fontId="51" fillId="12" borderId="3" xfId="32" applyNumberFormat="1" applyFont="1" applyFill="1" applyBorder="1" applyAlignment="1">
      <alignment horizontal="centerContinuous" vertical="center" wrapText="1"/>
    </xf>
    <xf numFmtId="1" fontId="51" fillId="12" borderId="3" xfId="32" applyNumberFormat="1" applyFont="1" applyFill="1" applyBorder="1" applyAlignment="1">
      <alignment horizontal="center" vertical="center" wrapText="1"/>
    </xf>
    <xf numFmtId="0" fontId="52" fillId="5" borderId="3" xfId="32" quotePrefix="1" applyFont="1" applyFill="1" applyBorder="1" applyAlignment="1">
      <alignment horizontal="left" wrapText="1"/>
    </xf>
    <xf numFmtId="0" fontId="52" fillId="5" borderId="3" xfId="32" quotePrefix="1" applyFont="1" applyFill="1" applyBorder="1" applyAlignment="1">
      <alignment horizontal="left" vertical="center" wrapText="1"/>
    </xf>
    <xf numFmtId="43" fontId="52" fillId="5" borderId="3" xfId="23" applyFont="1" applyFill="1" applyBorder="1" applyAlignment="1" applyProtection="1">
      <alignment horizontal="center" vertical="center" wrapText="1"/>
      <protection hidden="1"/>
    </xf>
    <xf numFmtId="2" fontId="52" fillId="11" borderId="3" xfId="64" applyNumberFormat="1" applyFont="1" applyFill="1" applyBorder="1" applyAlignment="1" applyProtection="1">
      <alignment horizontal="right" vertical="center" wrapText="1"/>
      <protection locked="0"/>
    </xf>
    <xf numFmtId="165" fontId="46" fillId="11" borderId="32" xfId="172" applyNumberFormat="1" applyFont="1" applyFill="1" applyBorder="1" applyAlignment="1" applyProtection="1">
      <alignment horizontal="right"/>
      <protection locked="0"/>
    </xf>
    <xf numFmtId="165" fontId="46" fillId="11" borderId="37" xfId="172" applyNumberFormat="1" applyFont="1" applyFill="1" applyBorder="1" applyAlignment="1" applyProtection="1">
      <alignment horizontal="right"/>
      <protection locked="0"/>
    </xf>
    <xf numFmtId="0" fontId="3" fillId="0" borderId="0" xfId="32" quotePrefix="1" applyFont="1" applyAlignment="1">
      <alignment horizontal="left"/>
    </xf>
    <xf numFmtId="1" fontId="1" fillId="0" borderId="0" xfId="32" applyNumberFormat="1"/>
    <xf numFmtId="165" fontId="1" fillId="0" borderId="0" xfId="64" applyNumberFormat="1"/>
    <xf numFmtId="164" fontId="1" fillId="0" borderId="0" xfId="64"/>
    <xf numFmtId="0" fontId="3" fillId="0" borderId="0" xfId="32" applyFont="1"/>
    <xf numFmtId="189" fontId="1" fillId="0" borderId="0" xfId="32" applyNumberFormat="1"/>
    <xf numFmtId="0" fontId="21" fillId="0" borderId="29" xfId="32" quotePrefix="1" applyFont="1" applyFill="1" applyBorder="1" applyAlignment="1" applyProtection="1">
      <alignment horizontal="left" wrapText="1"/>
    </xf>
    <xf numFmtId="0" fontId="21" fillId="0" borderId="31" xfId="32" quotePrefix="1" applyFont="1" applyFill="1" applyBorder="1" applyAlignment="1" applyProtection="1">
      <alignment horizontal="left" wrapText="1"/>
    </xf>
    <xf numFmtId="0" fontId="45" fillId="0" borderId="31" xfId="32" quotePrefix="1" applyFont="1" applyFill="1" applyBorder="1" applyAlignment="1" applyProtection="1">
      <alignment horizontal="left" wrapText="1"/>
    </xf>
    <xf numFmtId="0" fontId="21" fillId="6" borderId="5" xfId="0" applyFont="1" applyFill="1" applyBorder="1" applyProtection="1"/>
    <xf numFmtId="3" fontId="20" fillId="6" borderId="5" xfId="0" applyNumberFormat="1" applyFont="1" applyFill="1" applyBorder="1" applyAlignment="1" applyProtection="1"/>
    <xf numFmtId="9" fontId="21" fillId="13" borderId="27" xfId="174" applyFont="1" applyFill="1" applyBorder="1" applyProtection="1"/>
    <xf numFmtId="9" fontId="21" fillId="13" borderId="41" xfId="174" applyFont="1" applyFill="1" applyBorder="1" applyProtection="1"/>
    <xf numFmtId="9" fontId="21" fillId="13" borderId="42" xfId="174" applyFont="1" applyFill="1" applyBorder="1" applyProtection="1"/>
    <xf numFmtId="0" fontId="42" fillId="10" borderId="28" xfId="32" applyFont="1" applyFill="1" applyBorder="1" applyAlignment="1" applyProtection="1">
      <alignment horizontal="centerContinuous" vertical="center" wrapText="1"/>
    </xf>
    <xf numFmtId="165" fontId="46" fillId="0" borderId="30" xfId="172" applyNumberFormat="1" applyFont="1" applyFill="1" applyBorder="1" applyAlignment="1" applyProtection="1">
      <alignment horizontal="right"/>
      <protection locked="0"/>
    </xf>
    <xf numFmtId="165" fontId="46" fillId="11" borderId="36" xfId="172" applyNumberFormat="1" applyFont="1" applyFill="1" applyBorder="1" applyAlignment="1" applyProtection="1">
      <alignment horizontal="right"/>
      <protection locked="0"/>
    </xf>
    <xf numFmtId="165" fontId="46" fillId="10" borderId="28" xfId="172" applyNumberFormat="1" applyFont="1" applyFill="1" applyBorder="1" applyAlignment="1" applyProtection="1">
      <alignment horizontal="right"/>
    </xf>
    <xf numFmtId="3" fontId="21" fillId="6" borderId="3" xfId="0" applyNumberFormat="1" applyFont="1" applyFill="1" applyBorder="1" applyProtection="1">
      <protection locked="0"/>
    </xf>
    <xf numFmtId="0" fontId="1" fillId="3" borderId="4" xfId="65" applyFill="1" applyBorder="1" applyAlignment="1" applyProtection="1">
      <alignment horizontal="center" vertical="center"/>
    </xf>
    <xf numFmtId="0" fontId="1" fillId="3" borderId="9" xfId="65" applyFill="1" applyBorder="1" applyAlignment="1" applyProtection="1">
      <alignment horizontal="center" vertical="center"/>
    </xf>
    <xf numFmtId="0" fontId="22" fillId="3" borderId="0" xfId="65" applyFont="1" applyFill="1" applyAlignment="1" applyProtection="1">
      <alignment horizontal="center"/>
    </xf>
    <xf numFmtId="0" fontId="19" fillId="0" borderId="10" xfId="32" quotePrefix="1" applyFont="1" applyBorder="1" applyAlignment="1" applyProtection="1">
      <alignment horizontal="left" vertical="center"/>
      <protection hidden="1"/>
    </xf>
  </cellXfs>
  <cellStyles count="175">
    <cellStyle name="????" xfId="98"/>
    <cellStyle name="?????" xfId="99"/>
    <cellStyle name="????????" xfId="100"/>
    <cellStyle name="?????????????" xfId="101"/>
    <cellStyle name="??????????_BOPENGC" xfId="102"/>
    <cellStyle name="?????????1" xfId="103"/>
    <cellStyle name="?????????2" xfId="104"/>
    <cellStyle name="????????_BOPENGC" xfId="105"/>
    <cellStyle name="???????_BOPENGC" xfId="106"/>
    <cellStyle name="_A_Base Compara" xfId="1"/>
    <cellStyle name="Cabecera 1" xfId="2"/>
    <cellStyle name="Cabecera 1 2" xfId="108"/>
    <cellStyle name="Cabecera 1 3" xfId="132"/>
    <cellStyle name="Cabecera 1_Historico" xfId="68"/>
    <cellStyle name="Cabecera 2" xfId="3"/>
    <cellStyle name="Cabecera 2 2" xfId="109"/>
    <cellStyle name="Cabecera 2 3" xfId="129"/>
    <cellStyle name="Cabecera 2_Historico" xfId="69"/>
    <cellStyle name="Categoría del Piloto de Datos" xfId="4"/>
    <cellStyle name="Comma" xfId="5"/>
    <cellStyle name="Comma [0]_PIB" xfId="6"/>
    <cellStyle name="Comma 2" xfId="110"/>
    <cellStyle name="Comma 3" xfId="127"/>
    <cellStyle name="Comma_2003 y 2004" xfId="7"/>
    <cellStyle name="Comma0" xfId="8"/>
    <cellStyle name="Comma0 2" xfId="111"/>
    <cellStyle name="Comma0 3" xfId="124"/>
    <cellStyle name="Comma0_Historico" xfId="70"/>
    <cellStyle name="Currency" xfId="9"/>
    <cellStyle name="Currency [0]_PIB" xfId="10"/>
    <cellStyle name="Currency 2" xfId="112"/>
    <cellStyle name="Currency 3" xfId="117"/>
    <cellStyle name="Currency_2003 y 2004" xfId="11"/>
    <cellStyle name="Currency0" xfId="12"/>
    <cellStyle name="Currency0 2" xfId="113"/>
    <cellStyle name="Currency0 3" xfId="142"/>
    <cellStyle name="Currency0_Historico" xfId="71"/>
    <cellStyle name="Date" xfId="13"/>
    <cellStyle name="Date 2" xfId="114"/>
    <cellStyle name="Date 3" xfId="143"/>
    <cellStyle name="Date_Historico" xfId="72"/>
    <cellStyle name="Estilo 1" xfId="14"/>
    <cellStyle name="Euro" xfId="15"/>
    <cellStyle name="Euro 2" xfId="115"/>
    <cellStyle name="Euro 3" xfId="144"/>
    <cellStyle name="Euro_Historico" xfId="107"/>
    <cellStyle name="F2" xfId="55"/>
    <cellStyle name="F3" xfId="56"/>
    <cellStyle name="F4" xfId="57"/>
    <cellStyle name="F5" xfId="58"/>
    <cellStyle name="F6" xfId="59"/>
    <cellStyle name="F7" xfId="60"/>
    <cellStyle name="F8" xfId="61"/>
    <cellStyle name="Fecha" xfId="16"/>
    <cellStyle name="Fecha 2" xfId="116"/>
    <cellStyle name="Fecha 3" xfId="145"/>
    <cellStyle name="Fecha_Historico" xfId="73"/>
    <cellStyle name="Fecha4 - Modelo4" xfId="74"/>
    <cellStyle name="Fecha4 - Modelo4 2" xfId="146"/>
    <cellStyle name="Fijo" xfId="17"/>
    <cellStyle name="Fijo 2" xfId="118"/>
    <cellStyle name="Fijo 3" xfId="147"/>
    <cellStyle name="Fijo_Historico" xfId="75"/>
    <cellStyle name="Fixed" xfId="18"/>
    <cellStyle name="Fixed 2" xfId="119"/>
    <cellStyle name="Fixed 3" xfId="148"/>
    <cellStyle name="Fixed_Historico" xfId="76"/>
    <cellStyle name="Heading 1" xfId="19"/>
    <cellStyle name="Heading 1 2" xfId="120"/>
    <cellStyle name="Heading 1 3" xfId="149"/>
    <cellStyle name="Heading 1_Historico" xfId="77"/>
    <cellStyle name="Heading 2" xfId="20"/>
    <cellStyle name="Heading 2 2" xfId="121"/>
    <cellStyle name="Heading 2 3" xfId="150"/>
    <cellStyle name="Heading 2_Historico" xfId="78"/>
    <cellStyle name="Heading1" xfId="21"/>
    <cellStyle name="Heading1 2" xfId="122"/>
    <cellStyle name="Heading1 3" xfId="151"/>
    <cellStyle name="Heading1_Historico" xfId="79"/>
    <cellStyle name="Heading2" xfId="22"/>
    <cellStyle name="Heading2 2" xfId="123"/>
    <cellStyle name="Heading2 3" xfId="152"/>
    <cellStyle name="Heading2_Historico" xfId="80"/>
    <cellStyle name="Hipervínculo" xfId="171" builtinId="8"/>
    <cellStyle name="Millares" xfId="23" builtinId="3"/>
    <cellStyle name="Millares 2" xfId="24"/>
    <cellStyle name="Millares 2 2" xfId="25"/>
    <cellStyle name="Millares 2 3" xfId="66"/>
    <cellStyle name="Millares 3" xfId="26"/>
    <cellStyle name="Millares 4" xfId="54"/>
    <cellStyle name="Millares_Anexos_Enero 29_2009_6pm" xfId="27"/>
    <cellStyle name="Millares_Base 2008" xfId="28"/>
    <cellStyle name="Millares_Formato Analisis Financiero Viabilidad Fiscal VIG-2005 (YPL) FINAL1" xfId="172"/>
    <cellStyle name="Millares_Formato Analisis Financiero YPL 2006 FINAL" xfId="64"/>
    <cellStyle name="Moneta - Modelo2" xfId="81"/>
    <cellStyle name="Moneta - Modelo2 2" xfId="153"/>
    <cellStyle name="Moneta - Modelo5" xfId="82"/>
    <cellStyle name="Moneta - Modelo5 2" xfId="154"/>
    <cellStyle name="Monetario" xfId="29"/>
    <cellStyle name="Monetario 2" xfId="125"/>
    <cellStyle name="Monetario 3" xfId="155"/>
    <cellStyle name="Monetario_Historico" xfId="83"/>
    <cellStyle name="Monetario0" xfId="30"/>
    <cellStyle name="Monetario0 2" xfId="126"/>
    <cellStyle name="Monetario0 3" xfId="156"/>
    <cellStyle name="Monetario0_Historico" xfId="84"/>
    <cellStyle name="Normal" xfId="0" builtinId="0"/>
    <cellStyle name="Normal 2" xfId="31"/>
    <cellStyle name="Normal 2 2" xfId="65"/>
    <cellStyle name="Normal 3" xfId="32"/>
    <cellStyle name="Normal_BASE_MPIOS" xfId="173"/>
    <cellStyle name="Normal_Hoja1" xfId="63"/>
    <cellStyle name="Percent" xfId="33"/>
    <cellStyle name="Percent 2" xfId="128"/>
    <cellStyle name="Percent 3" xfId="157"/>
    <cellStyle name="Percent_Historico" xfId="85"/>
    <cellStyle name="Piloto de Datos Ángulo" xfId="34"/>
    <cellStyle name="Piloto de Datos Campo" xfId="35"/>
    <cellStyle name="Piloto de Datos Resultado" xfId="36"/>
    <cellStyle name="Piloto de Datos Título" xfId="37"/>
    <cellStyle name="Piloto de Datos Valor" xfId="38"/>
    <cellStyle name="Porcen - Modelo3" xfId="86"/>
    <cellStyle name="Porcen - Modelo3 2" xfId="158"/>
    <cellStyle name="Porcentaje" xfId="174"/>
    <cellStyle name="Porcentaje 2" xfId="130"/>
    <cellStyle name="Porcentaje 3" xfId="159"/>
    <cellStyle name="Porcentaje_Historico" xfId="87"/>
    <cellStyle name="Porcentual 2" xfId="39"/>
    <cellStyle name="Porcentual 2 2" xfId="67"/>
    <cellStyle name="Porcentual 3" xfId="62"/>
    <cellStyle name="Punto" xfId="40"/>
    <cellStyle name="Punto 2" xfId="131"/>
    <cellStyle name="Punto 3" xfId="160"/>
    <cellStyle name="Punto_Historico" xfId="88"/>
    <cellStyle name="Punto0" xfId="41"/>
    <cellStyle name="Punto1 - Modelo1" xfId="89"/>
    <cellStyle name="Punto1 - Modelo1 2" xfId="161"/>
    <cellStyle name="Resumen" xfId="42"/>
    <cellStyle name="Resumen 2" xfId="133"/>
    <cellStyle name="Resumen 3" xfId="162"/>
    <cellStyle name="Resumen_Historico" xfId="90"/>
    <cellStyle name="Text" xfId="43"/>
    <cellStyle name="Text 2" xfId="134"/>
    <cellStyle name="Text 3" xfId="163"/>
    <cellStyle name="Text_Historico" xfId="91"/>
    <cellStyle name="Total 2" xfId="135"/>
    <cellStyle name="Total 3" xfId="164"/>
    <cellStyle name="ДАТА" xfId="44"/>
    <cellStyle name="ДАТА 2" xfId="136"/>
    <cellStyle name="ДАТА 3" xfId="165"/>
    <cellStyle name="ДАТА_Historico" xfId="92"/>
    <cellStyle name="ДЕНЕЖНЫЙ_BOPENGC" xfId="45"/>
    <cellStyle name="ЗАГОЛОВОК1" xfId="46"/>
    <cellStyle name="ЗАГОЛОВОК1 2" xfId="137"/>
    <cellStyle name="ЗАГОЛОВОК1 3" xfId="166"/>
    <cellStyle name="ЗАГОЛОВОК1_Historico" xfId="93"/>
    <cellStyle name="ЗАГОЛОВОК2" xfId="47"/>
    <cellStyle name="ЗАГОЛОВОК2 2" xfId="138"/>
    <cellStyle name="ЗАГОЛОВОК2 3" xfId="167"/>
    <cellStyle name="ЗАГОЛОВОК2_Historico" xfId="94"/>
    <cellStyle name="ИТОГОВЫЙ" xfId="48"/>
    <cellStyle name="ИТОГОВЫЙ 2" xfId="139"/>
    <cellStyle name="ИТОГОВЫЙ 3" xfId="168"/>
    <cellStyle name="ИТОГОВЫЙ_Historico" xfId="95"/>
    <cellStyle name="Обычный_BOPENGC" xfId="49"/>
    <cellStyle name="ПРОЦЕНТНЫЙ_BOPENGC" xfId="50"/>
    <cellStyle name="ТЕКСТ" xfId="51"/>
    <cellStyle name="ТЕКСТ 2" xfId="140"/>
    <cellStyle name="ТЕКСТ 3" xfId="169"/>
    <cellStyle name="ТЕКСТ_Historico" xfId="96"/>
    <cellStyle name="ФИКСИРОВАННЫЙ" xfId="52"/>
    <cellStyle name="ФИКСИРОВАННЫЙ 2" xfId="141"/>
    <cellStyle name="ФИКСИРОВАННЫЙ 3" xfId="170"/>
    <cellStyle name="ФИКСИРОВАННЫЙ_Historico" xfId="97"/>
    <cellStyle name="ФИНАНСОВЫЙ_BOPENGC" xfId="53"/>
  </cellStyles>
  <dxfs count="10">
    <dxf>
      <font>
        <condense val="0"/>
        <extend val="0"/>
        <color indexed="10"/>
      </font>
    </dxf>
    <dxf>
      <font>
        <condense val="0"/>
        <extend val="0"/>
        <color indexed="57"/>
      </font>
    </dxf>
    <dxf>
      <font>
        <condense val="0"/>
        <extend val="0"/>
        <color indexed="10"/>
      </font>
    </dxf>
    <dxf>
      <font>
        <condense val="0"/>
        <extend val="0"/>
        <color indexed="17"/>
      </font>
    </dxf>
    <dxf>
      <font>
        <b/>
        <i val="0"/>
        <condense val="0"/>
        <extend val="0"/>
        <color indexed="17"/>
      </font>
    </dxf>
    <dxf>
      <font>
        <b/>
        <i val="0"/>
        <condense val="0"/>
        <extend val="0"/>
        <color indexed="10"/>
      </font>
    </dxf>
    <dxf>
      <font>
        <b/>
        <i val="0"/>
        <condense val="0"/>
        <extend val="0"/>
        <color indexed="17"/>
      </font>
    </dxf>
    <dxf>
      <font>
        <b/>
        <i val="0"/>
        <condense val="0"/>
        <extend val="0"/>
        <color indexed="10"/>
      </font>
    </dxf>
    <dxf>
      <font>
        <b/>
        <i val="0"/>
        <condense val="0"/>
        <extend val="0"/>
        <color indexed="10"/>
      </font>
    </dxf>
    <dxf>
      <font>
        <b/>
        <i val="0"/>
        <condense val="0"/>
        <extend val="0"/>
        <color indexed="17"/>
      </font>
    </dxf>
  </dxfs>
  <tableStyles count="0" defaultTableStyle="TableStyleMedium9" defaultPivotStyle="PivotStyleLight16"/>
  <colors>
    <mruColors>
      <color rgb="FFF3F9FB"/>
      <color rgb="FFF6E77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externalLink" Target="externalLinks/externalLink30.xml"/><Relationship Id="rId3" Type="http://schemas.openxmlformats.org/officeDocument/2006/relationships/worksheet" Target="worksheets/sheet3.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externalLink" Target="externalLinks/externalLink20.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1"/>
      <c:rotY val="20"/>
      <c:depthPercent val="70"/>
      <c:rAngAx val="1"/>
    </c:view3D>
    <c:floor>
      <c:thickness val="0"/>
    </c:floor>
    <c:sideWall>
      <c:thickness val="0"/>
    </c:sideWall>
    <c:backWall>
      <c:thickness val="0"/>
    </c:backWall>
    <c:plotArea>
      <c:layout>
        <c:manualLayout>
          <c:layoutTarget val="inner"/>
          <c:xMode val="edge"/>
          <c:yMode val="edge"/>
          <c:x val="0.14310670113898397"/>
          <c:y val="5.2658519399358325E-2"/>
          <c:w val="0.84059520831265344"/>
          <c:h val="0.72690012383223257"/>
        </c:manualLayout>
      </c:layout>
      <c:bar3DChart>
        <c:barDir val="col"/>
        <c:grouping val="clustered"/>
        <c:varyColors val="0"/>
        <c:ser>
          <c:idx val="0"/>
          <c:order val="0"/>
          <c:tx>
            <c:strRef>
              <c:f>'Análisis Histórico'!$A$6</c:f>
              <c:strCache>
                <c:ptCount val="1"/>
                <c:pt idx="0">
                  <c:v>INGRESOS TOTALES</c:v>
                </c:pt>
              </c:strCache>
            </c:strRef>
          </c:tx>
          <c:invertIfNegative val="0"/>
          <c:cat>
            <c:strRef>
              <c:f>'Análisis Histórico'!$H$5:$M$5</c:f>
              <c:strCache>
                <c:ptCount val="6"/>
                <c:pt idx="0">
                  <c:v>2004</c:v>
                </c:pt>
                <c:pt idx="1">
                  <c:v>2005</c:v>
                </c:pt>
                <c:pt idx="2">
                  <c:v>2006</c:v>
                </c:pt>
                <c:pt idx="3">
                  <c:v>2007</c:v>
                </c:pt>
                <c:pt idx="4">
                  <c:v>2008</c:v>
                </c:pt>
                <c:pt idx="5">
                  <c:v>2009</c:v>
                </c:pt>
              </c:strCache>
            </c:strRef>
          </c:cat>
          <c:val>
            <c:numRef>
              <c:f>'Análisis Histórico'!$H$6:$M$6</c:f>
              <c:numCache>
                <c:formatCode>_ * #,##0_ ;_ * \-#,##0_ ;_ * "-"??_ ;_ @_ </c:formatCode>
                <c:ptCount val="6"/>
                <c:pt idx="0">
                  <c:v>8822.5086605367978</c:v>
                </c:pt>
                <c:pt idx="1">
                  <c:v>10157.625243613895</c:v>
                </c:pt>
                <c:pt idx="2">
                  <c:v>11479.31126191588</c:v>
                </c:pt>
                <c:pt idx="3">
                  <c:v>10812.504701304</c:v>
                </c:pt>
                <c:pt idx="4">
                  <c:v>12786.929100000001</c:v>
                </c:pt>
                <c:pt idx="5">
                  <c:v>15539.541999999999</c:v>
                </c:pt>
              </c:numCache>
            </c:numRef>
          </c:val>
          <c:shape val="cylinder"/>
        </c:ser>
        <c:ser>
          <c:idx val="1"/>
          <c:order val="1"/>
          <c:tx>
            <c:strRef>
              <c:f>'Análisis Histórico'!$A$17</c:f>
              <c:strCache>
                <c:ptCount val="1"/>
                <c:pt idx="0">
                  <c:v>GASTOS TOTALES</c:v>
                </c:pt>
              </c:strCache>
            </c:strRef>
          </c:tx>
          <c:invertIfNegative val="0"/>
          <c:cat>
            <c:strRef>
              <c:f>'Análisis Histórico'!$H$5:$M$5</c:f>
              <c:strCache>
                <c:ptCount val="6"/>
                <c:pt idx="0">
                  <c:v>2004</c:v>
                </c:pt>
                <c:pt idx="1">
                  <c:v>2005</c:v>
                </c:pt>
                <c:pt idx="2">
                  <c:v>2006</c:v>
                </c:pt>
                <c:pt idx="3">
                  <c:v>2007</c:v>
                </c:pt>
                <c:pt idx="4">
                  <c:v>2008</c:v>
                </c:pt>
                <c:pt idx="5">
                  <c:v>2009</c:v>
                </c:pt>
              </c:strCache>
            </c:strRef>
          </c:cat>
          <c:val>
            <c:numRef>
              <c:f>'Análisis Histórico'!$H$17:$M$17</c:f>
              <c:numCache>
                <c:formatCode>_ * #,##0_ ;_ * \-#,##0_ ;_ * "-"??_ ;_ @_ </c:formatCode>
                <c:ptCount val="6"/>
                <c:pt idx="0">
                  <c:v>7891.1722414631977</c:v>
                </c:pt>
                <c:pt idx="1">
                  <c:v>10875.624508837953</c:v>
                </c:pt>
                <c:pt idx="2">
                  <c:v>11901.020071162831</c:v>
                </c:pt>
                <c:pt idx="3">
                  <c:v>12231.233034822</c:v>
                </c:pt>
                <c:pt idx="4">
                  <c:v>12716.914260000001</c:v>
                </c:pt>
                <c:pt idx="5">
                  <c:v>17439.736999999997</c:v>
                </c:pt>
              </c:numCache>
            </c:numRef>
          </c:val>
          <c:shape val="cylinder"/>
        </c:ser>
        <c:dLbls>
          <c:showLegendKey val="0"/>
          <c:showVal val="0"/>
          <c:showCatName val="0"/>
          <c:showSerName val="0"/>
          <c:showPercent val="0"/>
          <c:showBubbleSize val="0"/>
        </c:dLbls>
        <c:gapWidth val="20"/>
        <c:shape val="box"/>
        <c:axId val="99119872"/>
        <c:axId val="99121408"/>
        <c:axId val="0"/>
      </c:bar3DChart>
      <c:catAx>
        <c:axId val="99119872"/>
        <c:scaling>
          <c:orientation val="minMax"/>
        </c:scaling>
        <c:delete val="0"/>
        <c:axPos val="b"/>
        <c:numFmt formatCode="General" sourceLinked="1"/>
        <c:majorTickMark val="out"/>
        <c:minorTickMark val="none"/>
        <c:tickLblPos val="low"/>
        <c:txPr>
          <a:bodyPr rot="0" vert="horz"/>
          <a:lstStyle/>
          <a:p>
            <a:pPr>
              <a:defRPr lang="es-ES"/>
            </a:pPr>
            <a:endParaRPr lang="es-CO"/>
          </a:p>
        </c:txPr>
        <c:crossAx val="99121408"/>
        <c:crosses val="autoZero"/>
        <c:auto val="1"/>
        <c:lblAlgn val="ctr"/>
        <c:lblOffset val="100"/>
        <c:tickLblSkip val="1"/>
        <c:tickMarkSkip val="1"/>
        <c:noMultiLvlLbl val="0"/>
      </c:catAx>
      <c:valAx>
        <c:axId val="99121408"/>
        <c:scaling>
          <c:orientation val="minMax"/>
          <c:min val="0"/>
        </c:scaling>
        <c:delete val="0"/>
        <c:axPos val="l"/>
        <c:majorGridlines/>
        <c:title>
          <c:tx>
            <c:rich>
              <a:bodyPr/>
              <a:lstStyle/>
              <a:p>
                <a:pPr>
                  <a:defRPr lang="es-ES"/>
                </a:pPr>
                <a:r>
                  <a:rPr lang="es-CO"/>
                  <a:t>Mill $ Constantes, 2009</a:t>
                </a:r>
              </a:p>
            </c:rich>
          </c:tx>
          <c:layout>
            <c:manualLayout>
              <c:xMode val="edge"/>
              <c:yMode val="edge"/>
              <c:x val="9.3159820990965161E-3"/>
              <c:y val="0.28313253012048195"/>
            </c:manualLayout>
          </c:layout>
          <c:overlay val="0"/>
        </c:title>
        <c:numFmt formatCode="_ * #,##0_ ;_ * \-#,##0_ ;_ * &quot;-&quot;??_ ;_ @_ " sourceLinked="1"/>
        <c:majorTickMark val="out"/>
        <c:minorTickMark val="none"/>
        <c:tickLblPos val="nextTo"/>
        <c:txPr>
          <a:bodyPr rot="0" vert="horz"/>
          <a:lstStyle/>
          <a:p>
            <a:pPr>
              <a:defRPr lang="es-ES"/>
            </a:pPr>
            <a:endParaRPr lang="es-CO"/>
          </a:p>
        </c:txPr>
        <c:crossAx val="99119872"/>
        <c:crosses val="autoZero"/>
        <c:crossBetween val="between"/>
      </c:valAx>
    </c:plotArea>
    <c:legend>
      <c:legendPos val="r"/>
      <c:layout>
        <c:manualLayout>
          <c:xMode val="edge"/>
          <c:yMode val="edge"/>
          <c:x val="5.2903315369420126E-2"/>
          <c:y val="0.88336067398182727"/>
          <c:w val="0.88501930373837934"/>
          <c:h val="7.3206703846712184E-2"/>
        </c:manualLayout>
      </c:layout>
      <c:overlay val="0"/>
      <c:txPr>
        <a:bodyPr/>
        <a:lstStyle/>
        <a:p>
          <a:pPr>
            <a:defRPr lang="es-ES" sz="1400"/>
          </a:pPr>
          <a:endParaRPr lang="es-CO"/>
        </a:p>
      </c:txPr>
    </c:legend>
    <c:plotVisOnly val="1"/>
    <c:dispBlanksAs val="gap"/>
    <c:showDLblsOverMax val="0"/>
  </c:chart>
  <c:printSettings>
    <c:headerFooter alignWithMargins="0"/>
    <c:pageMargins b="1" l="0.75000000000000755" r="0.75000000000000755" t="1" header="0" footer="0"/>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1"/>
      <c:rotY val="20"/>
      <c:depthPercent val="70"/>
      <c:rAngAx val="1"/>
    </c:view3D>
    <c:floor>
      <c:thickness val="0"/>
    </c:floor>
    <c:sideWall>
      <c:thickness val="0"/>
    </c:sideWall>
    <c:backWall>
      <c:thickness val="0"/>
    </c:backWall>
    <c:plotArea>
      <c:layout>
        <c:manualLayout>
          <c:layoutTarget val="inner"/>
          <c:xMode val="edge"/>
          <c:yMode val="edge"/>
          <c:x val="0.15901060070671391"/>
          <c:y val="3.4837636574498052E-2"/>
          <c:w val="0.81861012956419565"/>
          <c:h val="0.72305512179438425"/>
        </c:manualLayout>
      </c:layout>
      <c:bar3DChart>
        <c:barDir val="col"/>
        <c:grouping val="clustered"/>
        <c:varyColors val="0"/>
        <c:ser>
          <c:idx val="0"/>
          <c:order val="0"/>
          <c:tx>
            <c:strRef>
              <c:f>'Análisis Histórico'!$A$18</c:f>
              <c:strCache>
                <c:ptCount val="1"/>
                <c:pt idx="0">
                  <c:v>3.  GASTOS CORRIENTES</c:v>
                </c:pt>
              </c:strCache>
            </c:strRef>
          </c:tx>
          <c:invertIfNegative val="0"/>
          <c:cat>
            <c:strRef>
              <c:f>'Análisis Histórico'!$H$5:$M$5</c:f>
              <c:strCache>
                <c:ptCount val="6"/>
                <c:pt idx="0">
                  <c:v>2004</c:v>
                </c:pt>
                <c:pt idx="1">
                  <c:v>2005</c:v>
                </c:pt>
                <c:pt idx="2">
                  <c:v>2006</c:v>
                </c:pt>
                <c:pt idx="3">
                  <c:v>2007</c:v>
                </c:pt>
                <c:pt idx="4">
                  <c:v>2008</c:v>
                </c:pt>
                <c:pt idx="5">
                  <c:v>2009</c:v>
                </c:pt>
              </c:strCache>
            </c:strRef>
          </c:cat>
          <c:val>
            <c:numRef>
              <c:f>'Análisis Histórico'!$H$18:$M$18</c:f>
              <c:numCache>
                <c:formatCode>_ * #,##0_ ;_ * \-#,##0_ ;_ * "-"??_ ;_ @_ </c:formatCode>
                <c:ptCount val="6"/>
                <c:pt idx="0">
                  <c:v>1181.5413638550931</c:v>
                </c:pt>
                <c:pt idx="1">
                  <c:v>1249.9739562281889</c:v>
                </c:pt>
                <c:pt idx="2">
                  <c:v>1112.820455152458</c:v>
                </c:pt>
                <c:pt idx="3">
                  <c:v>1220.5838570039998</c:v>
                </c:pt>
                <c:pt idx="4">
                  <c:v>1132.7181599999999</c:v>
                </c:pt>
                <c:pt idx="5">
                  <c:v>1210.6980000000001</c:v>
                </c:pt>
              </c:numCache>
            </c:numRef>
          </c:val>
          <c:shape val="cylinder"/>
        </c:ser>
        <c:ser>
          <c:idx val="1"/>
          <c:order val="1"/>
          <c:tx>
            <c:strRef>
              <c:f>'Análisis Histórico'!$A$26</c:f>
              <c:strCache>
                <c:ptCount val="1"/>
                <c:pt idx="0">
                  <c:v>2.  INGRESOS DE CAPITAL</c:v>
                </c:pt>
              </c:strCache>
            </c:strRef>
          </c:tx>
          <c:invertIfNegative val="0"/>
          <c:cat>
            <c:strRef>
              <c:f>'Análisis Histórico'!$H$5:$M$5</c:f>
              <c:strCache>
                <c:ptCount val="6"/>
                <c:pt idx="0">
                  <c:v>2004</c:v>
                </c:pt>
                <c:pt idx="1">
                  <c:v>2005</c:v>
                </c:pt>
                <c:pt idx="2">
                  <c:v>2006</c:v>
                </c:pt>
                <c:pt idx="3">
                  <c:v>2007</c:v>
                </c:pt>
                <c:pt idx="4">
                  <c:v>2008</c:v>
                </c:pt>
                <c:pt idx="5">
                  <c:v>2009</c:v>
                </c:pt>
              </c:strCache>
            </c:strRef>
          </c:cat>
          <c:val>
            <c:numRef>
              <c:f>'Análisis Histórico'!$H$26:$M$26</c:f>
              <c:numCache>
                <c:formatCode>_ * #,##0_ ;_ * \-#,##0_ ;_ * "-"??_ ;_ @_ </c:formatCode>
                <c:ptCount val="6"/>
                <c:pt idx="0">
                  <c:v>7169.5091250258001</c:v>
                </c:pt>
                <c:pt idx="1">
                  <c:v>8342.025932825929</c:v>
                </c:pt>
                <c:pt idx="2">
                  <c:v>8815.0207130250164</c:v>
                </c:pt>
                <c:pt idx="3">
                  <c:v>8868.2505323400001</c:v>
                </c:pt>
                <c:pt idx="4">
                  <c:v>11057.199840000001</c:v>
                </c:pt>
                <c:pt idx="5">
                  <c:v>13643.393</c:v>
                </c:pt>
              </c:numCache>
            </c:numRef>
          </c:val>
          <c:shape val="cylinder"/>
        </c:ser>
        <c:dLbls>
          <c:showLegendKey val="0"/>
          <c:showVal val="0"/>
          <c:showCatName val="0"/>
          <c:showSerName val="0"/>
          <c:showPercent val="0"/>
          <c:showBubbleSize val="0"/>
        </c:dLbls>
        <c:gapWidth val="10"/>
        <c:shape val="box"/>
        <c:axId val="99151232"/>
        <c:axId val="100537472"/>
        <c:axId val="0"/>
      </c:bar3DChart>
      <c:catAx>
        <c:axId val="99151232"/>
        <c:scaling>
          <c:orientation val="minMax"/>
        </c:scaling>
        <c:delete val="0"/>
        <c:axPos val="b"/>
        <c:numFmt formatCode="General" sourceLinked="1"/>
        <c:majorTickMark val="out"/>
        <c:minorTickMark val="none"/>
        <c:tickLblPos val="low"/>
        <c:txPr>
          <a:bodyPr rot="0" vert="horz"/>
          <a:lstStyle/>
          <a:p>
            <a:pPr>
              <a:defRPr lang="es-ES"/>
            </a:pPr>
            <a:endParaRPr lang="es-CO"/>
          </a:p>
        </c:txPr>
        <c:crossAx val="100537472"/>
        <c:crosses val="autoZero"/>
        <c:auto val="1"/>
        <c:lblAlgn val="ctr"/>
        <c:lblOffset val="100"/>
        <c:tickLblSkip val="1"/>
        <c:tickMarkSkip val="1"/>
        <c:noMultiLvlLbl val="0"/>
      </c:catAx>
      <c:valAx>
        <c:axId val="100537472"/>
        <c:scaling>
          <c:orientation val="minMax"/>
        </c:scaling>
        <c:delete val="0"/>
        <c:axPos val="l"/>
        <c:majorGridlines/>
        <c:title>
          <c:tx>
            <c:rich>
              <a:bodyPr/>
              <a:lstStyle/>
              <a:p>
                <a:pPr>
                  <a:defRPr lang="es-ES"/>
                </a:pPr>
                <a:r>
                  <a:rPr lang="es-CO"/>
                  <a:t>Mill $ Constantes, 2009</a:t>
                </a:r>
              </a:p>
            </c:rich>
          </c:tx>
          <c:layout>
            <c:manualLayout>
              <c:xMode val="edge"/>
              <c:yMode val="edge"/>
              <c:x val="2.120141342756247E-2"/>
              <c:y val="0.24550929636789831"/>
            </c:manualLayout>
          </c:layout>
          <c:overlay val="0"/>
        </c:title>
        <c:numFmt formatCode="General" sourceLinked="0"/>
        <c:majorTickMark val="out"/>
        <c:minorTickMark val="none"/>
        <c:tickLblPos val="nextTo"/>
        <c:txPr>
          <a:bodyPr rot="0" vert="horz"/>
          <a:lstStyle/>
          <a:p>
            <a:pPr>
              <a:defRPr lang="es-ES"/>
            </a:pPr>
            <a:endParaRPr lang="es-CO"/>
          </a:p>
        </c:txPr>
        <c:crossAx val="99151232"/>
        <c:crosses val="autoZero"/>
        <c:crossBetween val="between"/>
      </c:valAx>
    </c:plotArea>
    <c:legend>
      <c:legendPos val="r"/>
      <c:layout>
        <c:manualLayout>
          <c:xMode val="edge"/>
          <c:yMode val="edge"/>
          <c:x val="1.353755692199252E-2"/>
          <c:y val="0.86145341490245009"/>
          <c:w val="0.97264110733635301"/>
          <c:h val="8.4302325581395568E-2"/>
        </c:manualLayout>
      </c:layout>
      <c:overlay val="0"/>
      <c:txPr>
        <a:bodyPr/>
        <a:lstStyle/>
        <a:p>
          <a:pPr>
            <a:defRPr lang="es-ES" sz="1400"/>
          </a:pPr>
          <a:endParaRPr lang="es-CO"/>
        </a:p>
      </c:txPr>
    </c:legend>
    <c:plotVisOnly val="1"/>
    <c:dispBlanksAs val="gap"/>
    <c:showDLblsOverMax val="0"/>
  </c:chart>
  <c:printSettings>
    <c:headerFooter alignWithMargins="0"/>
    <c:pageMargins b="1" l="0.75000000000000755" r="0.75000000000000755"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787030829206341"/>
          <c:y val="3.6103487064117E-2"/>
          <c:w val="0.81458795919659122"/>
          <c:h val="0.79130800239259358"/>
        </c:manualLayout>
      </c:layout>
      <c:lineChart>
        <c:grouping val="standard"/>
        <c:varyColors val="0"/>
        <c:ser>
          <c:idx val="2"/>
          <c:order val="0"/>
          <c:tx>
            <c:strRef>
              <c:f>'Análisis Histórico'!$A$25</c:f>
              <c:strCache>
                <c:ptCount val="1"/>
                <c:pt idx="0">
                  <c:v>DESAHORRO / AHORRO CORRIENTE (1 - 3)</c:v>
                </c:pt>
              </c:strCache>
            </c:strRef>
          </c:tx>
          <c:cat>
            <c:strRef>
              <c:f>'Análisis Histórico'!$H$5:$M$5</c:f>
              <c:strCache>
                <c:ptCount val="6"/>
                <c:pt idx="0">
                  <c:v>2004</c:v>
                </c:pt>
                <c:pt idx="1">
                  <c:v>2005</c:v>
                </c:pt>
                <c:pt idx="2">
                  <c:v>2006</c:v>
                </c:pt>
                <c:pt idx="3">
                  <c:v>2007</c:v>
                </c:pt>
                <c:pt idx="4">
                  <c:v>2008</c:v>
                </c:pt>
                <c:pt idx="5">
                  <c:v>2009</c:v>
                </c:pt>
              </c:strCache>
            </c:strRef>
          </c:cat>
          <c:val>
            <c:numRef>
              <c:f>'Análisis Histórico'!$H$25:$M$25</c:f>
              <c:numCache>
                <c:formatCode>_ * #,##0_ ;_ * \-#,##0_ ;_ * "-"??_ ;_ @_ </c:formatCode>
                <c:ptCount val="6"/>
                <c:pt idx="0">
                  <c:v>471.45817165590472</c:v>
                </c:pt>
                <c:pt idx="1">
                  <c:v>565.62535455977536</c:v>
                </c:pt>
                <c:pt idx="2">
                  <c:v>1551.4700937384064</c:v>
                </c:pt>
                <c:pt idx="3">
                  <c:v>723.67031196000005</c:v>
                </c:pt>
                <c:pt idx="4">
                  <c:v>597.01109999999994</c:v>
                </c:pt>
                <c:pt idx="5">
                  <c:v>685.45100000000002</c:v>
                </c:pt>
              </c:numCache>
            </c:numRef>
          </c:val>
          <c:smooth val="1"/>
        </c:ser>
        <c:ser>
          <c:idx val="3"/>
          <c:order val="1"/>
          <c:tx>
            <c:strRef>
              <c:f>'Análisis Histórico'!$A$34</c:f>
              <c:strCache>
                <c:ptCount val="1"/>
                <c:pt idx="0">
                  <c:v>DEFICIT O SUPERAVIT TOTAL (1 - 3 + 2 - 4)</c:v>
                </c:pt>
              </c:strCache>
            </c:strRef>
          </c:tx>
          <c:cat>
            <c:strRef>
              <c:f>'Análisis Histórico'!$H$5:$M$5</c:f>
              <c:strCache>
                <c:ptCount val="6"/>
                <c:pt idx="0">
                  <c:v>2004</c:v>
                </c:pt>
                <c:pt idx="1">
                  <c:v>2005</c:v>
                </c:pt>
                <c:pt idx="2">
                  <c:v>2006</c:v>
                </c:pt>
                <c:pt idx="3">
                  <c:v>2007</c:v>
                </c:pt>
                <c:pt idx="4">
                  <c:v>2008</c:v>
                </c:pt>
                <c:pt idx="5">
                  <c:v>2009</c:v>
                </c:pt>
              </c:strCache>
            </c:strRef>
          </c:cat>
          <c:val>
            <c:numRef>
              <c:f>'Análisis Histórico'!$H$34:$M$34</c:f>
              <c:numCache>
                <c:formatCode>_ * #,##0_ ;_ * \-#,##0_ ;_ * "-"??_ ;_ @_ </c:formatCode>
                <c:ptCount val="6"/>
                <c:pt idx="0">
                  <c:v>931.33641907360072</c:v>
                </c:pt>
                <c:pt idx="1">
                  <c:v>-717.99926522405815</c:v>
                </c:pt>
                <c:pt idx="2">
                  <c:v>-421.70880924695246</c:v>
                </c:pt>
                <c:pt idx="3">
                  <c:v>-1418.728333518</c:v>
                </c:pt>
                <c:pt idx="4">
                  <c:v>70.014839999999822</c:v>
                </c:pt>
                <c:pt idx="5">
                  <c:v>-1900.1949999999979</c:v>
                </c:pt>
              </c:numCache>
            </c:numRef>
          </c:val>
          <c:smooth val="1"/>
        </c:ser>
        <c:dLbls>
          <c:showLegendKey val="0"/>
          <c:showVal val="0"/>
          <c:showCatName val="0"/>
          <c:showSerName val="0"/>
          <c:showPercent val="0"/>
          <c:showBubbleSize val="0"/>
        </c:dLbls>
        <c:marker val="1"/>
        <c:smooth val="0"/>
        <c:axId val="100554624"/>
        <c:axId val="100556160"/>
      </c:lineChart>
      <c:catAx>
        <c:axId val="100554624"/>
        <c:scaling>
          <c:orientation val="minMax"/>
        </c:scaling>
        <c:delete val="0"/>
        <c:axPos val="b"/>
        <c:numFmt formatCode="General" sourceLinked="1"/>
        <c:majorTickMark val="out"/>
        <c:minorTickMark val="none"/>
        <c:tickLblPos val="nextTo"/>
        <c:txPr>
          <a:bodyPr rot="0" vert="horz"/>
          <a:lstStyle/>
          <a:p>
            <a:pPr>
              <a:defRPr lang="es-ES"/>
            </a:pPr>
            <a:endParaRPr lang="es-CO"/>
          </a:p>
        </c:txPr>
        <c:crossAx val="100556160"/>
        <c:crosses val="autoZero"/>
        <c:auto val="1"/>
        <c:lblAlgn val="ctr"/>
        <c:lblOffset val="100"/>
        <c:tickLblSkip val="1"/>
        <c:tickMarkSkip val="1"/>
        <c:noMultiLvlLbl val="0"/>
      </c:catAx>
      <c:valAx>
        <c:axId val="100556160"/>
        <c:scaling>
          <c:orientation val="minMax"/>
        </c:scaling>
        <c:delete val="0"/>
        <c:axPos val="l"/>
        <c:title>
          <c:tx>
            <c:rich>
              <a:bodyPr/>
              <a:lstStyle/>
              <a:p>
                <a:pPr>
                  <a:defRPr lang="es-ES"/>
                </a:pPr>
                <a:r>
                  <a:rPr lang="es-CO"/>
                  <a:t>Mill $ Constantes, 2009</a:t>
                </a:r>
              </a:p>
            </c:rich>
          </c:tx>
          <c:layout>
            <c:manualLayout>
              <c:xMode val="edge"/>
              <c:yMode val="edge"/>
              <c:x val="2.7303754266211604E-2"/>
              <c:y val="0.22222290841095838"/>
            </c:manualLayout>
          </c:layout>
          <c:overlay val="0"/>
        </c:title>
        <c:numFmt formatCode="_ * #,##0_ ;_ * \-#,##0_ ;_ * &quot;-&quot;??_ ;_ @_ " sourceLinked="1"/>
        <c:majorTickMark val="out"/>
        <c:minorTickMark val="none"/>
        <c:tickLblPos val="nextTo"/>
        <c:txPr>
          <a:bodyPr rot="0" vert="horz"/>
          <a:lstStyle/>
          <a:p>
            <a:pPr>
              <a:defRPr lang="es-ES"/>
            </a:pPr>
            <a:endParaRPr lang="es-CO"/>
          </a:p>
        </c:txPr>
        <c:crossAx val="100554624"/>
        <c:crosses val="autoZero"/>
        <c:crossBetween val="between"/>
      </c:valAx>
    </c:plotArea>
    <c:legend>
      <c:legendPos val="r"/>
      <c:layout>
        <c:manualLayout>
          <c:xMode val="edge"/>
          <c:yMode val="edge"/>
          <c:x val="1.0818664731754938E-2"/>
          <c:y val="0.87556922051410946"/>
          <c:w val="0.95228305683798142"/>
          <c:h val="7.9302448230757813E-2"/>
        </c:manualLayout>
      </c:layout>
      <c:overlay val="0"/>
      <c:txPr>
        <a:bodyPr/>
        <a:lstStyle/>
        <a:p>
          <a:pPr>
            <a:defRPr lang="es-ES"/>
          </a:pPr>
          <a:endParaRPr lang="es-CO"/>
        </a:p>
      </c:txPr>
    </c:legend>
    <c:plotVisOnly val="1"/>
    <c:dispBlanksAs val="gap"/>
    <c:showDLblsOverMax val="0"/>
  </c:chart>
  <c:printSettings>
    <c:headerFooter alignWithMargins="0"/>
    <c:pageMargins b="1" l="0.75000000000000755" r="0.75000000000000755" t="1" header="0" footer="0"/>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9"/>
      <c:rotY val="20"/>
      <c:depthPercent val="70"/>
      <c:rAngAx val="1"/>
    </c:view3D>
    <c:floor>
      <c:thickness val="0"/>
    </c:floor>
    <c:sideWall>
      <c:thickness val="0"/>
    </c:sideWall>
    <c:backWall>
      <c:thickness val="0"/>
    </c:backWall>
    <c:plotArea>
      <c:layout>
        <c:manualLayout>
          <c:layoutTarget val="inner"/>
          <c:xMode val="edge"/>
          <c:yMode val="edge"/>
          <c:x val="0.11072056239015818"/>
          <c:y val="5.2388951379720834E-2"/>
          <c:w val="0.86818980667839585"/>
          <c:h val="0.69844280234519984"/>
        </c:manualLayout>
      </c:layout>
      <c:bar3DChart>
        <c:barDir val="col"/>
        <c:grouping val="stacked"/>
        <c:varyColors val="0"/>
        <c:ser>
          <c:idx val="3"/>
          <c:order val="0"/>
          <c:tx>
            <c:strRef>
              <c:f>'Análisis Histórico'!$A$20</c:f>
              <c:strCache>
                <c:ptCount val="1"/>
                <c:pt idx="0">
                  <c:v>3.1.1.  SERVICIOS PERSONALES</c:v>
                </c:pt>
              </c:strCache>
            </c:strRef>
          </c:tx>
          <c:invertIfNegative val="0"/>
          <c:cat>
            <c:strRef>
              <c:f>'Análisis Histórico'!$H$5:$M$5</c:f>
              <c:strCache>
                <c:ptCount val="6"/>
                <c:pt idx="0">
                  <c:v>2004</c:v>
                </c:pt>
                <c:pt idx="1">
                  <c:v>2005</c:v>
                </c:pt>
                <c:pt idx="2">
                  <c:v>2006</c:v>
                </c:pt>
                <c:pt idx="3">
                  <c:v>2007</c:v>
                </c:pt>
                <c:pt idx="4">
                  <c:v>2008</c:v>
                </c:pt>
                <c:pt idx="5">
                  <c:v>2009</c:v>
                </c:pt>
              </c:strCache>
            </c:strRef>
          </c:cat>
          <c:val>
            <c:numRef>
              <c:f>'Análisis Histórico'!$H$20:$M$20</c:f>
              <c:numCache>
                <c:formatCode>_ * #,##0_ ;_ * \-#,##0_ ;_ * "-"??_ ;_ @_ </c:formatCode>
                <c:ptCount val="6"/>
                <c:pt idx="0">
                  <c:v>713.79482049075853</c:v>
                </c:pt>
                <c:pt idx="1">
                  <c:v>772.10130510240685</c:v>
                </c:pt>
                <c:pt idx="2">
                  <c:v>740.43597647497131</c:v>
                </c:pt>
                <c:pt idx="3">
                  <c:v>683.29044424799997</c:v>
                </c:pt>
                <c:pt idx="4">
                  <c:v>698.83770000000004</c:v>
                </c:pt>
                <c:pt idx="5">
                  <c:v>782.60400000000004</c:v>
                </c:pt>
              </c:numCache>
            </c:numRef>
          </c:val>
        </c:ser>
        <c:ser>
          <c:idx val="2"/>
          <c:order val="1"/>
          <c:tx>
            <c:strRef>
              <c:f>'Análisis Histórico'!$A$21</c:f>
              <c:strCache>
                <c:ptCount val="1"/>
                <c:pt idx="0">
                  <c:v>3.1.2. GASTOS GENERALES</c:v>
                </c:pt>
              </c:strCache>
            </c:strRef>
          </c:tx>
          <c:invertIfNegative val="0"/>
          <c:cat>
            <c:strRef>
              <c:f>'Análisis Histórico'!$H$5:$M$5</c:f>
              <c:strCache>
                <c:ptCount val="6"/>
                <c:pt idx="0">
                  <c:v>2004</c:v>
                </c:pt>
                <c:pt idx="1">
                  <c:v>2005</c:v>
                </c:pt>
                <c:pt idx="2">
                  <c:v>2006</c:v>
                </c:pt>
                <c:pt idx="3">
                  <c:v>2007</c:v>
                </c:pt>
                <c:pt idx="4">
                  <c:v>2008</c:v>
                </c:pt>
                <c:pt idx="5">
                  <c:v>2009</c:v>
                </c:pt>
              </c:strCache>
            </c:strRef>
          </c:cat>
          <c:val>
            <c:numRef>
              <c:f>'Análisis Histórico'!$H$21:$M$21</c:f>
              <c:numCache>
                <c:formatCode>_ * #,##0_ ;_ * \-#,##0_ ;_ * "-"??_ ;_ @_ </c:formatCode>
                <c:ptCount val="6"/>
                <c:pt idx="0">
                  <c:v>402.74155084979111</c:v>
                </c:pt>
                <c:pt idx="1">
                  <c:v>477.87265112578206</c:v>
                </c:pt>
                <c:pt idx="2">
                  <c:v>372.38447867748664</c:v>
                </c:pt>
                <c:pt idx="3">
                  <c:v>517.58450539199998</c:v>
                </c:pt>
                <c:pt idx="4">
                  <c:v>311.78033999999997</c:v>
                </c:pt>
                <c:pt idx="5">
                  <c:v>356.37700000000001</c:v>
                </c:pt>
              </c:numCache>
            </c:numRef>
          </c:val>
        </c:ser>
        <c:ser>
          <c:idx val="1"/>
          <c:order val="2"/>
          <c:tx>
            <c:strRef>
              <c:f>'Análisis Histórico'!$A$22</c:f>
              <c:strCache>
                <c:ptCount val="1"/>
                <c:pt idx="0">
                  <c:v>3.1.3. TRANSFERENCIAS PAGADAS</c:v>
                </c:pt>
              </c:strCache>
            </c:strRef>
          </c:tx>
          <c:invertIfNegative val="0"/>
          <c:cat>
            <c:strRef>
              <c:f>'Análisis Histórico'!$H$5:$M$5</c:f>
              <c:strCache>
                <c:ptCount val="6"/>
                <c:pt idx="0">
                  <c:v>2004</c:v>
                </c:pt>
                <c:pt idx="1">
                  <c:v>2005</c:v>
                </c:pt>
                <c:pt idx="2">
                  <c:v>2006</c:v>
                </c:pt>
                <c:pt idx="3">
                  <c:v>2007</c:v>
                </c:pt>
                <c:pt idx="4">
                  <c:v>2008</c:v>
                </c:pt>
                <c:pt idx="5">
                  <c:v>2009</c:v>
                </c:pt>
              </c:strCache>
            </c:strRef>
          </c:cat>
          <c:val>
            <c:numRef>
              <c:f>'Análisis Histórico'!$H$22:$M$22</c:f>
              <c:numCache>
                <c:formatCode>_ * #,##0_ ;_ * \-#,##0_ ;_ * "-"??_ ;_ @_ </c:formatCode>
                <c:ptCount val="6"/>
                <c:pt idx="0">
                  <c:v>65.004992514543289</c:v>
                </c:pt>
                <c:pt idx="1">
                  <c:v>0</c:v>
                </c:pt>
                <c:pt idx="2">
                  <c:v>0</c:v>
                </c:pt>
                <c:pt idx="3">
                  <c:v>19.708907364000002</c:v>
                </c:pt>
                <c:pt idx="4">
                  <c:v>122.10012</c:v>
                </c:pt>
                <c:pt idx="5">
                  <c:v>71.716999999999999</c:v>
                </c:pt>
              </c:numCache>
            </c:numRef>
          </c:val>
        </c:ser>
        <c:dLbls>
          <c:showLegendKey val="0"/>
          <c:showVal val="0"/>
          <c:showCatName val="0"/>
          <c:showSerName val="0"/>
          <c:showPercent val="0"/>
          <c:showBubbleSize val="0"/>
        </c:dLbls>
        <c:gapWidth val="70"/>
        <c:shape val="cylinder"/>
        <c:axId val="100588544"/>
        <c:axId val="101323520"/>
        <c:axId val="0"/>
      </c:bar3DChart>
      <c:catAx>
        <c:axId val="100588544"/>
        <c:scaling>
          <c:orientation val="minMax"/>
        </c:scaling>
        <c:delete val="0"/>
        <c:axPos val="b"/>
        <c:numFmt formatCode="General" sourceLinked="1"/>
        <c:majorTickMark val="out"/>
        <c:minorTickMark val="none"/>
        <c:tickLblPos val="low"/>
        <c:txPr>
          <a:bodyPr rot="0" vert="horz"/>
          <a:lstStyle/>
          <a:p>
            <a:pPr>
              <a:defRPr lang="es-ES"/>
            </a:pPr>
            <a:endParaRPr lang="es-CO"/>
          </a:p>
        </c:txPr>
        <c:crossAx val="101323520"/>
        <c:crosses val="autoZero"/>
        <c:auto val="1"/>
        <c:lblAlgn val="ctr"/>
        <c:lblOffset val="100"/>
        <c:tickLblSkip val="1"/>
        <c:tickMarkSkip val="1"/>
        <c:noMultiLvlLbl val="0"/>
      </c:catAx>
      <c:valAx>
        <c:axId val="101323520"/>
        <c:scaling>
          <c:orientation val="minMax"/>
        </c:scaling>
        <c:delete val="0"/>
        <c:axPos val="l"/>
        <c:majorGridlines/>
        <c:title>
          <c:tx>
            <c:rich>
              <a:bodyPr/>
              <a:lstStyle/>
              <a:p>
                <a:pPr>
                  <a:defRPr lang="es-ES"/>
                </a:pPr>
                <a:r>
                  <a:rPr lang="es-CO"/>
                  <a:t>Mill $ Constantes, 2009</a:t>
                </a:r>
              </a:p>
            </c:rich>
          </c:tx>
          <c:layout>
            <c:manualLayout>
              <c:xMode val="edge"/>
              <c:yMode val="edge"/>
              <c:x val="8.7873462214411256E-3"/>
              <c:y val="0.2857146345078958"/>
            </c:manualLayout>
          </c:layout>
          <c:overlay val="0"/>
        </c:title>
        <c:numFmt formatCode="General" sourceLinked="0"/>
        <c:majorTickMark val="out"/>
        <c:minorTickMark val="none"/>
        <c:tickLblPos val="nextTo"/>
        <c:txPr>
          <a:bodyPr rot="0" vert="horz"/>
          <a:lstStyle/>
          <a:p>
            <a:pPr>
              <a:defRPr lang="es-ES"/>
            </a:pPr>
            <a:endParaRPr lang="es-CO"/>
          </a:p>
        </c:txPr>
        <c:crossAx val="100588544"/>
        <c:crosses val="autoZero"/>
        <c:crossBetween val="between"/>
      </c:valAx>
    </c:plotArea>
    <c:legend>
      <c:legendPos val="r"/>
      <c:layout>
        <c:manualLayout>
          <c:xMode val="edge"/>
          <c:yMode val="edge"/>
          <c:x val="2.050380785002966E-2"/>
          <c:y val="0.87572133943558661"/>
          <c:w val="0.94903339191563207"/>
          <c:h val="0.10314262691378089"/>
        </c:manualLayout>
      </c:layout>
      <c:overlay val="0"/>
      <c:txPr>
        <a:bodyPr/>
        <a:lstStyle/>
        <a:p>
          <a:pPr>
            <a:defRPr lang="es-ES" sz="1200"/>
          </a:pPr>
          <a:endParaRPr lang="es-CO"/>
        </a:p>
      </c:txPr>
    </c:legend>
    <c:plotVisOnly val="1"/>
    <c:dispBlanksAs val="gap"/>
    <c:showDLblsOverMax val="0"/>
  </c:chart>
  <c:printSettings>
    <c:headerFooter alignWithMargins="0"/>
    <c:pageMargins b="1" l="0.75000000000000755" r="0.75000000000000755" t="1" header="0" footer="0"/>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hPercent val="45"/>
      <c:rotY val="20"/>
      <c:depthPercent val="70"/>
      <c:rAngAx val="1"/>
    </c:view3D>
    <c:floor>
      <c:thickness val="0"/>
    </c:floor>
    <c:sideWall>
      <c:thickness val="0"/>
    </c:sideWall>
    <c:backWall>
      <c:thickness val="0"/>
    </c:backWall>
    <c:plotArea>
      <c:layout>
        <c:manualLayout>
          <c:layoutTarget val="inner"/>
          <c:xMode val="edge"/>
          <c:yMode val="edge"/>
          <c:x val="0.13927232211901597"/>
          <c:y val="5.7707193380488513E-2"/>
          <c:w val="0.82867132867132864"/>
          <c:h val="0.76046739920221229"/>
        </c:manualLayout>
      </c:layout>
      <c:bar3DChart>
        <c:barDir val="col"/>
        <c:grouping val="clustered"/>
        <c:varyColors val="0"/>
        <c:ser>
          <c:idx val="0"/>
          <c:order val="0"/>
          <c:tx>
            <c:strRef>
              <c:f>'Análisis Histórico'!$A$40</c:f>
              <c:strCache>
                <c:ptCount val="1"/>
                <c:pt idx="0">
                  <c:v>SALDO DE DEUDA</c:v>
                </c:pt>
              </c:strCache>
            </c:strRef>
          </c:tx>
          <c:invertIfNegative val="0"/>
          <c:dLbls>
            <c:dLbl>
              <c:idx val="0"/>
              <c:layout>
                <c:manualLayout>
                  <c:x val="2.7298790448396792E-2"/>
                  <c:y val="-5.8675456265641218E-2"/>
                </c:manualLayout>
              </c:layout>
              <c:showLegendKey val="0"/>
              <c:showVal val="1"/>
              <c:showCatName val="0"/>
              <c:showSerName val="0"/>
              <c:showPercent val="0"/>
              <c:showBubbleSize val="0"/>
            </c:dLbl>
            <c:dLbl>
              <c:idx val="1"/>
              <c:layout>
                <c:manualLayout>
                  <c:x val="4.0327258043793474E-2"/>
                  <c:y val="-6.4933162424464411E-2"/>
                </c:manualLayout>
              </c:layout>
              <c:showLegendKey val="0"/>
              <c:showVal val="1"/>
              <c:showCatName val="0"/>
              <c:showSerName val="0"/>
              <c:showPercent val="0"/>
              <c:showBubbleSize val="0"/>
            </c:dLbl>
            <c:dLbl>
              <c:idx val="2"/>
              <c:layout>
                <c:manualLayout>
                  <c:x val="4.2866215149679913E-2"/>
                  <c:y val="-6.341726179576393E-2"/>
                </c:manualLayout>
              </c:layout>
              <c:showLegendKey val="0"/>
              <c:showVal val="1"/>
              <c:showCatName val="0"/>
              <c:showSerName val="0"/>
              <c:showPercent val="0"/>
              <c:showBubbleSize val="0"/>
            </c:dLbl>
            <c:dLbl>
              <c:idx val="3"/>
              <c:layout>
                <c:manualLayout>
                  <c:x val="5.2398362792063585E-2"/>
                  <c:y val="-6.3802722334127024E-2"/>
                </c:manualLayout>
              </c:layout>
              <c:showLegendKey val="0"/>
              <c:showVal val="1"/>
              <c:showCatName val="0"/>
              <c:showSerName val="0"/>
              <c:showPercent val="0"/>
              <c:showBubbleSize val="0"/>
            </c:dLbl>
            <c:dLbl>
              <c:idx val="4"/>
              <c:layout>
                <c:manualLayout>
                  <c:x val="-0.34190824077729981"/>
                  <c:y val="-0.21495047574118492"/>
                </c:manualLayout>
              </c:layout>
              <c:showLegendKey val="0"/>
              <c:showVal val="1"/>
              <c:showCatName val="0"/>
              <c:showSerName val="0"/>
              <c:showPercent val="0"/>
              <c:showBubbleSize val="0"/>
            </c:dLbl>
            <c:dLbl>
              <c:idx val="5"/>
              <c:layout>
                <c:manualLayout>
                  <c:x val="-0.29549416134226125"/>
                  <c:y val="-0.49685571822245495"/>
                </c:manualLayout>
              </c:layout>
              <c:showLegendKey val="0"/>
              <c:showVal val="1"/>
              <c:showCatName val="0"/>
              <c:showSerName val="0"/>
              <c:showPercent val="0"/>
              <c:showBubbleSize val="0"/>
            </c:dLbl>
            <c:dLbl>
              <c:idx val="6"/>
              <c:layout>
                <c:manualLayout>
                  <c:xMode val="edge"/>
                  <c:yMode val="edge"/>
                  <c:x val="0.61188811188811265"/>
                  <c:y val="0.30523255813953476"/>
                </c:manualLayout>
              </c:layout>
              <c:showLegendKey val="0"/>
              <c:showVal val="1"/>
              <c:showCatName val="0"/>
              <c:showSerName val="0"/>
              <c:showPercent val="0"/>
              <c:showBubbleSize val="0"/>
            </c:dLbl>
            <c:dLbl>
              <c:idx val="7"/>
              <c:layout>
                <c:manualLayout>
                  <c:xMode val="edge"/>
                  <c:yMode val="edge"/>
                  <c:x val="0.69405594405594406"/>
                  <c:y val="0.36337209302326418"/>
                </c:manualLayout>
              </c:layout>
              <c:showLegendKey val="0"/>
              <c:showVal val="1"/>
              <c:showCatName val="0"/>
              <c:showSerName val="0"/>
              <c:showPercent val="0"/>
              <c:showBubbleSize val="0"/>
            </c:dLbl>
            <c:dLbl>
              <c:idx val="8"/>
              <c:layout>
                <c:manualLayout>
                  <c:xMode val="edge"/>
                  <c:yMode val="edge"/>
                  <c:x val="0.65559440559441673"/>
                  <c:y val="0.38662790697675053"/>
                </c:manualLayout>
              </c:layout>
              <c:showLegendKey val="0"/>
              <c:showVal val="1"/>
              <c:showCatName val="0"/>
              <c:showSerName val="0"/>
              <c:showPercent val="0"/>
              <c:showBubbleSize val="0"/>
            </c:dLbl>
            <c:numFmt formatCode="_ * #,##0_ ;_ * \-#,##0_ ;_ * &quot;-&quot;??_ ;_ @_ " sourceLinked="0"/>
            <c:txPr>
              <a:bodyPr/>
              <a:lstStyle/>
              <a:p>
                <a:pPr>
                  <a:defRPr lang="es-ES"/>
                </a:pPr>
                <a:endParaRPr lang="es-CO"/>
              </a:p>
            </c:txPr>
            <c:showLegendKey val="0"/>
            <c:showVal val="1"/>
            <c:showCatName val="0"/>
            <c:showSerName val="0"/>
            <c:showPercent val="0"/>
            <c:showBubbleSize val="0"/>
            <c:showLeaderLines val="0"/>
          </c:dLbls>
          <c:cat>
            <c:strRef>
              <c:f>'Análisis Histórico'!$H$5:$M$5</c:f>
              <c:strCache>
                <c:ptCount val="6"/>
                <c:pt idx="0">
                  <c:v>2004</c:v>
                </c:pt>
                <c:pt idx="1">
                  <c:v>2005</c:v>
                </c:pt>
                <c:pt idx="2">
                  <c:v>2006</c:v>
                </c:pt>
                <c:pt idx="3">
                  <c:v>2007</c:v>
                </c:pt>
                <c:pt idx="4">
                  <c:v>2008</c:v>
                </c:pt>
                <c:pt idx="5">
                  <c:v>2009</c:v>
                </c:pt>
              </c:strCache>
            </c:strRef>
          </c:cat>
          <c:val>
            <c:numRef>
              <c:f>'Análisis Histórico'!$H$40:$M$40</c:f>
              <c:numCache>
                <c:formatCode>_ * #,##0_ ;_ * \-#,##0_ ;_ * "-"??_ ;_ @_ </c:formatCode>
                <c:ptCount val="6"/>
                <c:pt idx="0">
                  <c:v>0</c:v>
                </c:pt>
                <c:pt idx="1">
                  <c:v>0</c:v>
                </c:pt>
                <c:pt idx="2">
                  <c:v>0</c:v>
                </c:pt>
                <c:pt idx="3">
                  <c:v>0</c:v>
                </c:pt>
                <c:pt idx="4">
                  <c:v>0</c:v>
                </c:pt>
                <c:pt idx="5">
                  <c:v>0</c:v>
                </c:pt>
              </c:numCache>
            </c:numRef>
          </c:val>
          <c:shape val="cylinder"/>
        </c:ser>
        <c:dLbls>
          <c:showLegendKey val="0"/>
          <c:showVal val="0"/>
          <c:showCatName val="0"/>
          <c:showSerName val="0"/>
          <c:showPercent val="0"/>
          <c:showBubbleSize val="0"/>
        </c:dLbls>
        <c:gapWidth val="20"/>
        <c:shape val="box"/>
        <c:axId val="101361152"/>
        <c:axId val="101362688"/>
        <c:axId val="0"/>
      </c:bar3DChart>
      <c:catAx>
        <c:axId val="101361152"/>
        <c:scaling>
          <c:orientation val="minMax"/>
        </c:scaling>
        <c:delete val="0"/>
        <c:axPos val="b"/>
        <c:numFmt formatCode="General" sourceLinked="1"/>
        <c:majorTickMark val="out"/>
        <c:minorTickMark val="none"/>
        <c:tickLblPos val="low"/>
        <c:txPr>
          <a:bodyPr rot="0" vert="horz"/>
          <a:lstStyle/>
          <a:p>
            <a:pPr>
              <a:defRPr lang="es-ES" sz="1100"/>
            </a:pPr>
            <a:endParaRPr lang="es-CO"/>
          </a:p>
        </c:txPr>
        <c:crossAx val="101362688"/>
        <c:crosses val="autoZero"/>
        <c:auto val="1"/>
        <c:lblAlgn val="ctr"/>
        <c:lblOffset val="100"/>
        <c:tickLblSkip val="1"/>
        <c:tickMarkSkip val="1"/>
        <c:noMultiLvlLbl val="0"/>
      </c:catAx>
      <c:valAx>
        <c:axId val="101362688"/>
        <c:scaling>
          <c:orientation val="minMax"/>
        </c:scaling>
        <c:delete val="0"/>
        <c:axPos val="l"/>
        <c:majorGridlines/>
        <c:title>
          <c:tx>
            <c:rich>
              <a:bodyPr/>
              <a:lstStyle/>
              <a:p>
                <a:pPr>
                  <a:defRPr lang="es-ES"/>
                </a:pPr>
                <a:r>
                  <a:rPr lang="es-CO"/>
                  <a:t>Mill $ Constantes, 2009</a:t>
                </a:r>
              </a:p>
            </c:rich>
          </c:tx>
          <c:layout>
            <c:manualLayout>
              <c:xMode val="edge"/>
              <c:yMode val="edge"/>
              <c:x val="2.9720279720279852E-2"/>
              <c:y val="0.33720930232558138"/>
            </c:manualLayout>
          </c:layout>
          <c:overlay val="0"/>
        </c:title>
        <c:numFmt formatCode="_ * #,##0_ ;_ * \-#,##0_ ;_ * &quot;-&quot;??_ ;_ @_ " sourceLinked="1"/>
        <c:majorTickMark val="out"/>
        <c:minorTickMark val="none"/>
        <c:tickLblPos val="nextTo"/>
        <c:txPr>
          <a:bodyPr rot="0" vert="horz"/>
          <a:lstStyle/>
          <a:p>
            <a:pPr>
              <a:defRPr lang="es-ES"/>
            </a:pPr>
            <a:endParaRPr lang="es-CO"/>
          </a:p>
        </c:txPr>
        <c:crossAx val="101361152"/>
        <c:crosses val="autoZero"/>
        <c:crossBetween val="between"/>
      </c:valAx>
    </c:plotArea>
    <c:plotVisOnly val="1"/>
    <c:dispBlanksAs val="gap"/>
    <c:showDLblsOverMax val="0"/>
  </c:chart>
  <c:printSettings>
    <c:headerFooter alignWithMargins="0"/>
    <c:pageMargins b="1" l="0.75000000000000755" r="0.75000000000000755" t="1" header="0" footer="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53389723306818"/>
          <c:y val="2.3550489579253247E-2"/>
          <c:w val="0.86009911269094252"/>
          <c:h val="0.7773733950755527"/>
        </c:manualLayout>
      </c:layout>
      <c:lineChart>
        <c:grouping val="standard"/>
        <c:varyColors val="0"/>
        <c:ser>
          <c:idx val="0"/>
          <c:order val="0"/>
          <c:tx>
            <c:strRef>
              <c:f>'Análisis Histórico'!$A$9</c:f>
              <c:strCache>
                <c:ptCount val="1"/>
                <c:pt idx="0">
                  <c:v>1.1.1. PREDIAL</c:v>
                </c:pt>
              </c:strCache>
            </c:strRef>
          </c:tx>
          <c:marker>
            <c:symbol val="none"/>
          </c:marker>
          <c:cat>
            <c:strRef>
              <c:f>'Análisis Histórico'!$H$5:$M$5</c:f>
              <c:strCache>
                <c:ptCount val="6"/>
                <c:pt idx="0">
                  <c:v>2004</c:v>
                </c:pt>
                <c:pt idx="1">
                  <c:v>2005</c:v>
                </c:pt>
                <c:pt idx="2">
                  <c:v>2006</c:v>
                </c:pt>
                <c:pt idx="3">
                  <c:v>2007</c:v>
                </c:pt>
                <c:pt idx="4">
                  <c:v>2008</c:v>
                </c:pt>
                <c:pt idx="5">
                  <c:v>2009</c:v>
                </c:pt>
              </c:strCache>
            </c:strRef>
          </c:cat>
          <c:val>
            <c:numRef>
              <c:f>'Análisis Histórico'!$H$9:$M$9</c:f>
              <c:numCache>
                <c:formatCode>_ * #,##0_ ;_ * \-#,##0_ ;_ * "-"??_ ;_ @_ </c:formatCode>
                <c:ptCount val="6"/>
                <c:pt idx="0">
                  <c:v>37.048891240659742</c:v>
                </c:pt>
                <c:pt idx="1">
                  <c:v>58.479973258623836</c:v>
                </c:pt>
                <c:pt idx="2">
                  <c:v>653.66609014104836</c:v>
                </c:pt>
                <c:pt idx="3">
                  <c:v>353.65441091399998</c:v>
                </c:pt>
                <c:pt idx="4">
                  <c:v>340.80851999999999</c:v>
                </c:pt>
                <c:pt idx="5">
                  <c:v>343.77499999999998</c:v>
                </c:pt>
              </c:numCache>
            </c:numRef>
          </c:val>
          <c:smooth val="1"/>
        </c:ser>
        <c:ser>
          <c:idx val="1"/>
          <c:order val="1"/>
          <c:tx>
            <c:strRef>
              <c:f>'Análisis Histórico'!$A$10</c:f>
              <c:strCache>
                <c:ptCount val="1"/>
                <c:pt idx="0">
                  <c:v>1.1.2. INDUSTRIA Y COMERCIO</c:v>
                </c:pt>
              </c:strCache>
            </c:strRef>
          </c:tx>
          <c:marker>
            <c:symbol val="none"/>
          </c:marker>
          <c:cat>
            <c:strRef>
              <c:f>'Análisis Histórico'!$H$5:$M$5</c:f>
              <c:strCache>
                <c:ptCount val="6"/>
                <c:pt idx="0">
                  <c:v>2004</c:v>
                </c:pt>
                <c:pt idx="1">
                  <c:v>2005</c:v>
                </c:pt>
                <c:pt idx="2">
                  <c:v>2006</c:v>
                </c:pt>
                <c:pt idx="3">
                  <c:v>2007</c:v>
                </c:pt>
                <c:pt idx="4">
                  <c:v>2008</c:v>
                </c:pt>
                <c:pt idx="5">
                  <c:v>2009</c:v>
                </c:pt>
              </c:strCache>
            </c:strRef>
          </c:cat>
          <c:val>
            <c:numRef>
              <c:f>'Análisis Histórico'!$H$10:$M$10</c:f>
              <c:numCache>
                <c:formatCode>_ * #,##0_ ;_ * \-#,##0_ ;_ * "-"??_ ;_ @_ </c:formatCode>
                <c:ptCount val="6"/>
                <c:pt idx="0">
                  <c:v>107.7071552126617</c:v>
                </c:pt>
                <c:pt idx="1">
                  <c:v>124.8426520495992</c:v>
                </c:pt>
                <c:pt idx="2">
                  <c:v>170.99662744735738</c:v>
                </c:pt>
                <c:pt idx="3">
                  <c:v>137.994200334</c:v>
                </c:pt>
                <c:pt idx="4">
                  <c:v>84.219359999999995</c:v>
                </c:pt>
                <c:pt idx="5">
                  <c:v>102.376</c:v>
                </c:pt>
              </c:numCache>
            </c:numRef>
          </c:val>
          <c:smooth val="1"/>
        </c:ser>
        <c:ser>
          <c:idx val="3"/>
          <c:order val="2"/>
          <c:tx>
            <c:strRef>
              <c:f>'Análisis Histórico'!$A$11</c:f>
              <c:strCache>
                <c:ptCount val="1"/>
                <c:pt idx="0">
                  <c:v>1.1.3. SOBRETASA A LA GASOLINA</c:v>
                </c:pt>
              </c:strCache>
            </c:strRef>
          </c:tx>
          <c:spPr>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symbol val="none"/>
          </c:marker>
          <c:trendline>
            <c:trendlineType val="linear"/>
            <c:dispRSqr val="0"/>
            <c:dispEq val="0"/>
          </c:trendline>
          <c:cat>
            <c:strRef>
              <c:f>'Análisis Histórico'!$H$5:$M$5</c:f>
              <c:strCache>
                <c:ptCount val="6"/>
                <c:pt idx="0">
                  <c:v>2004</c:v>
                </c:pt>
                <c:pt idx="1">
                  <c:v>2005</c:v>
                </c:pt>
                <c:pt idx="2">
                  <c:v>2006</c:v>
                </c:pt>
                <c:pt idx="3">
                  <c:v>2007</c:v>
                </c:pt>
                <c:pt idx="4">
                  <c:v>2008</c:v>
                </c:pt>
                <c:pt idx="5">
                  <c:v>2009</c:v>
                </c:pt>
              </c:strCache>
            </c:strRef>
          </c:cat>
          <c:val>
            <c:numRef>
              <c:f>'Análisis Histórico'!$H$11:$M$11</c:f>
              <c:numCache>
                <c:formatCode>_ * #,##0_ ;_ * \-#,##0_ ;_ * "-"??_ ;_ @_ </c:formatCode>
                <c:ptCount val="6"/>
                <c:pt idx="0">
                  <c:v>142.44057022209512</c:v>
                </c:pt>
                <c:pt idx="1">
                  <c:v>158.30413067246735</c:v>
                </c:pt>
                <c:pt idx="2">
                  <c:v>168.2503556118138</c:v>
                </c:pt>
                <c:pt idx="3">
                  <c:v>125.795017062</c:v>
                </c:pt>
                <c:pt idx="4">
                  <c:v>150.39492000000001</c:v>
                </c:pt>
                <c:pt idx="5">
                  <c:v>114.023</c:v>
                </c:pt>
              </c:numCache>
            </c:numRef>
          </c:val>
          <c:smooth val="1"/>
        </c:ser>
        <c:ser>
          <c:idx val="2"/>
          <c:order val="3"/>
          <c:tx>
            <c:strRef>
              <c:f>'Análisis Histórico'!$A$12</c:f>
              <c:strCache>
                <c:ptCount val="1"/>
                <c:pt idx="0">
                  <c:v>1.1.4. OTROS</c:v>
                </c:pt>
              </c:strCache>
            </c:strRef>
          </c:tx>
          <c:marker>
            <c:symbol val="none"/>
          </c:marker>
          <c:cat>
            <c:strRef>
              <c:f>'Análisis Histórico'!$H$5:$M$5</c:f>
              <c:strCache>
                <c:ptCount val="6"/>
                <c:pt idx="0">
                  <c:v>2004</c:v>
                </c:pt>
                <c:pt idx="1">
                  <c:v>2005</c:v>
                </c:pt>
                <c:pt idx="2">
                  <c:v>2006</c:v>
                </c:pt>
                <c:pt idx="3">
                  <c:v>2007</c:v>
                </c:pt>
                <c:pt idx="4">
                  <c:v>2008</c:v>
                </c:pt>
                <c:pt idx="5">
                  <c:v>2009</c:v>
                </c:pt>
              </c:strCache>
            </c:strRef>
          </c:cat>
          <c:val>
            <c:numRef>
              <c:f>'Análisis Histórico'!$H$12:$M$12</c:f>
              <c:numCache>
                <c:formatCode>_ * #,##0_ ;_ * \-#,##0_ ;_ * "-"??_ ;_ @_ </c:formatCode>
                <c:ptCount val="6"/>
                <c:pt idx="0">
                  <c:v>239.70201580294784</c:v>
                </c:pt>
                <c:pt idx="1">
                  <c:v>340.43222291155712</c:v>
                </c:pt>
                <c:pt idx="2">
                  <c:v>456.6669345196218</c:v>
                </c:pt>
                <c:pt idx="3">
                  <c:v>278.60549228999997</c:v>
                </c:pt>
                <c:pt idx="4">
                  <c:v>240.13043999999999</c:v>
                </c:pt>
                <c:pt idx="5">
                  <c:v>381.14299999999997</c:v>
                </c:pt>
              </c:numCache>
            </c:numRef>
          </c:val>
          <c:smooth val="1"/>
        </c:ser>
        <c:dLbls>
          <c:showLegendKey val="0"/>
          <c:showVal val="0"/>
          <c:showCatName val="0"/>
          <c:showSerName val="0"/>
          <c:showPercent val="0"/>
          <c:showBubbleSize val="0"/>
        </c:dLbls>
        <c:marker val="1"/>
        <c:smooth val="0"/>
        <c:axId val="101402880"/>
        <c:axId val="101412864"/>
      </c:lineChart>
      <c:catAx>
        <c:axId val="101402880"/>
        <c:scaling>
          <c:orientation val="minMax"/>
        </c:scaling>
        <c:delete val="0"/>
        <c:axPos val="b"/>
        <c:numFmt formatCode="General" sourceLinked="1"/>
        <c:majorTickMark val="out"/>
        <c:minorTickMark val="none"/>
        <c:tickLblPos val="low"/>
        <c:txPr>
          <a:bodyPr rot="0" vert="horz"/>
          <a:lstStyle/>
          <a:p>
            <a:pPr>
              <a:defRPr lang="es-ES"/>
            </a:pPr>
            <a:endParaRPr lang="es-CO"/>
          </a:p>
        </c:txPr>
        <c:crossAx val="101412864"/>
        <c:crosses val="autoZero"/>
        <c:auto val="1"/>
        <c:lblAlgn val="ctr"/>
        <c:lblOffset val="100"/>
        <c:tickLblSkip val="1"/>
        <c:tickMarkSkip val="1"/>
        <c:noMultiLvlLbl val="0"/>
      </c:catAx>
      <c:valAx>
        <c:axId val="101412864"/>
        <c:scaling>
          <c:orientation val="minMax"/>
          <c:min val="0"/>
        </c:scaling>
        <c:delete val="0"/>
        <c:axPos val="l"/>
        <c:title>
          <c:tx>
            <c:rich>
              <a:bodyPr/>
              <a:lstStyle/>
              <a:p>
                <a:pPr>
                  <a:defRPr lang="es-ES"/>
                </a:pPr>
                <a:r>
                  <a:rPr lang="es-CO"/>
                  <a:t>Mill $ Constantes, 2009</a:t>
                </a:r>
              </a:p>
            </c:rich>
          </c:tx>
          <c:layout>
            <c:manualLayout>
              <c:xMode val="edge"/>
              <c:yMode val="edge"/>
              <c:x val="8.6355785837651123E-3"/>
              <c:y val="0.23214348206474344"/>
            </c:manualLayout>
          </c:layout>
          <c:overlay val="0"/>
        </c:title>
        <c:numFmt formatCode="_ * #,##0_ ;_ * \-#,##0_ ;_ * &quot;-&quot;??_ ;_ @_ " sourceLinked="1"/>
        <c:majorTickMark val="out"/>
        <c:minorTickMark val="none"/>
        <c:tickLblPos val="nextTo"/>
        <c:txPr>
          <a:bodyPr rot="0" vert="horz"/>
          <a:lstStyle/>
          <a:p>
            <a:pPr>
              <a:defRPr lang="es-ES"/>
            </a:pPr>
            <a:endParaRPr lang="es-CO"/>
          </a:p>
        </c:txPr>
        <c:crossAx val="101402880"/>
        <c:crosses val="autoZero"/>
        <c:crossBetween val="between"/>
      </c:valAx>
    </c:plotArea>
    <c:legend>
      <c:legendPos val="r"/>
      <c:layout>
        <c:manualLayout>
          <c:xMode val="edge"/>
          <c:yMode val="edge"/>
          <c:x val="8.6356580942031028E-3"/>
          <c:y val="0.91521465185525408"/>
          <c:w val="0.9913643419057877"/>
          <c:h val="5.3912212725627032E-2"/>
        </c:manualLayout>
      </c:layout>
      <c:overlay val="0"/>
      <c:txPr>
        <a:bodyPr/>
        <a:lstStyle/>
        <a:p>
          <a:pPr>
            <a:defRPr lang="es-ES" sz="1100"/>
          </a:pPr>
          <a:endParaRPr lang="es-CO"/>
        </a:p>
      </c:txPr>
    </c:legend>
    <c:plotVisOnly val="1"/>
    <c:dispBlanksAs val="gap"/>
    <c:showDLblsOverMax val="0"/>
  </c:chart>
  <c:printSettings>
    <c:headerFooter alignWithMargins="0"/>
    <c:pageMargins b="1" l="0.75000000000000755" r="0.75000000000000755" t="1" header="0" footer="0"/>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4"/>
      <c:rotY val="20"/>
      <c:depthPercent val="70"/>
      <c:rAngAx val="1"/>
    </c:view3D>
    <c:floor>
      <c:thickness val="0"/>
    </c:floor>
    <c:sideWall>
      <c:thickness val="0"/>
    </c:sideWall>
    <c:backWall>
      <c:thickness val="0"/>
    </c:backWall>
    <c:plotArea>
      <c:layout>
        <c:manualLayout>
          <c:layoutTarget val="inner"/>
          <c:xMode val="edge"/>
          <c:yMode val="edge"/>
          <c:x val="0.15334517465956191"/>
          <c:y val="4.3684819378737395E-2"/>
          <c:w val="0.8164594434576673"/>
          <c:h val="0.7316942890453868"/>
        </c:manualLayout>
      </c:layout>
      <c:bar3DChart>
        <c:barDir val="col"/>
        <c:grouping val="clustered"/>
        <c:varyColors val="0"/>
        <c:ser>
          <c:idx val="0"/>
          <c:order val="0"/>
          <c:tx>
            <c:strRef>
              <c:f>'Análisis Histórico'!$A$7</c:f>
              <c:strCache>
                <c:ptCount val="1"/>
                <c:pt idx="0">
                  <c:v>1.  INGRESOS CORRIENTES</c:v>
                </c:pt>
              </c:strCache>
            </c:strRef>
          </c:tx>
          <c:invertIfNegative val="0"/>
          <c:cat>
            <c:strRef>
              <c:f>'Análisis Histórico'!$H$5:$M$5</c:f>
              <c:strCache>
                <c:ptCount val="6"/>
                <c:pt idx="0">
                  <c:v>2004</c:v>
                </c:pt>
                <c:pt idx="1">
                  <c:v>2005</c:v>
                </c:pt>
                <c:pt idx="2">
                  <c:v>2006</c:v>
                </c:pt>
                <c:pt idx="3">
                  <c:v>2007</c:v>
                </c:pt>
                <c:pt idx="4">
                  <c:v>2008</c:v>
                </c:pt>
                <c:pt idx="5">
                  <c:v>2009</c:v>
                </c:pt>
              </c:strCache>
            </c:strRef>
          </c:cat>
          <c:val>
            <c:numRef>
              <c:f>'Análisis Histórico'!$H$7:$M$7</c:f>
              <c:numCache>
                <c:formatCode>_ * #,##0_ ;_ * \-#,##0_ ;_ * "-"??_ ;_ @_ </c:formatCode>
                <c:ptCount val="6"/>
                <c:pt idx="0">
                  <c:v>1652.9995355109979</c:v>
                </c:pt>
                <c:pt idx="1">
                  <c:v>1815.5993107879642</c:v>
                </c:pt>
                <c:pt idx="2">
                  <c:v>2664.2905488908641</c:v>
                </c:pt>
                <c:pt idx="3">
                  <c:v>1944.254168964</c:v>
                </c:pt>
                <c:pt idx="4">
                  <c:v>1729.7292600000001</c:v>
                </c:pt>
                <c:pt idx="5">
                  <c:v>1896.1489999999999</c:v>
                </c:pt>
              </c:numCache>
            </c:numRef>
          </c:val>
          <c:shape val="cylinder"/>
        </c:ser>
        <c:ser>
          <c:idx val="1"/>
          <c:order val="1"/>
          <c:tx>
            <c:strRef>
              <c:f>'Análisis Histórico'!$A$18</c:f>
              <c:strCache>
                <c:ptCount val="1"/>
                <c:pt idx="0">
                  <c:v>3.  GASTOS CORRIENTES</c:v>
                </c:pt>
              </c:strCache>
            </c:strRef>
          </c:tx>
          <c:invertIfNegative val="0"/>
          <c:cat>
            <c:strRef>
              <c:f>'Análisis Histórico'!$H$5:$M$5</c:f>
              <c:strCache>
                <c:ptCount val="6"/>
                <c:pt idx="0">
                  <c:v>2004</c:v>
                </c:pt>
                <c:pt idx="1">
                  <c:v>2005</c:v>
                </c:pt>
                <c:pt idx="2">
                  <c:v>2006</c:v>
                </c:pt>
                <c:pt idx="3">
                  <c:v>2007</c:v>
                </c:pt>
                <c:pt idx="4">
                  <c:v>2008</c:v>
                </c:pt>
                <c:pt idx="5">
                  <c:v>2009</c:v>
                </c:pt>
              </c:strCache>
            </c:strRef>
          </c:cat>
          <c:val>
            <c:numRef>
              <c:f>'Análisis Histórico'!$H$18:$M$18</c:f>
              <c:numCache>
                <c:formatCode>_ * #,##0_ ;_ * \-#,##0_ ;_ * "-"??_ ;_ @_ </c:formatCode>
                <c:ptCount val="6"/>
                <c:pt idx="0">
                  <c:v>1181.5413638550931</c:v>
                </c:pt>
                <c:pt idx="1">
                  <c:v>1249.9739562281889</c:v>
                </c:pt>
                <c:pt idx="2">
                  <c:v>1112.820455152458</c:v>
                </c:pt>
                <c:pt idx="3">
                  <c:v>1220.5838570039998</c:v>
                </c:pt>
                <c:pt idx="4">
                  <c:v>1132.7181599999999</c:v>
                </c:pt>
                <c:pt idx="5">
                  <c:v>1210.6980000000001</c:v>
                </c:pt>
              </c:numCache>
            </c:numRef>
          </c:val>
          <c:shape val="cylinder"/>
        </c:ser>
        <c:dLbls>
          <c:showLegendKey val="0"/>
          <c:showVal val="0"/>
          <c:showCatName val="0"/>
          <c:showSerName val="0"/>
          <c:showPercent val="0"/>
          <c:showBubbleSize val="0"/>
        </c:dLbls>
        <c:gapWidth val="20"/>
        <c:shape val="box"/>
        <c:axId val="101434880"/>
        <c:axId val="101436416"/>
        <c:axId val="0"/>
      </c:bar3DChart>
      <c:catAx>
        <c:axId val="101434880"/>
        <c:scaling>
          <c:orientation val="minMax"/>
        </c:scaling>
        <c:delete val="0"/>
        <c:axPos val="b"/>
        <c:numFmt formatCode="General" sourceLinked="1"/>
        <c:majorTickMark val="out"/>
        <c:minorTickMark val="none"/>
        <c:tickLblPos val="low"/>
        <c:txPr>
          <a:bodyPr rot="0" vert="horz"/>
          <a:lstStyle/>
          <a:p>
            <a:pPr>
              <a:defRPr lang="es-ES"/>
            </a:pPr>
            <a:endParaRPr lang="es-CO"/>
          </a:p>
        </c:txPr>
        <c:crossAx val="101436416"/>
        <c:crosses val="autoZero"/>
        <c:auto val="1"/>
        <c:lblAlgn val="ctr"/>
        <c:lblOffset val="100"/>
        <c:tickLblSkip val="1"/>
        <c:tickMarkSkip val="1"/>
        <c:noMultiLvlLbl val="0"/>
      </c:catAx>
      <c:valAx>
        <c:axId val="101436416"/>
        <c:scaling>
          <c:orientation val="minMax"/>
          <c:min val="0"/>
        </c:scaling>
        <c:delete val="0"/>
        <c:axPos val="l"/>
        <c:majorGridlines/>
        <c:title>
          <c:tx>
            <c:rich>
              <a:bodyPr/>
              <a:lstStyle/>
              <a:p>
                <a:pPr>
                  <a:defRPr lang="es-ES"/>
                </a:pPr>
                <a:r>
                  <a:rPr lang="es-CO"/>
                  <a:t>Mill $ Constantes, 2009</a:t>
                </a:r>
              </a:p>
            </c:rich>
          </c:tx>
          <c:layout>
            <c:manualLayout>
              <c:xMode val="edge"/>
              <c:yMode val="edge"/>
              <c:x val="1.0065127294257259E-2"/>
              <c:y val="0.29202099737533488"/>
            </c:manualLayout>
          </c:layout>
          <c:overlay val="0"/>
        </c:title>
        <c:numFmt formatCode="_ * #,##0_ ;_ * \-#,##0_ ;_ * &quot;-&quot;??_ ;_ @_ " sourceLinked="1"/>
        <c:majorTickMark val="out"/>
        <c:minorTickMark val="none"/>
        <c:tickLblPos val="nextTo"/>
        <c:txPr>
          <a:bodyPr rot="0" vert="horz"/>
          <a:lstStyle/>
          <a:p>
            <a:pPr>
              <a:defRPr lang="es-ES"/>
            </a:pPr>
            <a:endParaRPr lang="es-CO"/>
          </a:p>
        </c:txPr>
        <c:crossAx val="101434880"/>
        <c:crosses val="autoZero"/>
        <c:crossBetween val="between"/>
      </c:valAx>
    </c:plotArea>
    <c:legend>
      <c:legendPos val="r"/>
      <c:layout>
        <c:manualLayout>
          <c:xMode val="edge"/>
          <c:yMode val="edge"/>
          <c:x val="4.9161270471741923E-2"/>
          <c:y val="0.89242272587060445"/>
          <c:w val="0.90448885670790558"/>
          <c:h val="7.1890726096333984E-2"/>
        </c:manualLayout>
      </c:layout>
      <c:overlay val="0"/>
      <c:txPr>
        <a:bodyPr/>
        <a:lstStyle/>
        <a:p>
          <a:pPr>
            <a:defRPr lang="es-ES" sz="1200"/>
          </a:pPr>
          <a:endParaRPr lang="es-CO"/>
        </a:p>
      </c:txPr>
    </c:legend>
    <c:plotVisOnly val="1"/>
    <c:dispBlanksAs val="gap"/>
    <c:showDLblsOverMax val="0"/>
  </c:chart>
  <c:printSettings>
    <c:headerFooter alignWithMargins="0"/>
    <c:pageMargins b="1" l="0.75000000000000755" r="0.75000000000000755"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203200</xdr:colOff>
      <xdr:row>22</xdr:row>
      <xdr:rowOff>82550</xdr:rowOff>
    </xdr:from>
    <xdr:to>
      <xdr:col>7</xdr:col>
      <xdr:colOff>714375</xdr:colOff>
      <xdr:row>42</xdr:row>
      <xdr:rowOff>9525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53975</xdr:colOff>
      <xdr:row>23</xdr:row>
      <xdr:rowOff>47625</xdr:rowOff>
    </xdr:from>
    <xdr:to>
      <xdr:col>16</xdr:col>
      <xdr:colOff>650875</xdr:colOff>
      <xdr:row>42</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193676</xdr:colOff>
      <xdr:row>43</xdr:row>
      <xdr:rowOff>142876</xdr:rowOff>
    </xdr:from>
    <xdr:to>
      <xdr:col>7</xdr:col>
      <xdr:colOff>698500</xdr:colOff>
      <xdr:row>62</xdr:row>
      <xdr:rowOff>28576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73025</xdr:colOff>
      <xdr:row>44</xdr:row>
      <xdr:rowOff>28575</xdr:rowOff>
    </xdr:from>
    <xdr:to>
      <xdr:col>16</xdr:col>
      <xdr:colOff>698500</xdr:colOff>
      <xdr:row>61</xdr:row>
      <xdr:rowOff>142875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65</xdr:row>
      <xdr:rowOff>95250</xdr:rowOff>
    </xdr:from>
    <xdr:to>
      <xdr:col>7</xdr:col>
      <xdr:colOff>800100</xdr:colOff>
      <xdr:row>85</xdr:row>
      <xdr:rowOff>133350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1</xdr:row>
      <xdr:rowOff>0</xdr:rowOff>
    </xdr:from>
    <xdr:to>
      <xdr:col>7</xdr:col>
      <xdr:colOff>790575</xdr:colOff>
      <xdr:row>20</xdr:row>
      <xdr:rowOff>123825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15875</xdr:colOff>
      <xdr:row>1</xdr:row>
      <xdr:rowOff>0</xdr:rowOff>
    </xdr:from>
    <xdr:to>
      <xdr:col>16</xdr:col>
      <xdr:colOff>584200</xdr:colOff>
      <xdr:row>20</xdr:row>
      <xdr:rowOff>142875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Documents%20and%20Settings\rtorres\Mis%20documentos\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WINDOWS\TEMP\Distribuciones\Conpes%202004\Consejos\Consejos%20comunales\Ejercicios%20Finales\MAGDALEN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OPREFCJ1\GOBIERNO\1998\EXCELL\PRESUPUESTO\INGRESOS\vario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I:\WINDOWS\TEMP\Distribuciones\Conpes%202004\Consejos\Consejos%20comunales\Ejercicios%20Finales\Pr2201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OecDgp\Flujos\Regional\MODREGI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sanchez\c\WINDOWS\TEMP\PROYECTO\FUNCIONAM972000sh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as-jcasteblanco\Consejos%20Anticorrupci&#243;n\1_Elabora\Consejos%20Anticorrupci&#243;n\Doc%20Base\Adicionales\Transferencias_Sectores%20x%20Mpios%2094-0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OPREFCJ1\RESTO\SOCIAL\MODESTS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oec2000gob.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I:\OPREFCJ1\GOBIERNO\windows\TEMP\CUADRO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Lrhenals\gobierno\Gobierno\Cierre97\OPEF%201997%20Cier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ocuments%20and%20Settings\rtorres\Configuraci&#243;n%20local\Archivos%20temporales%20de%20Internet\OLK3\Consejos%20comunales\Cifras%20soporte\Educaci&#243;n\COSTOS%20Y%20RECURSOS%20EDUCACION%20BASIC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rhenals\gobierno\Gobierno\GOB97\Tesoreria%201997%20Cierre%20ene2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sanchez\2001\ejecuaasepaoctu2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diego\ECOPETROL\Modelo\Modelo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OPREFCJ1\GOBIERNO\1998\PRESUPUEST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I:\conso992002\PROFIN\PROGYCON\EJEC\Ejecdisgas\EJECDISYGAS039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sanchez\c\WINDOWS\TEMP\PROYECTO\972000%20a%20julio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Documents%20and%20Settings\Eparada\Mis%20documentos\Ren%20Admon%20Publ\BASURA2%2012nov20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castel\Nombres%20Datamart\Documents%20and%20Settings\gcastel\Mis%20documentos\Variedades\Afros\Afros%20con%20Dpto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I:\windows\TEMP\oec7MAR00adicionPPT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1\gcastel\CONFIG~1\Temp\Directorio%20temporal%201%20para%20Env&#237;o%20datos%20Valle%20del%20Cauca.zip\Refomas%20y%20Tareas\Reforma%20SGP\Ley%20715\Cifras\Variedades\Otros\Varios1\Consejos%20comunales\MET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herreno\c\WINDOWS\TEMP\PROYECTO\972000%20a%20julio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OPREFCJ1\GOBIERNO\CARLOSJ\PRES9194\PAGOS.XLW"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OPREFCJ1\GOBIERNO\modgobi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OPREFCJ1\GOBIERNO\1999\Excell\PRESUPUESTO\24juli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OECDGP\Flujos\Gobierno\modgobie%20CHEQUE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OPREFCJ1\CARBOCOL\MODCARB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OPREFCJ1\CAFE\MODCAF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ráfico1"/>
      <sheetName val="% pib"/>
      <sheetName val="ASIG"/>
      <sheetName val="Crec ASIG"/>
      <sheetName val="Crec"/>
      <sheetName val="PER CAPITA"/>
      <sheetName val="P ca"/>
      <sheetName val="P po"/>
      <sheetName val="SGP 2003"/>
      <sheetName val="PERIODO"/>
      <sheetName val="2003 N"/>
      <sheetName val="03."/>
      <sheetName val="03"/>
      <sheetName val="SGP 03"/>
      <sheetName val="EF_SAL"/>
      <sheetName val="01-03"/>
      <sheetName val="DATOS"/>
      <sheetName val="Hoja3"/>
      <sheetName val="POB"/>
      <sheetName val="Hoja5"/>
      <sheetName val="POBLACIÓN"/>
      <sheetName val="Hoja4"/>
      <sheetName val="03-06"/>
      <sheetName val="D7_Icfes 02"/>
      <sheetName val="D8_MS"/>
      <sheetName val="D8_1_Bajo"/>
      <sheetName val="D9_Saber 97-99"/>
      <sheetName val="20 Magdale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row r="3">
          <cell r="B3" t="str">
            <v>ANTIOQUIA</v>
          </cell>
          <cell r="C3">
            <v>146577967662</v>
          </cell>
          <cell r="D3">
            <v>28829002685</v>
          </cell>
          <cell r="E3">
            <v>16810213799</v>
          </cell>
          <cell r="F3">
            <v>6660856530</v>
          </cell>
          <cell r="G3">
            <v>1161400885</v>
          </cell>
          <cell r="H3">
            <v>0</v>
          </cell>
          <cell r="I3">
            <v>0</v>
          </cell>
          <cell r="J3">
            <v>0</v>
          </cell>
          <cell r="K3">
            <v>15542331209.41</v>
          </cell>
          <cell r="L3">
            <v>2653568743.0700002</v>
          </cell>
          <cell r="M3">
            <v>1137243747.03</v>
          </cell>
          <cell r="N3">
            <v>18574981201.489998</v>
          </cell>
          <cell r="O3" t="str">
            <v>MEDELLIN</v>
          </cell>
        </row>
        <row r="4">
          <cell r="B4" t="str">
            <v>ATLANTICO</v>
          </cell>
          <cell r="C4">
            <v>84159041136</v>
          </cell>
          <cell r="D4">
            <v>22399705766</v>
          </cell>
          <cell r="E4">
            <v>24988004961</v>
          </cell>
          <cell r="F4">
            <v>4633276047</v>
          </cell>
          <cell r="G4">
            <v>842195327</v>
          </cell>
          <cell r="H4">
            <v>0</v>
          </cell>
          <cell r="I4">
            <v>46977757</v>
          </cell>
          <cell r="J4">
            <v>0</v>
          </cell>
          <cell r="K4">
            <v>11270594749.67</v>
          </cell>
          <cell r="L4">
            <v>1924247884.0900002</v>
          </cell>
          <cell r="M4">
            <v>824677664.61000001</v>
          </cell>
          <cell r="N4">
            <v>13469735188.629999</v>
          </cell>
          <cell r="O4" t="str">
            <v>BARRANQUILLA</v>
          </cell>
        </row>
        <row r="5">
          <cell r="B5" t="str">
            <v>BOGOTA</v>
          </cell>
          <cell r="C5">
            <v>456123269824</v>
          </cell>
          <cell r="D5">
            <v>141918774311</v>
          </cell>
          <cell r="E5">
            <v>91841604376</v>
          </cell>
          <cell r="F5">
            <v>28222097403</v>
          </cell>
          <cell r="G5">
            <v>3782173445</v>
          </cell>
          <cell r="H5">
            <v>0</v>
          </cell>
          <cell r="I5">
            <v>0</v>
          </cell>
        </row>
        <row r="6">
          <cell r="B6" t="str">
            <v>BOLIVAR</v>
          </cell>
          <cell r="C6">
            <v>83180589543</v>
          </cell>
          <cell r="D6">
            <v>20774253678</v>
          </cell>
          <cell r="E6">
            <v>23322758044</v>
          </cell>
          <cell r="F6">
            <v>3671571903</v>
          </cell>
          <cell r="G6">
            <v>615781803</v>
          </cell>
          <cell r="H6">
            <v>0</v>
          </cell>
          <cell r="I6">
            <v>0</v>
          </cell>
          <cell r="J6">
            <v>0</v>
          </cell>
          <cell r="K6">
            <v>8240638397.6299992</v>
          </cell>
          <cell r="L6">
            <v>1406938263.0100002</v>
          </cell>
          <cell r="M6">
            <v>602973541.28999996</v>
          </cell>
          <cell r="N6">
            <v>9848567841.0699997</v>
          </cell>
          <cell r="O6" t="str">
            <v>CARTAGENA</v>
          </cell>
        </row>
        <row r="7">
          <cell r="B7" t="str">
            <v>BOYACA</v>
          </cell>
          <cell r="C7">
            <v>21568281852</v>
          </cell>
          <cell r="D7">
            <v>2468125434</v>
          </cell>
          <cell r="E7">
            <v>0</v>
          </cell>
          <cell r="F7">
            <v>357128066</v>
          </cell>
          <cell r="G7">
            <v>83770818</v>
          </cell>
          <cell r="H7">
            <v>0</v>
          </cell>
          <cell r="I7">
            <v>0</v>
          </cell>
          <cell r="J7">
            <v>0</v>
          </cell>
          <cell r="K7">
            <v>1121054594.1799998</v>
          </cell>
          <cell r="L7">
            <v>191399564.86000001</v>
          </cell>
          <cell r="M7">
            <v>82028384.939999998</v>
          </cell>
          <cell r="N7">
            <v>1339796954.02</v>
          </cell>
          <cell r="O7" t="str">
            <v>TUNJA</v>
          </cell>
        </row>
        <row r="8">
          <cell r="B8" t="str">
            <v>CALDAS</v>
          </cell>
          <cell r="C8">
            <v>56985285191</v>
          </cell>
          <cell r="D8">
            <v>6412715881</v>
          </cell>
          <cell r="E8">
            <v>3107794932</v>
          </cell>
          <cell r="F8">
            <v>910741585</v>
          </cell>
          <cell r="G8">
            <v>242227470</v>
          </cell>
          <cell r="H8">
            <v>0</v>
          </cell>
          <cell r="I8">
            <v>0</v>
          </cell>
          <cell r="J8">
            <v>0</v>
          </cell>
          <cell r="K8">
            <v>3241584898.71</v>
          </cell>
          <cell r="L8">
            <v>553441324.17000008</v>
          </cell>
          <cell r="M8">
            <v>237189138.92999998</v>
          </cell>
          <cell r="N8">
            <v>3874089269.1900001</v>
          </cell>
          <cell r="O8" t="str">
            <v>MANIZALES</v>
          </cell>
        </row>
        <row r="9">
          <cell r="B9" t="str">
            <v>CAQUETA</v>
          </cell>
          <cell r="C9">
            <v>24416070990</v>
          </cell>
          <cell r="D9">
            <v>3238340247</v>
          </cell>
          <cell r="E9">
            <v>0</v>
          </cell>
          <cell r="F9">
            <v>553914866</v>
          </cell>
          <cell r="G9">
            <v>103791298</v>
          </cell>
          <cell r="H9">
            <v>10680584</v>
          </cell>
          <cell r="I9">
            <v>0</v>
          </cell>
          <cell r="J9">
            <v>948569428.80000007</v>
          </cell>
          <cell r="K9">
            <v>1000063197.7919998</v>
          </cell>
          <cell r="L9">
            <v>170742497.18400002</v>
          </cell>
          <cell r="M9">
            <v>73175355.93599999</v>
          </cell>
          <cell r="N9">
            <v>1195197480.2879999</v>
          </cell>
          <cell r="O9" t="str">
            <v>FLORENCIA</v>
          </cell>
        </row>
        <row r="10">
          <cell r="B10" t="str">
            <v>CAUCA</v>
          </cell>
          <cell r="C10">
            <v>32141440277</v>
          </cell>
          <cell r="D10">
            <v>5548611078</v>
          </cell>
          <cell r="E10">
            <v>0</v>
          </cell>
          <cell r="F10">
            <v>579419703</v>
          </cell>
          <cell r="G10">
            <v>152856060</v>
          </cell>
          <cell r="H10">
            <v>207149486</v>
          </cell>
          <cell r="I10">
            <v>0</v>
          </cell>
          <cell r="J10">
            <v>0</v>
          </cell>
          <cell r="K10">
            <v>2045580933.8999999</v>
          </cell>
          <cell r="L10">
            <v>349245525.30000001</v>
          </cell>
          <cell r="M10">
            <v>149676653.69999999</v>
          </cell>
          <cell r="N10">
            <v>2444718677.0999999</v>
          </cell>
          <cell r="O10" t="str">
            <v>POPAYAN</v>
          </cell>
        </row>
        <row r="11">
          <cell r="B11" t="str">
            <v>CESAR</v>
          </cell>
          <cell r="C11">
            <v>37623034593</v>
          </cell>
          <cell r="D11">
            <v>10438394164</v>
          </cell>
          <cell r="E11">
            <v>3382984100</v>
          </cell>
          <cell r="F11">
            <v>1533569096</v>
          </cell>
          <cell r="G11">
            <v>254199217</v>
          </cell>
          <cell r="H11">
            <v>1283554935</v>
          </cell>
          <cell r="I11">
            <v>0</v>
          </cell>
          <cell r="J11">
            <v>0</v>
          </cell>
          <cell r="K11">
            <v>3401795607.7799997</v>
          </cell>
          <cell r="L11">
            <v>580794372.06000006</v>
          </cell>
          <cell r="M11">
            <v>248911873.73999998</v>
          </cell>
          <cell r="N11">
            <v>4065560604.4200001</v>
          </cell>
          <cell r="O11" t="str">
            <v>VALLEDUPAR</v>
          </cell>
        </row>
        <row r="12">
          <cell r="B12" t="str">
            <v>CORDOBA</v>
          </cell>
          <cell r="C12">
            <v>38527833968</v>
          </cell>
          <cell r="D12">
            <v>9212158916</v>
          </cell>
          <cell r="E12">
            <v>0</v>
          </cell>
          <cell r="F12">
            <v>714809906</v>
          </cell>
          <cell r="G12">
            <v>251827739</v>
          </cell>
          <cell r="H12">
            <v>0</v>
          </cell>
          <cell r="I12">
            <v>0</v>
          </cell>
          <cell r="J12">
            <v>0</v>
          </cell>
          <cell r="K12">
            <v>3370059529.0799999</v>
          </cell>
          <cell r="L12">
            <v>575376017.16000009</v>
          </cell>
          <cell r="M12">
            <v>246589721.63999999</v>
          </cell>
          <cell r="N12">
            <v>4027632120.1199999</v>
          </cell>
          <cell r="O12" t="str">
            <v>MONTERIA</v>
          </cell>
        </row>
        <row r="13">
          <cell r="B13" t="str">
            <v>CHOCO</v>
          </cell>
          <cell r="C13">
            <v>1271888919</v>
          </cell>
          <cell r="D13">
            <v>4142068068</v>
          </cell>
          <cell r="E13">
            <v>1417187743</v>
          </cell>
          <cell r="F13">
            <v>685780949</v>
          </cell>
          <cell r="G13">
            <v>115025206</v>
          </cell>
          <cell r="H13">
            <v>218368586</v>
          </cell>
          <cell r="I13">
            <v>0</v>
          </cell>
          <cell r="J13">
            <v>1051238360.4800001</v>
          </cell>
          <cell r="K13">
            <v>1108305585.7632</v>
          </cell>
          <cell r="L13">
            <v>189222904.88640001</v>
          </cell>
          <cell r="M13">
            <v>81095530.665600002</v>
          </cell>
          <cell r="N13">
            <v>1324560334.2047999</v>
          </cell>
          <cell r="O13" t="str">
            <v>QUIBDO</v>
          </cell>
        </row>
        <row r="14">
          <cell r="B14" t="str">
            <v>HUILA</v>
          </cell>
          <cell r="C14">
            <v>45268639338</v>
          </cell>
          <cell r="D14">
            <v>7018308140</v>
          </cell>
          <cell r="E14">
            <v>3223694943</v>
          </cell>
          <cell r="F14">
            <v>1305479443</v>
          </cell>
          <cell r="G14">
            <v>231705710</v>
          </cell>
          <cell r="H14">
            <v>11308854</v>
          </cell>
          <cell r="I14">
            <v>93955522</v>
          </cell>
          <cell r="J14">
            <v>0</v>
          </cell>
          <cell r="K14">
            <v>3100778493.3399997</v>
          </cell>
          <cell r="L14">
            <v>529401206.18000007</v>
          </cell>
          <cell r="M14">
            <v>226886231.22</v>
          </cell>
          <cell r="N14">
            <v>3705808443.2599998</v>
          </cell>
          <cell r="O14" t="str">
            <v>NEIVA</v>
          </cell>
        </row>
        <row r="15">
          <cell r="B15" t="str">
            <v>GUAJIRA</v>
          </cell>
          <cell r="C15">
            <v>720612358</v>
          </cell>
          <cell r="D15">
            <v>4605216074</v>
          </cell>
          <cell r="E15">
            <v>0</v>
          </cell>
          <cell r="F15">
            <v>481245890</v>
          </cell>
          <cell r="G15">
            <v>109351448</v>
          </cell>
          <cell r="H15">
            <v>383424004</v>
          </cell>
          <cell r="I15">
            <v>0</v>
          </cell>
          <cell r="J15">
            <v>999384752.80000007</v>
          </cell>
          <cell r="K15">
            <v>1053637067.9519999</v>
          </cell>
          <cell r="L15">
            <v>179889255.50400001</v>
          </cell>
          <cell r="M15">
            <v>77095395.215999991</v>
          </cell>
          <cell r="N15">
            <v>1259224788.5279999</v>
          </cell>
          <cell r="O15" t="str">
            <v>RIOHACHA</v>
          </cell>
        </row>
        <row r="16">
          <cell r="B16" t="str">
            <v>MAGDALENA</v>
          </cell>
          <cell r="C16">
            <v>39959453680</v>
          </cell>
          <cell r="D16">
            <v>9157438775</v>
          </cell>
          <cell r="E16">
            <v>9609051890</v>
          </cell>
          <cell r="F16">
            <v>1566931203</v>
          </cell>
          <cell r="G16">
            <v>269740455</v>
          </cell>
          <cell r="H16">
            <v>171876631</v>
          </cell>
          <cell r="I16">
            <v>0</v>
          </cell>
          <cell r="J16">
            <v>0</v>
          </cell>
          <cell r="K16">
            <v>3609774663.6799998</v>
          </cell>
          <cell r="L16">
            <v>616302991.36000001</v>
          </cell>
          <cell r="M16">
            <v>264129853.44</v>
          </cell>
          <cell r="N16">
            <v>4314120939.5199995</v>
          </cell>
          <cell r="O16" t="str">
            <v>SANTA MARTA</v>
          </cell>
        </row>
        <row r="17">
          <cell r="B17" t="str">
            <v>META</v>
          </cell>
          <cell r="C17">
            <v>37002230743</v>
          </cell>
          <cell r="D17">
            <v>6367872065</v>
          </cell>
          <cell r="E17">
            <v>2562426658</v>
          </cell>
          <cell r="F17">
            <v>1257779595</v>
          </cell>
          <cell r="G17">
            <v>228649576</v>
          </cell>
          <cell r="H17">
            <v>0</v>
          </cell>
          <cell r="I17">
            <v>0</v>
          </cell>
          <cell r="J17">
            <v>0</v>
          </cell>
          <cell r="K17">
            <v>3059880082.3199997</v>
          </cell>
          <cell r="L17">
            <v>522418550.64000005</v>
          </cell>
          <cell r="M17">
            <v>223893664.56</v>
          </cell>
          <cell r="N17">
            <v>3656929854.48</v>
          </cell>
          <cell r="O17" t="str">
            <v>VILLAVICENCIO</v>
          </cell>
        </row>
        <row r="18">
          <cell r="B18" t="str">
            <v>NARIÑO</v>
          </cell>
          <cell r="C18">
            <v>56647800998</v>
          </cell>
          <cell r="D18">
            <v>12938003305</v>
          </cell>
          <cell r="E18">
            <v>3843211975</v>
          </cell>
          <cell r="F18">
            <v>1092760074</v>
          </cell>
          <cell r="G18">
            <v>259738296</v>
          </cell>
          <cell r="H18">
            <v>0</v>
          </cell>
          <cell r="I18">
            <v>0</v>
          </cell>
          <cell r="J18">
            <v>0</v>
          </cell>
          <cell r="K18">
            <v>3475921778.77</v>
          </cell>
          <cell r="L18">
            <v>593450059.79000008</v>
          </cell>
          <cell r="M18">
            <v>254335739.91</v>
          </cell>
          <cell r="N18">
            <v>4154150418.5299997</v>
          </cell>
          <cell r="O18" t="str">
            <v>PASTO</v>
          </cell>
        </row>
        <row r="19">
          <cell r="B19" t="str">
            <v>NORTE DE SANTANDER</v>
          </cell>
          <cell r="C19">
            <v>44920884217</v>
          </cell>
          <cell r="D19">
            <v>12586094807</v>
          </cell>
          <cell r="E19">
            <v>7828107741</v>
          </cell>
          <cell r="F19">
            <v>2463430722</v>
          </cell>
          <cell r="G19">
            <v>452308649</v>
          </cell>
          <cell r="H19">
            <v>0</v>
          </cell>
          <cell r="I19">
            <v>0</v>
          </cell>
          <cell r="J19">
            <v>0</v>
          </cell>
          <cell r="K19">
            <v>6052975265.8699999</v>
          </cell>
          <cell r="L19">
            <v>1033434801.4900001</v>
          </cell>
          <cell r="M19">
            <v>442900629.20999998</v>
          </cell>
          <cell r="N19">
            <v>7234043610.4300003</v>
          </cell>
          <cell r="O19" t="str">
            <v>CUCUTA</v>
          </cell>
        </row>
        <row r="20">
          <cell r="B20" t="str">
            <v>QUINDIO</v>
          </cell>
          <cell r="C20">
            <v>33106726383</v>
          </cell>
          <cell r="D20">
            <v>9788472691</v>
          </cell>
          <cell r="E20">
            <v>2489625709</v>
          </cell>
          <cell r="F20">
            <v>1010717377</v>
          </cell>
          <cell r="G20">
            <v>195296756</v>
          </cell>
          <cell r="H20">
            <v>0</v>
          </cell>
          <cell r="I20">
            <v>0</v>
          </cell>
          <cell r="J20">
            <v>0</v>
          </cell>
          <cell r="K20">
            <v>2613539305.9200001</v>
          </cell>
          <cell r="L20">
            <v>446214027.84000003</v>
          </cell>
          <cell r="M20">
            <v>191234583.35999998</v>
          </cell>
          <cell r="N20">
            <v>3123498194.8800001</v>
          </cell>
          <cell r="O20" t="str">
            <v>ARMENIA</v>
          </cell>
        </row>
        <row r="21">
          <cell r="B21" t="str">
            <v>RISARALDA</v>
          </cell>
          <cell r="C21">
            <v>48108898913</v>
          </cell>
          <cell r="D21">
            <v>10264466392</v>
          </cell>
          <cell r="E21">
            <v>4444824925</v>
          </cell>
          <cell r="F21">
            <v>1822600514</v>
          </cell>
          <cell r="G21">
            <v>315239262</v>
          </cell>
          <cell r="H21">
            <v>0</v>
          </cell>
          <cell r="I21">
            <v>0</v>
          </cell>
          <cell r="J21">
            <v>0</v>
          </cell>
          <cell r="K21">
            <v>4218657898.6899996</v>
          </cell>
          <cell r="L21">
            <v>720258665.63000011</v>
          </cell>
          <cell r="M21">
            <v>308682285.26999998</v>
          </cell>
          <cell r="N21">
            <v>5041810659.4099998</v>
          </cell>
          <cell r="O21" t="str">
            <v>PEREIRA</v>
          </cell>
        </row>
        <row r="22">
          <cell r="B22" t="str">
            <v>SANTANDER</v>
          </cell>
          <cell r="C22">
            <v>55218734398</v>
          </cell>
          <cell r="D22">
            <v>8268578464</v>
          </cell>
          <cell r="E22">
            <v>3476445438</v>
          </cell>
          <cell r="F22">
            <v>1813723242</v>
          </cell>
          <cell r="G22">
            <v>333041719</v>
          </cell>
          <cell r="H22">
            <v>0</v>
          </cell>
          <cell r="I22">
            <v>0</v>
          </cell>
          <cell r="J22">
            <v>0</v>
          </cell>
          <cell r="K22">
            <v>4456897494.9499998</v>
          </cell>
          <cell r="L22">
            <v>760933718.6500001</v>
          </cell>
          <cell r="M22">
            <v>326114450.84999996</v>
          </cell>
          <cell r="N22">
            <v>5326536030.5500002</v>
          </cell>
          <cell r="O22" t="str">
            <v>BUCARAMANGA</v>
          </cell>
        </row>
        <row r="23">
          <cell r="B23" t="str">
            <v>SUCRE</v>
          </cell>
          <cell r="C23">
            <v>18715775681</v>
          </cell>
          <cell r="D23">
            <v>6506420000</v>
          </cell>
          <cell r="E23">
            <v>2942263193</v>
          </cell>
          <cell r="F23">
            <v>908755396</v>
          </cell>
          <cell r="G23">
            <v>184310989</v>
          </cell>
          <cell r="H23">
            <v>130231327</v>
          </cell>
          <cell r="I23">
            <v>0</v>
          </cell>
          <cell r="J23">
            <v>1684454990.1200001</v>
          </cell>
          <cell r="K23">
            <v>1775896832.4408</v>
          </cell>
          <cell r="L23">
            <v>303201898.22160006</v>
          </cell>
          <cell r="M23">
            <v>129943670.6664</v>
          </cell>
          <cell r="N23">
            <v>2122413287.5511999</v>
          </cell>
          <cell r="O23" t="str">
            <v>SINCELEJO</v>
          </cell>
        </row>
        <row r="24">
          <cell r="B24" t="str">
            <v xml:space="preserve">TOLIMA </v>
          </cell>
          <cell r="C24">
            <v>45219146584</v>
          </cell>
          <cell r="D24">
            <v>7652503621</v>
          </cell>
          <cell r="E24">
            <v>4128912157</v>
          </cell>
          <cell r="F24">
            <v>1640903484</v>
          </cell>
          <cell r="G24">
            <v>295485342</v>
          </cell>
          <cell r="H24">
            <v>0</v>
          </cell>
          <cell r="I24">
            <v>0</v>
          </cell>
          <cell r="J24">
            <v>0</v>
          </cell>
          <cell r="K24">
            <v>3954303039.1899996</v>
          </cell>
          <cell r="L24">
            <v>675124909.13000011</v>
          </cell>
          <cell r="M24">
            <v>289339246.76999998</v>
          </cell>
          <cell r="N24">
            <v>4725874363.9099998</v>
          </cell>
          <cell r="O24" t="str">
            <v>IBAGUE</v>
          </cell>
        </row>
        <row r="25">
          <cell r="B25" t="str">
            <v>VALLE DEL CAUCA</v>
          </cell>
          <cell r="C25">
            <v>84907273388</v>
          </cell>
          <cell r="D25">
            <v>34045225298</v>
          </cell>
          <cell r="E25">
            <v>23072323610</v>
          </cell>
          <cell r="F25">
            <v>8256567383</v>
          </cell>
          <cell r="G25">
            <v>1347943880</v>
          </cell>
          <cell r="H25">
            <v>0</v>
          </cell>
          <cell r="I25">
            <v>0</v>
          </cell>
          <cell r="J25">
            <v>0</v>
          </cell>
          <cell r="K25">
            <v>18038724179.629997</v>
          </cell>
          <cell r="L25">
            <v>3079782177.0100002</v>
          </cell>
          <cell r="M25">
            <v>1319906647.29</v>
          </cell>
          <cell r="N25">
            <v>21558475239.07</v>
          </cell>
          <cell r="O25" t="str">
            <v>CALI</v>
          </cell>
        </row>
        <row r="26">
          <cell r="B26" t="str">
            <v>ARAUCA</v>
          </cell>
          <cell r="C26">
            <v>542605477</v>
          </cell>
          <cell r="D26">
            <v>2542550015</v>
          </cell>
          <cell r="E26">
            <v>0</v>
          </cell>
          <cell r="F26">
            <v>411971319</v>
          </cell>
          <cell r="G26">
            <v>71998918</v>
          </cell>
          <cell r="H26">
            <v>40478517</v>
          </cell>
          <cell r="I26">
            <v>0</v>
          </cell>
          <cell r="J26">
            <v>658012514.04000008</v>
          </cell>
          <cell r="K26">
            <v>693733193.37360001</v>
          </cell>
          <cell r="L26">
            <v>118442252.52720001</v>
          </cell>
          <cell r="M26">
            <v>50760965.368799999</v>
          </cell>
          <cell r="N26">
            <v>829095767.6904</v>
          </cell>
          <cell r="O26" t="str">
            <v>ARAUCA</v>
          </cell>
        </row>
        <row r="27">
          <cell r="B27" t="str">
            <v>CASANARE</v>
          </cell>
          <cell r="C27">
            <v>513807529</v>
          </cell>
          <cell r="D27">
            <v>3171860934</v>
          </cell>
          <cell r="E27">
            <v>0</v>
          </cell>
          <cell r="F27">
            <v>387887825</v>
          </cell>
          <cell r="G27">
            <v>104426596</v>
          </cell>
          <cell r="H27">
            <v>0</v>
          </cell>
          <cell r="I27">
            <v>0</v>
          </cell>
          <cell r="J27">
            <v>954375544.08000004</v>
          </cell>
          <cell r="K27">
            <v>1006184502.1872</v>
          </cell>
          <cell r="L27">
            <v>171787597.93440002</v>
          </cell>
          <cell r="M27">
            <v>73623256.257599995</v>
          </cell>
          <cell r="N27">
            <v>1202513185.5408001</v>
          </cell>
          <cell r="O27" t="str">
            <v>YOPAL</v>
          </cell>
        </row>
        <row r="28">
          <cell r="B28" t="str">
            <v>PUTUMAYO</v>
          </cell>
          <cell r="C28">
            <v>220058799</v>
          </cell>
          <cell r="D28">
            <v>1811283769</v>
          </cell>
          <cell r="E28">
            <v>0</v>
          </cell>
          <cell r="F28">
            <v>182641981</v>
          </cell>
          <cell r="G28">
            <v>57732922</v>
          </cell>
          <cell r="H28">
            <v>262706475</v>
          </cell>
          <cell r="I28">
            <v>0</v>
          </cell>
          <cell r="J28">
            <v>527632719.32000005</v>
          </cell>
          <cell r="K28">
            <v>556275638.36879992</v>
          </cell>
          <cell r="L28">
            <v>94973889.477599993</v>
          </cell>
          <cell r="M28">
            <v>40703095.490399994</v>
          </cell>
          <cell r="N28">
            <v>664817226.34319985</v>
          </cell>
          <cell r="O28" t="str">
            <v>MOCOA</v>
          </cell>
        </row>
        <row r="29">
          <cell r="B29" t="str">
            <v>SAN ANDRES</v>
          </cell>
        </row>
        <row r="30">
          <cell r="B30" t="str">
            <v>AMAZONAS</v>
          </cell>
          <cell r="C30">
            <v>415923815</v>
          </cell>
          <cell r="D30">
            <v>1739709510</v>
          </cell>
          <cell r="E30">
            <v>0</v>
          </cell>
          <cell r="F30">
            <v>349955695</v>
          </cell>
          <cell r="G30">
            <v>64483737</v>
          </cell>
          <cell r="H30">
            <v>319430251</v>
          </cell>
          <cell r="I30">
            <v>0</v>
          </cell>
          <cell r="J30">
            <v>589329767.32000005</v>
          </cell>
          <cell r="K30">
            <v>621321954.68879986</v>
          </cell>
          <cell r="L30">
            <v>106079358.11759999</v>
          </cell>
          <cell r="M30">
            <v>45462582.050399996</v>
          </cell>
          <cell r="N30">
            <v>742555506.82319987</v>
          </cell>
          <cell r="O30" t="str">
            <v>LETICIA</v>
          </cell>
        </row>
        <row r="31">
          <cell r="B31" t="str">
            <v>GUAINIA</v>
          </cell>
          <cell r="C31">
            <v>471931032</v>
          </cell>
          <cell r="D31">
            <v>1497785961</v>
          </cell>
          <cell r="E31">
            <v>0</v>
          </cell>
          <cell r="F31">
            <v>441149817</v>
          </cell>
          <cell r="G31">
            <v>63883324</v>
          </cell>
          <cell r="H31">
            <v>552697804</v>
          </cell>
          <cell r="I31">
            <v>0</v>
          </cell>
          <cell r="J31">
            <v>583842474.88000011</v>
          </cell>
          <cell r="K31">
            <v>615536780.65919995</v>
          </cell>
          <cell r="L31">
            <v>105091645.47840001</v>
          </cell>
          <cell r="M31">
            <v>45039276.633599997</v>
          </cell>
          <cell r="N31">
            <v>735641518.34879994</v>
          </cell>
          <cell r="O31" t="str">
            <v>INIRIDA</v>
          </cell>
        </row>
        <row r="32">
          <cell r="B32" t="str">
            <v>GUAVIARE</v>
          </cell>
          <cell r="C32">
            <v>805021474</v>
          </cell>
          <cell r="D32">
            <v>2744380167</v>
          </cell>
          <cell r="E32">
            <v>0</v>
          </cell>
          <cell r="F32">
            <v>621143966</v>
          </cell>
          <cell r="G32">
            <v>80677825</v>
          </cell>
          <cell r="H32">
            <v>239011734</v>
          </cell>
          <cell r="I32">
            <v>0</v>
          </cell>
          <cell r="J32">
            <v>737330782.44000006</v>
          </cell>
          <cell r="K32">
            <v>777357310.62959993</v>
          </cell>
          <cell r="L32">
            <v>132719540.8392</v>
          </cell>
          <cell r="M32">
            <v>56879803.216799997</v>
          </cell>
          <cell r="N32">
            <v>929036785.8743999</v>
          </cell>
          <cell r="O32" t="str">
            <v>SAN JOSE DEL GUAVIAR</v>
          </cell>
        </row>
        <row r="33">
          <cell r="B33" t="str">
            <v>VAUPES</v>
          </cell>
          <cell r="C33">
            <v>490133031</v>
          </cell>
          <cell r="D33">
            <v>1643201917</v>
          </cell>
          <cell r="E33">
            <v>0</v>
          </cell>
          <cell r="F33">
            <v>402271830</v>
          </cell>
          <cell r="G33">
            <v>53162041</v>
          </cell>
          <cell r="H33">
            <v>1216509587</v>
          </cell>
          <cell r="I33">
            <v>0</v>
          </cell>
          <cell r="J33">
            <v>485858524.76000005</v>
          </cell>
          <cell r="K33">
            <v>512233701.81839997</v>
          </cell>
          <cell r="L33">
            <v>87454534.456800014</v>
          </cell>
          <cell r="M33">
            <v>37480514.767200001</v>
          </cell>
          <cell r="N33">
            <v>612181741.19760001</v>
          </cell>
          <cell r="O33" t="str">
            <v>MITU</v>
          </cell>
        </row>
        <row r="34">
          <cell r="B34" t="str">
            <v>VICHADA</v>
          </cell>
          <cell r="C34">
            <v>221097330</v>
          </cell>
          <cell r="D34">
            <v>868530330</v>
          </cell>
          <cell r="E34">
            <v>0</v>
          </cell>
          <cell r="F34">
            <v>328184345</v>
          </cell>
          <cell r="G34">
            <v>36262509</v>
          </cell>
          <cell r="H34">
            <v>129782564</v>
          </cell>
          <cell r="I34">
            <v>0</v>
          </cell>
          <cell r="J34">
            <v>331410326.52000004</v>
          </cell>
          <cell r="K34">
            <v>349401172.8168</v>
          </cell>
          <cell r="L34">
            <v>59653858.773600005</v>
          </cell>
          <cell r="M34">
            <v>25565939.474399999</v>
          </cell>
          <cell r="N34">
            <v>417577011.4152</v>
          </cell>
          <cell r="O34" t="str">
            <v>PUERTO CARRENO</v>
          </cell>
        </row>
        <row r="39">
          <cell r="B39" t="str">
            <v>ANTIOQUIA</v>
          </cell>
          <cell r="C39">
            <v>79267064547</v>
          </cell>
          <cell r="D39">
            <v>109933322400</v>
          </cell>
          <cell r="E39">
            <v>49468571276</v>
          </cell>
          <cell r="F39">
            <v>14433086854</v>
          </cell>
          <cell r="G39">
            <v>5530701195</v>
          </cell>
          <cell r="H39">
            <v>1136360329</v>
          </cell>
          <cell r="I39">
            <v>704666417</v>
          </cell>
          <cell r="J39">
            <v>44764597399.200005</v>
          </cell>
          <cell r="K39">
            <v>55660570785.937988</v>
          </cell>
          <cell r="L39">
            <v>9503024280.5259972</v>
          </cell>
          <cell r="M39">
            <v>4072724691.6540027</v>
          </cell>
          <cell r="N39">
            <v>66521169963.682014</v>
          </cell>
        </row>
        <row r="40">
          <cell r="B40" t="str">
            <v>ATLANTICO</v>
          </cell>
          <cell r="C40">
            <v>24074055744</v>
          </cell>
          <cell r="D40">
            <v>29665613381</v>
          </cell>
          <cell r="E40">
            <v>13080280414</v>
          </cell>
          <cell r="F40">
            <v>3147953348</v>
          </cell>
          <cell r="G40">
            <v>1119371540</v>
          </cell>
          <cell r="H40">
            <v>0</v>
          </cell>
          <cell r="I40">
            <v>298644340</v>
          </cell>
          <cell r="J40">
            <v>8052953883.5200005</v>
          </cell>
          <cell r="K40">
            <v>11678166629.4168</v>
          </cell>
          <cell r="L40">
            <v>1993833326.9736001</v>
          </cell>
          <cell r="M40">
            <v>854499997.2744</v>
          </cell>
          <cell r="N40">
            <v>13956833288.815199</v>
          </cell>
        </row>
        <row r="41">
          <cell r="B41" t="str">
            <v>BOGOTA</v>
          </cell>
        </row>
        <row r="42">
          <cell r="B42" t="str">
            <v>BOLIVAR</v>
          </cell>
          <cell r="C42">
            <v>18875285124</v>
          </cell>
          <cell r="D42">
            <v>46786759448</v>
          </cell>
          <cell r="E42">
            <v>16211934856</v>
          </cell>
          <cell r="F42">
            <v>5139235603</v>
          </cell>
          <cell r="G42">
            <v>2411604855</v>
          </cell>
          <cell r="H42">
            <v>0</v>
          </cell>
          <cell r="I42">
            <v>2385799155</v>
          </cell>
          <cell r="J42">
            <v>21455919877</v>
          </cell>
          <cell r="K42">
            <v>23476133634.430004</v>
          </cell>
          <cell r="L42">
            <v>4008120376.6100011</v>
          </cell>
          <cell r="M42">
            <v>1717765875.6899998</v>
          </cell>
          <cell r="N42">
            <v>28056842636.27</v>
          </cell>
        </row>
        <row r="43">
          <cell r="B43" t="str">
            <v>BOYACA</v>
          </cell>
          <cell r="C43">
            <v>35220532388</v>
          </cell>
          <cell r="D43">
            <v>56869781879</v>
          </cell>
          <cell r="E43">
            <v>465189624</v>
          </cell>
          <cell r="F43">
            <v>4150725212</v>
          </cell>
          <cell r="G43">
            <v>4288681770</v>
          </cell>
          <cell r="H43">
            <v>246012452</v>
          </cell>
          <cell r="I43">
            <v>201333262</v>
          </cell>
          <cell r="J43">
            <v>39195120446.439995</v>
          </cell>
          <cell r="K43">
            <v>41322855556.38961</v>
          </cell>
          <cell r="L43">
            <v>7055121680.3592024</v>
          </cell>
          <cell r="M43">
            <v>3023623577.2967987</v>
          </cell>
          <cell r="N43">
            <v>49385851762.514412</v>
          </cell>
        </row>
        <row r="44">
          <cell r="B44" t="str">
            <v>CALDAS</v>
          </cell>
          <cell r="C44">
            <v>5567690446</v>
          </cell>
          <cell r="D44">
            <v>23953958958</v>
          </cell>
          <cell r="E44">
            <v>8496511796</v>
          </cell>
          <cell r="F44">
            <v>2253276503</v>
          </cell>
          <cell r="G44">
            <v>1045092395</v>
          </cell>
          <cell r="H44">
            <v>3940686875</v>
          </cell>
          <cell r="I44">
            <v>201333262</v>
          </cell>
          <cell r="J44">
            <v>8864205778.9600029</v>
          </cell>
          <cell r="K44">
            <v>10351520088.5364</v>
          </cell>
          <cell r="L44">
            <v>1767332698.0428002</v>
          </cell>
          <cell r="M44">
            <v>757428299.16120005</v>
          </cell>
          <cell r="N44">
            <v>12371328886.299601</v>
          </cell>
        </row>
        <row r="45">
          <cell r="B45" t="str">
            <v>CAQUETA</v>
          </cell>
          <cell r="C45">
            <v>3454554370</v>
          </cell>
          <cell r="D45">
            <v>13454578154</v>
          </cell>
          <cell r="E45">
            <v>0</v>
          </cell>
          <cell r="F45">
            <v>3133505665</v>
          </cell>
          <cell r="G45">
            <v>745678360</v>
          </cell>
          <cell r="H45">
            <v>440865802</v>
          </cell>
          <cell r="I45">
            <v>0</v>
          </cell>
          <cell r="J45">
            <v>6814903676.000001</v>
          </cell>
          <cell r="K45">
            <v>7184855589.8399992</v>
          </cell>
          <cell r="L45">
            <v>1226682661.6800001</v>
          </cell>
          <cell r="M45">
            <v>525721140.71999997</v>
          </cell>
          <cell r="N45">
            <v>8586778631.7600002</v>
          </cell>
        </row>
        <row r="46">
          <cell r="B46" t="str">
            <v>CAUCA</v>
          </cell>
          <cell r="C46">
            <v>8369643656</v>
          </cell>
          <cell r="D46">
            <v>48152045296</v>
          </cell>
          <cell r="E46">
            <v>802597440</v>
          </cell>
          <cell r="F46">
            <v>4461448748</v>
          </cell>
          <cell r="G46">
            <v>2022944117</v>
          </cell>
          <cell r="H46">
            <v>14985218912</v>
          </cell>
          <cell r="I46">
            <v>0</v>
          </cell>
          <cell r="J46">
            <v>18488090879.16</v>
          </cell>
          <cell r="K46">
            <v>19491730098.314396</v>
          </cell>
          <cell r="L46">
            <v>3327856358.2488008</v>
          </cell>
          <cell r="M46">
            <v>1426224153.5351996</v>
          </cell>
          <cell r="N46">
            <v>23294994507.7416</v>
          </cell>
        </row>
        <row r="47">
          <cell r="B47" t="str">
            <v>CESAR</v>
          </cell>
          <cell r="C47">
            <v>5204912650</v>
          </cell>
          <cell r="D47">
            <v>34694958116</v>
          </cell>
          <cell r="E47">
            <v>8823303196</v>
          </cell>
          <cell r="F47">
            <v>2968647934</v>
          </cell>
          <cell r="G47">
            <v>1133167374</v>
          </cell>
          <cell r="H47">
            <v>221689441</v>
          </cell>
          <cell r="I47">
            <v>322133219</v>
          </cell>
          <cell r="J47">
            <v>10356243272.199999</v>
          </cell>
          <cell r="K47">
            <v>10918439335.547998</v>
          </cell>
          <cell r="L47">
            <v>1864123788.9960001</v>
          </cell>
          <cell r="M47">
            <v>798910195.28400004</v>
          </cell>
          <cell r="N47">
            <v>13048866522.972</v>
          </cell>
        </row>
        <row r="48">
          <cell r="B48" t="str">
            <v>CORDOBA</v>
          </cell>
          <cell r="C48">
            <v>33404167404</v>
          </cell>
          <cell r="D48">
            <v>42081468165</v>
          </cell>
          <cell r="E48">
            <v>14015598752</v>
          </cell>
          <cell r="F48">
            <v>5224546134</v>
          </cell>
          <cell r="G48">
            <v>1705907008</v>
          </cell>
          <cell r="H48">
            <v>2042145686</v>
          </cell>
          <cell r="I48">
            <v>0</v>
          </cell>
          <cell r="J48">
            <v>14846805980.160006</v>
          </cell>
          <cell r="K48">
            <v>16741939450.534397</v>
          </cell>
          <cell r="L48">
            <v>2858379906.1888008</v>
          </cell>
          <cell r="M48">
            <v>1225019959.7951999</v>
          </cell>
          <cell r="N48">
            <v>20008659343.321594</v>
          </cell>
        </row>
        <row r="49">
          <cell r="B49" t="str">
            <v>CUNDINAMARCA</v>
          </cell>
          <cell r="C49">
            <v>52260568648</v>
          </cell>
          <cell r="D49">
            <v>80883693004</v>
          </cell>
          <cell r="E49">
            <v>2247967807</v>
          </cell>
          <cell r="F49">
            <v>7587352128</v>
          </cell>
          <cell r="G49">
            <v>4661637059</v>
          </cell>
          <cell r="H49">
            <v>0</v>
          </cell>
          <cell r="I49">
            <v>687888645</v>
          </cell>
          <cell r="J49">
            <v>39278797044.199989</v>
          </cell>
          <cell r="K49">
            <v>46279584989.928001</v>
          </cell>
          <cell r="L49">
            <v>7901392559.2560005</v>
          </cell>
          <cell r="M49">
            <v>3386311096.8240008</v>
          </cell>
          <cell r="N49">
            <v>55309747914.792007</v>
          </cell>
        </row>
        <row r="50">
          <cell r="B50" t="str">
            <v>CHOCO</v>
          </cell>
          <cell r="C50">
            <v>4096598577</v>
          </cell>
          <cell r="D50">
            <v>17550792899</v>
          </cell>
          <cell r="E50">
            <v>0</v>
          </cell>
          <cell r="F50">
            <v>2206932737</v>
          </cell>
          <cell r="G50">
            <v>1313295369</v>
          </cell>
          <cell r="H50">
            <v>2890938011</v>
          </cell>
          <cell r="I50">
            <v>0</v>
          </cell>
          <cell r="J50">
            <v>12002469023.440001</v>
          </cell>
          <cell r="K50">
            <v>12654031627.569601</v>
          </cell>
          <cell r="L50">
            <v>2160444424.2192001</v>
          </cell>
          <cell r="M50">
            <v>925904753.23679996</v>
          </cell>
          <cell r="N50">
            <v>15123110969.534399</v>
          </cell>
        </row>
        <row r="51">
          <cell r="B51" t="str">
            <v>HUILA</v>
          </cell>
          <cell r="C51">
            <v>7102830019</v>
          </cell>
          <cell r="D51">
            <v>28373779150</v>
          </cell>
          <cell r="E51">
            <v>9065398800</v>
          </cell>
          <cell r="F51">
            <v>2620701357</v>
          </cell>
          <cell r="G51">
            <v>1393862615</v>
          </cell>
          <cell r="H51">
            <v>138129576</v>
          </cell>
          <cell r="I51">
            <v>1573754998</v>
          </cell>
          <cell r="J51">
            <v>12738789205.24</v>
          </cell>
          <cell r="K51">
            <v>13430323476.381599</v>
          </cell>
          <cell r="L51">
            <v>2292982056.9431996</v>
          </cell>
          <cell r="M51">
            <v>982706595.83279955</v>
          </cell>
          <cell r="N51">
            <v>16050874398.602404</v>
          </cell>
        </row>
        <row r="52">
          <cell r="B52" t="str">
            <v>GUAJIRA</v>
          </cell>
          <cell r="C52">
            <v>9548639348</v>
          </cell>
          <cell r="D52">
            <v>18170425440</v>
          </cell>
          <cell r="E52">
            <v>635784639</v>
          </cell>
          <cell r="F52">
            <v>1896911951</v>
          </cell>
          <cell r="G52">
            <v>669357384</v>
          </cell>
          <cell r="H52">
            <v>12168326967</v>
          </cell>
          <cell r="I52">
            <v>0</v>
          </cell>
          <cell r="J52">
            <v>6117391002.5200005</v>
          </cell>
          <cell r="K52">
            <v>6449477942.6567993</v>
          </cell>
          <cell r="L52">
            <v>1101130380.4536002</v>
          </cell>
          <cell r="M52">
            <v>471913020.19440001</v>
          </cell>
          <cell r="N52">
            <v>7707912663.1751995</v>
          </cell>
        </row>
        <row r="53">
          <cell r="B53" t="str">
            <v>MAGDALENA</v>
          </cell>
          <cell r="C53">
            <v>21740144344</v>
          </cell>
          <cell r="D53">
            <v>35532848958</v>
          </cell>
          <cell r="E53">
            <v>2607551237</v>
          </cell>
          <cell r="F53">
            <v>3763761431</v>
          </cell>
          <cell r="G53">
            <v>1699262939</v>
          </cell>
          <cell r="H53">
            <v>410529353</v>
          </cell>
          <cell r="I53">
            <v>1154310702</v>
          </cell>
          <cell r="J53">
            <v>14531961534.719999</v>
          </cell>
          <cell r="K53">
            <v>16782112116.224794</v>
          </cell>
          <cell r="L53">
            <v>2865238653.9896002</v>
          </cell>
          <cell r="M53">
            <v>1227959423.1383998</v>
          </cell>
          <cell r="N53">
            <v>20056670577.9272</v>
          </cell>
        </row>
        <row r="54">
          <cell r="B54" t="str">
            <v>META</v>
          </cell>
          <cell r="C54">
            <v>4499651470</v>
          </cell>
          <cell r="D54">
            <v>15066509081</v>
          </cell>
          <cell r="E54">
            <v>5066044089</v>
          </cell>
          <cell r="F54">
            <v>3225834332</v>
          </cell>
          <cell r="G54">
            <v>1107371746</v>
          </cell>
          <cell r="H54">
            <v>695315020</v>
          </cell>
          <cell r="I54">
            <v>0</v>
          </cell>
          <cell r="J54">
            <v>10120491855.040001</v>
          </cell>
          <cell r="K54">
            <v>10669889984.313599</v>
          </cell>
          <cell r="L54">
            <v>1821688533.9071999</v>
          </cell>
          <cell r="M54">
            <v>780723657.38880014</v>
          </cell>
          <cell r="N54">
            <v>12751819737.350397</v>
          </cell>
        </row>
        <row r="55">
          <cell r="B55" t="str">
            <v>NARIÑO</v>
          </cell>
          <cell r="C55">
            <v>21171242331</v>
          </cell>
          <cell r="D55">
            <v>70120786499</v>
          </cell>
          <cell r="E55">
            <v>15105479835</v>
          </cell>
          <cell r="F55">
            <v>4960611626</v>
          </cell>
          <cell r="G55">
            <v>2770635222</v>
          </cell>
          <cell r="H55">
            <v>7069828845</v>
          </cell>
          <cell r="I55">
            <v>0</v>
          </cell>
          <cell r="J55">
            <v>24025260871.639996</v>
          </cell>
          <cell r="K55">
            <v>27227391843.227592</v>
          </cell>
          <cell r="L55">
            <v>4648579095.1852007</v>
          </cell>
          <cell r="M55">
            <v>1992248183.6507995</v>
          </cell>
          <cell r="N55">
            <v>32540053666.296398</v>
          </cell>
        </row>
        <row r="56">
          <cell r="B56" t="str">
            <v>NORTE DE SANTANDER</v>
          </cell>
          <cell r="C56">
            <v>5308228073</v>
          </cell>
          <cell r="D56">
            <v>27435564174</v>
          </cell>
          <cell r="E56">
            <v>2427602737</v>
          </cell>
          <cell r="F56">
            <v>3038494295</v>
          </cell>
          <cell r="G56">
            <v>1530017341</v>
          </cell>
          <cell r="H56">
            <v>351202746</v>
          </cell>
          <cell r="I56">
            <v>0</v>
          </cell>
          <cell r="J56">
            <v>13451607413.720007</v>
          </cell>
          <cell r="K56">
            <v>14960145016.684797</v>
          </cell>
          <cell r="L56">
            <v>2554171100.4095998</v>
          </cell>
          <cell r="M56">
            <v>1094644757.3184001</v>
          </cell>
          <cell r="N56">
            <v>17879197702.867199</v>
          </cell>
        </row>
        <row r="57">
          <cell r="B57" t="str">
            <v>QUINDIO</v>
          </cell>
          <cell r="C57">
            <v>1988865464</v>
          </cell>
          <cell r="D57">
            <v>14209389630</v>
          </cell>
          <cell r="E57">
            <v>753544757</v>
          </cell>
          <cell r="F57">
            <v>993481996</v>
          </cell>
          <cell r="G57">
            <v>409425684</v>
          </cell>
          <cell r="H57">
            <v>0</v>
          </cell>
          <cell r="I57">
            <v>0</v>
          </cell>
          <cell r="J57">
            <v>3741823208.2000003</v>
          </cell>
          <cell r="K57">
            <v>3944950753.7880001</v>
          </cell>
          <cell r="L57">
            <v>673528177.47600019</v>
          </cell>
          <cell r="M57">
            <v>288654933.204</v>
          </cell>
          <cell r="N57">
            <v>4714697242.3320007</v>
          </cell>
        </row>
        <row r="58">
          <cell r="B58" t="str">
            <v>RISARALDA</v>
          </cell>
          <cell r="C58">
            <v>16446068847</v>
          </cell>
          <cell r="D58">
            <v>15396102997</v>
          </cell>
          <cell r="E58">
            <v>5370801532</v>
          </cell>
          <cell r="F58">
            <v>1893724453</v>
          </cell>
          <cell r="G58">
            <v>580468178</v>
          </cell>
          <cell r="H58">
            <v>839458031</v>
          </cell>
          <cell r="I58">
            <v>0</v>
          </cell>
          <cell r="J58">
            <v>4044925017.8400002</v>
          </cell>
          <cell r="K58">
            <v>6109638110.5355988</v>
          </cell>
          <cell r="L58">
            <v>1043108945.7012001</v>
          </cell>
          <cell r="M58">
            <v>447046691.01479995</v>
          </cell>
          <cell r="N58">
            <v>7301762619.9084005</v>
          </cell>
        </row>
        <row r="59">
          <cell r="B59" t="str">
            <v>SANTANDER</v>
          </cell>
          <cell r="C59">
            <v>55160068495</v>
          </cell>
          <cell r="D59">
            <v>56230936971</v>
          </cell>
          <cell r="E59">
            <v>8928539346</v>
          </cell>
          <cell r="F59">
            <v>5546532962</v>
          </cell>
          <cell r="G59">
            <v>3292517565</v>
          </cell>
          <cell r="H59">
            <v>65788809</v>
          </cell>
          <cell r="I59">
            <v>828821929</v>
          </cell>
          <cell r="J59">
            <v>27333133928.240005</v>
          </cell>
          <cell r="K59">
            <v>32855202143.651596</v>
          </cell>
          <cell r="L59">
            <v>5609424756.2332001</v>
          </cell>
          <cell r="M59">
            <v>2404039181.2427979</v>
          </cell>
          <cell r="N59">
            <v>39265973293.632401</v>
          </cell>
        </row>
        <row r="60">
          <cell r="B60" t="str">
            <v>SUCRE</v>
          </cell>
          <cell r="C60">
            <v>5997717130</v>
          </cell>
          <cell r="D60">
            <v>24995355844</v>
          </cell>
          <cell r="E60">
            <v>5707980338</v>
          </cell>
          <cell r="F60">
            <v>2327183912</v>
          </cell>
          <cell r="G60">
            <v>1229509482</v>
          </cell>
          <cell r="H60">
            <v>943750797</v>
          </cell>
          <cell r="I60">
            <v>0</v>
          </cell>
          <cell r="J60">
            <v>11236733054.960005</v>
          </cell>
          <cell r="K60">
            <v>11846727135.086397</v>
          </cell>
          <cell r="L60">
            <v>2022611949.8928006</v>
          </cell>
          <cell r="M60">
            <v>866833692.8111999</v>
          </cell>
          <cell r="N60">
            <v>14158283649.249599</v>
          </cell>
        </row>
        <row r="61">
          <cell r="B61" t="str">
            <v xml:space="preserve">TOLIMA </v>
          </cell>
          <cell r="C61">
            <v>6638063153</v>
          </cell>
          <cell r="D61">
            <v>32083643905</v>
          </cell>
          <cell r="E61">
            <v>14739655142</v>
          </cell>
          <cell r="F61">
            <v>3597854172</v>
          </cell>
          <cell r="G61">
            <v>2044950050</v>
          </cell>
          <cell r="H61">
            <v>1476254219</v>
          </cell>
          <cell r="I61">
            <v>1020088528</v>
          </cell>
          <cell r="J61">
            <v>18051437223.120003</v>
          </cell>
          <cell r="K61">
            <v>19965250269.600788</v>
          </cell>
          <cell r="L61">
            <v>3408701265.5415998</v>
          </cell>
          <cell r="M61">
            <v>1460871970.9463997</v>
          </cell>
          <cell r="N61">
            <v>23860908858.791206</v>
          </cell>
        </row>
        <row r="62">
          <cell r="B62" t="str">
            <v>VALLE DEL CAUCA</v>
          </cell>
          <cell r="C62">
            <v>77990059039</v>
          </cell>
          <cell r="D62">
            <v>54314266755</v>
          </cell>
          <cell r="E62">
            <v>11400666470</v>
          </cell>
          <cell r="F62">
            <v>8376421115</v>
          </cell>
          <cell r="G62">
            <v>2165620831</v>
          </cell>
          <cell r="H62">
            <v>602420860</v>
          </cell>
          <cell r="I62">
            <v>0</v>
          </cell>
          <cell r="J62">
            <v>11250757444.08</v>
          </cell>
          <cell r="K62">
            <v>24368393664.967197</v>
          </cell>
          <cell r="L62">
            <v>4160457454.9944015</v>
          </cell>
          <cell r="M62">
            <v>1783053194.9976006</v>
          </cell>
          <cell r="N62">
            <v>29123202184.960804</v>
          </cell>
        </row>
        <row r="63">
          <cell r="B63" t="str">
            <v>ARAUCA</v>
          </cell>
          <cell r="C63">
            <v>1777391873</v>
          </cell>
          <cell r="D63">
            <v>6620540177</v>
          </cell>
          <cell r="E63">
            <v>0</v>
          </cell>
          <cell r="F63">
            <v>1105791246</v>
          </cell>
          <cell r="G63">
            <v>290997895</v>
          </cell>
          <cell r="H63">
            <v>212893666</v>
          </cell>
          <cell r="I63">
            <v>0</v>
          </cell>
          <cell r="J63">
            <v>2659487956.1599998</v>
          </cell>
          <cell r="K63">
            <v>2803860159.4944</v>
          </cell>
          <cell r="L63">
            <v>478707832.10880005</v>
          </cell>
          <cell r="M63">
            <v>205160499.47519997</v>
          </cell>
          <cell r="N63">
            <v>3350954824.7616005</v>
          </cell>
        </row>
        <row r="64">
          <cell r="B64" t="str">
            <v>CASANARE</v>
          </cell>
          <cell r="C64">
            <v>2638716523</v>
          </cell>
          <cell r="D64">
            <v>13206145161</v>
          </cell>
          <cell r="E64">
            <v>0</v>
          </cell>
          <cell r="F64">
            <v>1665011730</v>
          </cell>
          <cell r="G64">
            <v>639749370</v>
          </cell>
          <cell r="H64">
            <v>494896994</v>
          </cell>
          <cell r="I64">
            <v>0</v>
          </cell>
          <cell r="J64">
            <v>5846797435.0800009</v>
          </cell>
          <cell r="K64">
            <v>6164195010.1271992</v>
          </cell>
          <cell r="L64">
            <v>1052423538.3144</v>
          </cell>
          <cell r="M64">
            <v>451038659.27759999</v>
          </cell>
          <cell r="N64">
            <v>7366964768.2007999</v>
          </cell>
        </row>
        <row r="65">
          <cell r="B65" t="str">
            <v>PUTUMAYO</v>
          </cell>
          <cell r="C65">
            <v>3406930358</v>
          </cell>
          <cell r="D65">
            <v>15769410905</v>
          </cell>
          <cell r="E65">
            <v>1032518642</v>
          </cell>
          <cell r="F65">
            <v>2026421760</v>
          </cell>
          <cell r="G65">
            <v>734774005</v>
          </cell>
          <cell r="H65">
            <v>977677359</v>
          </cell>
          <cell r="I65">
            <v>0</v>
          </cell>
          <cell r="J65">
            <v>6715246572.1599998</v>
          </cell>
          <cell r="K65">
            <v>7079788528.9343996</v>
          </cell>
          <cell r="L65">
            <v>1208744382.9888</v>
          </cell>
          <cell r="M65">
            <v>518033306.99519998</v>
          </cell>
          <cell r="N65">
            <v>8461210680.9215994</v>
          </cell>
        </row>
        <row r="66">
          <cell r="B66" t="str">
            <v>SAN ANDRES</v>
          </cell>
          <cell r="C66">
            <v>88458800</v>
          </cell>
          <cell r="D66">
            <v>164466235</v>
          </cell>
          <cell r="E66">
            <v>0</v>
          </cell>
          <cell r="F66">
            <v>15237956</v>
          </cell>
          <cell r="G66">
            <v>33086466</v>
          </cell>
          <cell r="H66">
            <v>0</v>
          </cell>
          <cell r="I66">
            <v>0</v>
          </cell>
          <cell r="J66">
            <v>302383834.20000005</v>
          </cell>
          <cell r="K66">
            <v>318798956.62799996</v>
          </cell>
          <cell r="L66">
            <v>54429090.156000003</v>
          </cell>
          <cell r="M66">
            <v>23326752.923999999</v>
          </cell>
          <cell r="N66">
            <v>381003631.09199995</v>
          </cell>
        </row>
        <row r="67">
          <cell r="B67" t="str">
            <v>AMAZONAS</v>
          </cell>
          <cell r="C67">
            <v>157026349</v>
          </cell>
          <cell r="D67">
            <v>553119092</v>
          </cell>
          <cell r="E67">
            <v>0</v>
          </cell>
          <cell r="F67">
            <v>67905757</v>
          </cell>
          <cell r="G67">
            <v>39607231</v>
          </cell>
          <cell r="H67">
            <v>308929172</v>
          </cell>
          <cell r="I67">
            <v>0</v>
          </cell>
          <cell r="J67">
            <v>361978409.52000004</v>
          </cell>
          <cell r="K67">
            <v>381628666.03679997</v>
          </cell>
          <cell r="L67">
            <v>65156113.71360001</v>
          </cell>
          <cell r="M67">
            <v>27924048.7344</v>
          </cell>
          <cell r="N67">
            <v>456092795.99519998</v>
          </cell>
        </row>
        <row r="68">
          <cell r="B68" t="str">
            <v>GUAINIA</v>
          </cell>
        </row>
        <row r="69">
          <cell r="B69" t="str">
            <v>GUAVIARE</v>
          </cell>
          <cell r="C69">
            <v>913187092</v>
          </cell>
          <cell r="D69">
            <v>3358100375</v>
          </cell>
          <cell r="E69">
            <v>0</v>
          </cell>
          <cell r="F69">
            <v>1092017064</v>
          </cell>
          <cell r="G69">
            <v>170402251</v>
          </cell>
          <cell r="H69">
            <v>168107013</v>
          </cell>
          <cell r="I69">
            <v>0</v>
          </cell>
          <cell r="J69">
            <v>1557340248.8000002</v>
          </cell>
          <cell r="K69">
            <v>1641881576.592</v>
          </cell>
          <cell r="L69">
            <v>280321244.78400004</v>
          </cell>
          <cell r="M69">
            <v>120137676.336</v>
          </cell>
          <cell r="N69">
            <v>1962248713.4879999</v>
          </cell>
        </row>
        <row r="70">
          <cell r="B70" t="str">
            <v>VAUPES</v>
          </cell>
          <cell r="C70">
            <v>124222080</v>
          </cell>
          <cell r="D70">
            <v>350828194</v>
          </cell>
          <cell r="E70">
            <v>0</v>
          </cell>
          <cell r="F70">
            <v>271977711</v>
          </cell>
          <cell r="G70">
            <v>119110749</v>
          </cell>
          <cell r="H70">
            <v>221958698</v>
          </cell>
          <cell r="I70">
            <v>0</v>
          </cell>
          <cell r="J70">
            <v>1088576959.96</v>
          </cell>
          <cell r="K70">
            <v>1147671137.7863998</v>
          </cell>
          <cell r="L70">
            <v>195943852.79280004</v>
          </cell>
          <cell r="M70">
            <v>83975936.911200002</v>
          </cell>
          <cell r="N70">
            <v>1371606969.5496001</v>
          </cell>
        </row>
        <row r="71">
          <cell r="B71" t="str">
            <v>VICHADA</v>
          </cell>
          <cell r="C71">
            <v>1035472937</v>
          </cell>
          <cell r="D71">
            <v>3029334143</v>
          </cell>
          <cell r="E71">
            <v>0</v>
          </cell>
          <cell r="F71">
            <v>2026293813</v>
          </cell>
          <cell r="G71">
            <v>175659049</v>
          </cell>
          <cell r="H71">
            <v>1597061494</v>
          </cell>
          <cell r="I71">
            <v>0</v>
          </cell>
          <cell r="J71">
            <v>1605383183.0400002</v>
          </cell>
          <cell r="K71">
            <v>1692532555.8335996</v>
          </cell>
          <cell r="L71">
            <v>288968972.9472</v>
          </cell>
          <cell r="M71">
            <v>123843845.54879998</v>
          </cell>
          <cell r="N71">
            <v>2022782810.6303997</v>
          </cell>
        </row>
        <row r="76">
          <cell r="B76" t="str">
            <v>ANTIOQUIA</v>
          </cell>
          <cell r="C76">
            <v>243273060254</v>
          </cell>
          <cell r="D76">
            <v>0</v>
          </cell>
          <cell r="E76">
            <v>50679915627</v>
          </cell>
          <cell r="F76">
            <v>17258680947</v>
          </cell>
          <cell r="G76">
            <v>0</v>
          </cell>
          <cell r="H76">
            <v>0</v>
          </cell>
          <cell r="I76">
            <v>0</v>
          </cell>
        </row>
        <row r="77">
          <cell r="B77" t="str">
            <v>ATLANTICO</v>
          </cell>
          <cell r="C77">
            <v>62631807780</v>
          </cell>
          <cell r="D77">
            <v>0</v>
          </cell>
          <cell r="E77">
            <v>15184804151</v>
          </cell>
          <cell r="F77">
            <v>6366460414</v>
          </cell>
          <cell r="G77">
            <v>0</v>
          </cell>
          <cell r="H77">
            <v>0</v>
          </cell>
          <cell r="I77">
            <v>0</v>
          </cell>
        </row>
        <row r="79">
          <cell r="B79" t="str">
            <v>BOLIVAR</v>
          </cell>
          <cell r="C79">
            <v>95405173931</v>
          </cell>
          <cell r="D79">
            <v>0</v>
          </cell>
          <cell r="E79">
            <v>23588622914</v>
          </cell>
          <cell r="F79">
            <v>7208842505</v>
          </cell>
          <cell r="G79">
            <v>0</v>
          </cell>
          <cell r="H79">
            <v>0</v>
          </cell>
          <cell r="I79">
            <v>0</v>
          </cell>
        </row>
        <row r="80">
          <cell r="B80" t="str">
            <v>BOYACA</v>
          </cell>
          <cell r="C80">
            <v>185153177092</v>
          </cell>
          <cell r="D80">
            <v>0</v>
          </cell>
          <cell r="E80">
            <v>33814551824</v>
          </cell>
          <cell r="F80">
            <v>3688243595</v>
          </cell>
          <cell r="G80">
            <v>0</v>
          </cell>
          <cell r="H80">
            <v>0</v>
          </cell>
          <cell r="I80">
            <v>0</v>
          </cell>
        </row>
        <row r="81">
          <cell r="B81" t="str">
            <v>CALDAS</v>
          </cell>
          <cell r="C81">
            <v>71745065786</v>
          </cell>
          <cell r="D81">
            <v>0</v>
          </cell>
          <cell r="E81">
            <v>17763042705</v>
          </cell>
          <cell r="F81">
            <v>2588742072</v>
          </cell>
          <cell r="G81">
            <v>0</v>
          </cell>
          <cell r="H81">
            <v>0</v>
          </cell>
          <cell r="I81">
            <v>0</v>
          </cell>
        </row>
        <row r="82">
          <cell r="B82" t="str">
            <v>CAQUETA</v>
          </cell>
          <cell r="C82">
            <v>29820919546</v>
          </cell>
          <cell r="D82">
            <v>0</v>
          </cell>
          <cell r="E82">
            <v>24575236218</v>
          </cell>
          <cell r="F82">
            <v>3016980435</v>
          </cell>
          <cell r="G82">
            <v>0</v>
          </cell>
          <cell r="H82">
            <v>0</v>
          </cell>
          <cell r="I82">
            <v>0</v>
          </cell>
        </row>
        <row r="83">
          <cell r="B83" t="str">
            <v>CAUCA</v>
          </cell>
          <cell r="C83">
            <v>113696618184</v>
          </cell>
          <cell r="D83">
            <v>0</v>
          </cell>
          <cell r="E83">
            <v>40510093201</v>
          </cell>
          <cell r="F83">
            <v>4124346913</v>
          </cell>
          <cell r="G83">
            <v>0</v>
          </cell>
          <cell r="H83">
            <v>0</v>
          </cell>
          <cell r="I83">
            <v>0</v>
          </cell>
        </row>
        <row r="84">
          <cell r="B84" t="str">
            <v>CESAR</v>
          </cell>
          <cell r="C84">
            <v>62461592594</v>
          </cell>
          <cell r="D84">
            <v>0</v>
          </cell>
          <cell r="E84">
            <v>13994525029</v>
          </cell>
          <cell r="F84">
            <v>3683632115</v>
          </cell>
          <cell r="G84">
            <v>0</v>
          </cell>
          <cell r="H84">
            <v>0</v>
          </cell>
          <cell r="I84">
            <v>0</v>
          </cell>
        </row>
        <row r="85">
          <cell r="B85" t="str">
            <v>CORDOBA</v>
          </cell>
          <cell r="C85">
            <v>99926898938</v>
          </cell>
          <cell r="D85">
            <v>0</v>
          </cell>
          <cell r="E85">
            <v>24724120598</v>
          </cell>
          <cell r="F85">
            <v>4859473123</v>
          </cell>
          <cell r="G85">
            <v>0</v>
          </cell>
          <cell r="H85">
            <v>0</v>
          </cell>
          <cell r="I85">
            <v>0</v>
          </cell>
        </row>
        <row r="86">
          <cell r="B86" t="str">
            <v>CUNDINAMARCA</v>
          </cell>
          <cell r="C86">
            <v>224072478543</v>
          </cell>
          <cell r="D86">
            <v>0</v>
          </cell>
          <cell r="E86">
            <v>50946480954</v>
          </cell>
          <cell r="F86">
            <v>6207833561</v>
          </cell>
          <cell r="G86">
            <v>0</v>
          </cell>
          <cell r="H86">
            <v>0</v>
          </cell>
          <cell r="I86">
            <v>0</v>
          </cell>
        </row>
        <row r="87">
          <cell r="B87" t="str">
            <v>CHOCO</v>
          </cell>
          <cell r="C87">
            <v>79587045105</v>
          </cell>
          <cell r="D87">
            <v>0</v>
          </cell>
          <cell r="E87">
            <v>24586044155</v>
          </cell>
          <cell r="F87">
            <v>2366765740</v>
          </cell>
          <cell r="G87">
            <v>0</v>
          </cell>
          <cell r="H87">
            <v>0</v>
          </cell>
          <cell r="I87">
            <v>0</v>
          </cell>
        </row>
        <row r="88">
          <cell r="B88" t="str">
            <v>HUILA</v>
          </cell>
          <cell r="C88">
            <v>73850537209</v>
          </cell>
          <cell r="D88">
            <v>0</v>
          </cell>
          <cell r="E88">
            <v>12492600012</v>
          </cell>
          <cell r="F88">
            <v>3212329746</v>
          </cell>
          <cell r="G88">
            <v>0</v>
          </cell>
          <cell r="H88">
            <v>0</v>
          </cell>
          <cell r="I88">
            <v>0</v>
          </cell>
        </row>
        <row r="89">
          <cell r="B89" t="str">
            <v>GUAJIRA</v>
          </cell>
          <cell r="C89">
            <v>49389838419</v>
          </cell>
          <cell r="D89">
            <v>0</v>
          </cell>
          <cell r="E89">
            <v>17822172535</v>
          </cell>
          <cell r="F89">
            <v>1945765506</v>
          </cell>
          <cell r="G89">
            <v>0</v>
          </cell>
          <cell r="H89">
            <v>0</v>
          </cell>
          <cell r="I89">
            <v>0</v>
          </cell>
        </row>
        <row r="90">
          <cell r="B90" t="str">
            <v>MAGDALENA</v>
          </cell>
          <cell r="C90">
            <v>70459820100</v>
          </cell>
          <cell r="D90">
            <v>0</v>
          </cell>
          <cell r="E90">
            <v>28544323727</v>
          </cell>
          <cell r="F90">
            <v>4361475790</v>
          </cell>
          <cell r="G90">
            <v>0</v>
          </cell>
          <cell r="H90">
            <v>0</v>
          </cell>
          <cell r="I90">
            <v>0</v>
          </cell>
        </row>
        <row r="91">
          <cell r="B91" t="str">
            <v>META</v>
          </cell>
          <cell r="C91">
            <v>43659167737</v>
          </cell>
          <cell r="D91">
            <v>0</v>
          </cell>
          <cell r="E91">
            <v>27443592519</v>
          </cell>
          <cell r="F91">
            <v>3668411394</v>
          </cell>
          <cell r="G91">
            <v>0</v>
          </cell>
          <cell r="H91">
            <v>0</v>
          </cell>
          <cell r="I91">
            <v>0</v>
          </cell>
        </row>
        <row r="92">
          <cell r="B92" t="str">
            <v>NARIÑO</v>
          </cell>
          <cell r="C92">
            <v>125340273117</v>
          </cell>
          <cell r="D92">
            <v>0</v>
          </cell>
          <cell r="E92">
            <v>29638795425</v>
          </cell>
          <cell r="F92">
            <v>4952758661</v>
          </cell>
          <cell r="G92">
            <v>0</v>
          </cell>
          <cell r="H92">
            <v>0</v>
          </cell>
          <cell r="I92">
            <v>0</v>
          </cell>
        </row>
        <row r="93">
          <cell r="B93" t="str">
            <v>NORTE DE SANTANDER</v>
          </cell>
          <cell r="C93">
            <v>109114556317</v>
          </cell>
          <cell r="D93">
            <v>0</v>
          </cell>
          <cell r="E93">
            <v>33247043053</v>
          </cell>
          <cell r="F93">
            <v>4501575011</v>
          </cell>
          <cell r="G93">
            <v>0</v>
          </cell>
          <cell r="H93">
            <v>0</v>
          </cell>
          <cell r="I93">
            <v>0</v>
          </cell>
        </row>
        <row r="94">
          <cell r="B94" t="str">
            <v>QUINDIO</v>
          </cell>
          <cell r="C94">
            <v>33542760471</v>
          </cell>
          <cell r="D94">
            <v>0</v>
          </cell>
          <cell r="E94">
            <v>8567627990</v>
          </cell>
          <cell r="F94">
            <v>1639799485</v>
          </cell>
          <cell r="G94">
            <v>0</v>
          </cell>
          <cell r="H94">
            <v>0</v>
          </cell>
          <cell r="I94">
            <v>0</v>
          </cell>
        </row>
        <row r="95">
          <cell r="B95" t="str">
            <v>RISARALDA</v>
          </cell>
          <cell r="C95">
            <v>34219349321</v>
          </cell>
          <cell r="D95">
            <v>0</v>
          </cell>
          <cell r="E95">
            <v>11819467798</v>
          </cell>
          <cell r="F95">
            <v>3040629518</v>
          </cell>
          <cell r="G95">
            <v>0</v>
          </cell>
          <cell r="H95">
            <v>0</v>
          </cell>
          <cell r="I95">
            <v>0</v>
          </cell>
        </row>
        <row r="96">
          <cell r="B96" t="str">
            <v>SANTANDER</v>
          </cell>
          <cell r="C96">
            <v>139760709524</v>
          </cell>
          <cell r="D96">
            <v>0</v>
          </cell>
          <cell r="E96">
            <v>34076376496</v>
          </cell>
          <cell r="F96">
            <v>6022027800</v>
          </cell>
          <cell r="G96">
            <v>0</v>
          </cell>
          <cell r="H96">
            <v>0</v>
          </cell>
          <cell r="I96">
            <v>0</v>
          </cell>
        </row>
        <row r="97">
          <cell r="B97" t="str">
            <v>SUCRE</v>
          </cell>
          <cell r="C97">
            <v>72534021352</v>
          </cell>
          <cell r="D97">
            <v>0</v>
          </cell>
          <cell r="E97">
            <v>15853630056</v>
          </cell>
          <cell r="F97">
            <v>2647586707</v>
          </cell>
          <cell r="G97">
            <v>0</v>
          </cell>
          <cell r="H97">
            <v>0</v>
          </cell>
          <cell r="I97">
            <v>0</v>
          </cell>
        </row>
        <row r="98">
          <cell r="B98" t="str">
            <v xml:space="preserve">TOLIMA </v>
          </cell>
          <cell r="C98">
            <v>122935303434</v>
          </cell>
          <cell r="D98">
            <v>0</v>
          </cell>
          <cell r="E98">
            <v>18832321314</v>
          </cell>
          <cell r="F98">
            <v>4286256262</v>
          </cell>
          <cell r="G98">
            <v>0</v>
          </cell>
          <cell r="H98">
            <v>0</v>
          </cell>
          <cell r="I98">
            <v>0</v>
          </cell>
        </row>
        <row r="99">
          <cell r="B99" t="str">
            <v>VALLE DEL CAUCA</v>
          </cell>
          <cell r="C99">
            <v>159139211491</v>
          </cell>
          <cell r="D99">
            <v>0</v>
          </cell>
          <cell r="E99">
            <v>62416178138</v>
          </cell>
          <cell r="F99">
            <v>13608808772</v>
          </cell>
          <cell r="G99">
            <v>0</v>
          </cell>
          <cell r="H99">
            <v>0</v>
          </cell>
          <cell r="I99">
            <v>0</v>
          </cell>
        </row>
        <row r="100">
          <cell r="B100" t="str">
            <v>ARAUCA</v>
          </cell>
          <cell r="C100">
            <v>43160023818</v>
          </cell>
          <cell r="D100">
            <v>0</v>
          </cell>
          <cell r="E100">
            <v>14102218367</v>
          </cell>
          <cell r="F100">
            <v>1241805735</v>
          </cell>
          <cell r="G100">
            <v>0</v>
          </cell>
          <cell r="H100">
            <v>0</v>
          </cell>
          <cell r="I100">
            <v>0</v>
          </cell>
        </row>
        <row r="101">
          <cell r="B101" t="str">
            <v>CASANARE</v>
          </cell>
          <cell r="C101">
            <v>45560909427</v>
          </cell>
          <cell r="D101">
            <v>0</v>
          </cell>
          <cell r="E101">
            <v>14016766687</v>
          </cell>
          <cell r="F101">
            <v>1679645090</v>
          </cell>
          <cell r="G101">
            <v>0</v>
          </cell>
          <cell r="H101">
            <v>0</v>
          </cell>
          <cell r="I101">
            <v>0</v>
          </cell>
        </row>
        <row r="102">
          <cell r="B102" t="str">
            <v>PUTUMAYO</v>
          </cell>
          <cell r="C102">
            <v>45438783867</v>
          </cell>
          <cell r="D102">
            <v>0</v>
          </cell>
          <cell r="E102">
            <v>16792561462</v>
          </cell>
          <cell r="F102">
            <v>1807415787</v>
          </cell>
          <cell r="G102">
            <v>0</v>
          </cell>
          <cell r="H102">
            <v>0</v>
          </cell>
          <cell r="I102">
            <v>0</v>
          </cell>
        </row>
        <row r="103">
          <cell r="B103" t="str">
            <v>SAN ANDRES</v>
          </cell>
          <cell r="C103">
            <v>10150949503</v>
          </cell>
          <cell r="D103">
            <v>1933414086</v>
          </cell>
          <cell r="E103">
            <v>4143249896</v>
          </cell>
          <cell r="F103">
            <v>430615124</v>
          </cell>
          <cell r="G103">
            <v>63017033</v>
          </cell>
          <cell r="H103">
            <v>0</v>
          </cell>
          <cell r="I103">
            <v>0</v>
          </cell>
        </row>
        <row r="104">
          <cell r="B104" t="str">
            <v>AMAZONAS</v>
          </cell>
          <cell r="C104">
            <v>13413941973</v>
          </cell>
          <cell r="D104">
            <v>1245329865</v>
          </cell>
          <cell r="E104">
            <v>8909489863</v>
          </cell>
          <cell r="F104">
            <v>3284003878</v>
          </cell>
          <cell r="G104">
            <v>0</v>
          </cell>
          <cell r="H104">
            <v>1228715967</v>
          </cell>
          <cell r="I104">
            <v>0</v>
          </cell>
        </row>
        <row r="105">
          <cell r="B105" t="str">
            <v>GUAINIA</v>
          </cell>
          <cell r="C105">
            <v>11220135856</v>
          </cell>
          <cell r="D105">
            <v>682637961</v>
          </cell>
          <cell r="E105">
            <v>4595061410</v>
          </cell>
          <cell r="F105">
            <v>2237367136</v>
          </cell>
          <cell r="G105">
            <v>0</v>
          </cell>
          <cell r="H105">
            <v>670902254</v>
          </cell>
          <cell r="I105">
            <v>0</v>
          </cell>
        </row>
        <row r="106">
          <cell r="B106" t="str">
            <v>GUAVIARE</v>
          </cell>
          <cell r="C106">
            <v>14417175626</v>
          </cell>
          <cell r="D106">
            <v>0</v>
          </cell>
          <cell r="E106">
            <v>16064886134</v>
          </cell>
          <cell r="F106">
            <v>1401677206</v>
          </cell>
          <cell r="G106">
            <v>0</v>
          </cell>
          <cell r="H106">
            <v>0</v>
          </cell>
          <cell r="I106">
            <v>0</v>
          </cell>
        </row>
        <row r="107">
          <cell r="B107" t="str">
            <v>VAUPES</v>
          </cell>
          <cell r="C107">
            <v>10953467457</v>
          </cell>
          <cell r="D107">
            <v>309123758</v>
          </cell>
          <cell r="E107">
            <v>1874889910</v>
          </cell>
          <cell r="F107">
            <v>1451924070</v>
          </cell>
          <cell r="G107">
            <v>0</v>
          </cell>
          <cell r="H107">
            <v>154823597</v>
          </cell>
          <cell r="I107">
            <v>0</v>
          </cell>
        </row>
        <row r="108">
          <cell r="B108" t="str">
            <v>VICHADA</v>
          </cell>
          <cell r="C108">
            <v>13990831917</v>
          </cell>
          <cell r="D108">
            <v>0</v>
          </cell>
          <cell r="E108">
            <v>13242921795</v>
          </cell>
          <cell r="F108">
            <v>1926391225</v>
          </cell>
          <cell r="G108">
            <v>0</v>
          </cell>
          <cell r="H108">
            <v>0</v>
          </cell>
          <cell r="I108">
            <v>0</v>
          </cell>
        </row>
      </sheetData>
      <sheetData sheetId="23"/>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INGRESOS99"/>
      <sheetName val="proyecINGRESOS99 (det)"/>
      <sheetName val="proyecINGRESOS99 _det_"/>
    </sheetNames>
    <sheetDataSet>
      <sheetData sheetId="0" refreshError="1">
        <row r="1">
          <cell r="A1" t="str">
            <v>DETALLE DE LA COMPOSICION DEL PRESUPUESTO DE RENTAS DE LA NACION</v>
          </cell>
          <cell r="L1" t="str">
            <v>DETALLE DE LA COMPOSICION DEL PRESUPUESTO DE RENTAS DE LA NACION</v>
          </cell>
        </row>
        <row r="3">
          <cell r="A3" t="str">
            <v>Millones de pesos</v>
          </cell>
          <cell r="L3" t="str">
            <v>Millones de pesos</v>
          </cell>
        </row>
        <row r="4">
          <cell r="P4" t="str">
            <v>1998</v>
          </cell>
          <cell r="R4" t="str">
            <v>1999</v>
          </cell>
        </row>
        <row r="5">
          <cell r="E5" t="str">
            <v>1998</v>
          </cell>
          <cell r="F5" t="str">
            <v>1999</v>
          </cell>
          <cell r="H5">
            <v>1998</v>
          </cell>
          <cell r="I5">
            <v>1999</v>
          </cell>
          <cell r="P5" t="str">
            <v>APROPIACION</v>
          </cell>
          <cell r="Q5" t="str">
            <v>REESTIMACION</v>
          </cell>
          <cell r="R5" t="str">
            <v>PROYECTO</v>
          </cell>
          <cell r="S5" t="str">
            <v>Variación</v>
          </cell>
          <cell r="T5" t="str">
            <v>Variación</v>
          </cell>
        </row>
        <row r="6">
          <cell r="E6" t="str">
            <v>APROPIACION</v>
          </cell>
          <cell r="F6" t="str">
            <v>PROYECTO</v>
          </cell>
          <cell r="G6" t="str">
            <v>Variación</v>
          </cell>
          <cell r="H6" t="str">
            <v>PARTICIPACION %</v>
          </cell>
          <cell r="O6" t="str">
            <v xml:space="preserve"> </v>
          </cell>
          <cell r="P6" t="str">
            <v>VIGENTE</v>
          </cell>
          <cell r="Q6" t="str">
            <v xml:space="preserve">BASE </v>
          </cell>
          <cell r="R6" t="str">
            <v>PRESUPUESTO</v>
          </cell>
          <cell r="S6" t="str">
            <v>%</v>
          </cell>
          <cell r="T6" t="str">
            <v>%</v>
          </cell>
        </row>
        <row r="7">
          <cell r="D7" t="str">
            <v xml:space="preserve"> </v>
          </cell>
          <cell r="E7" t="str">
            <v>VIGENTE</v>
          </cell>
          <cell r="F7" t="str">
            <v>PRESUPUESTO</v>
          </cell>
          <cell r="G7" t="str">
            <v>%</v>
          </cell>
          <cell r="P7" t="str">
            <v>(A)</v>
          </cell>
          <cell r="Q7" t="str">
            <v>(B)</v>
          </cell>
          <cell r="R7" t="str">
            <v>(C)</v>
          </cell>
          <cell r="S7" t="str">
            <v>(D)=(C/A)</v>
          </cell>
          <cell r="T7" t="str">
            <v>(E)=(C/B)</v>
          </cell>
        </row>
        <row r="8">
          <cell r="A8" t="str">
            <v>CONCEPTOS</v>
          </cell>
          <cell r="L8" t="str">
            <v>CONCEPTOS</v>
          </cell>
        </row>
        <row r="10">
          <cell r="A10" t="str">
            <v>I.</v>
          </cell>
          <cell r="B10" t="str">
            <v>INGRESOS DEL PRESUPUESTO NACIONAL</v>
          </cell>
          <cell r="E10">
            <v>34366401.332317002</v>
          </cell>
          <cell r="F10">
            <v>39798591.996973999</v>
          </cell>
          <cell r="G10">
            <v>15.806690412908452</v>
          </cell>
          <cell r="H10">
            <v>100</v>
          </cell>
          <cell r="I10">
            <v>100</v>
          </cell>
          <cell r="L10" t="str">
            <v>I.</v>
          </cell>
          <cell r="M10" t="str">
            <v>INGRESOS DEL PRESUPUESTO NACIONAL</v>
          </cell>
          <cell r="P10">
            <v>34366401.332317002</v>
          </cell>
          <cell r="Q10">
            <v>34716620.206469998</v>
          </cell>
          <cell r="R10">
            <v>39798591.996973999</v>
          </cell>
          <cell r="S10">
            <v>15.806690412908452</v>
          </cell>
          <cell r="T10">
            <v>14.638440494149529</v>
          </cell>
        </row>
        <row r="12">
          <cell r="A12" t="str">
            <v>1.</v>
          </cell>
          <cell r="B12" t="str">
            <v>INGRESOS CORRIENTES</v>
          </cell>
          <cell r="E12">
            <v>14973958.125847001</v>
          </cell>
          <cell r="F12">
            <v>17813984</v>
          </cell>
          <cell r="G12">
            <v>18.966433926716707</v>
          </cell>
          <cell r="H12">
            <v>43.571504566484812</v>
          </cell>
          <cell r="I12">
            <v>44.760337253525066</v>
          </cell>
          <cell r="L12" t="str">
            <v>1.</v>
          </cell>
          <cell r="M12" t="str">
            <v>INGRESOS CORRIENTES</v>
          </cell>
          <cell r="P12">
            <v>14973958.125847001</v>
          </cell>
          <cell r="Q12">
            <v>15324177</v>
          </cell>
          <cell r="R12">
            <v>17813984</v>
          </cell>
          <cell r="S12">
            <v>18.966433926716707</v>
          </cell>
          <cell r="T12">
            <v>16.24757401327328</v>
          </cell>
        </row>
        <row r="14">
          <cell r="B14" t="str">
            <v>1.1.  INGRESOS TRIBUTARIOS</v>
          </cell>
          <cell r="E14">
            <v>14609453</v>
          </cell>
          <cell r="F14">
            <v>17369627.000000462</v>
          </cell>
          <cell r="G14">
            <v>18.893068754870313</v>
          </cell>
          <cell r="H14">
            <v>42.510860705865539</v>
          </cell>
          <cell r="I14">
            <v>43.643822880269546</v>
          </cell>
          <cell r="M14" t="str">
            <v>1.1.  INGRESOS TRIBUTARIOS</v>
          </cell>
          <cell r="P14">
            <v>14609453</v>
          </cell>
          <cell r="Q14">
            <v>14749077</v>
          </cell>
          <cell r="R14">
            <v>17369627.000000462</v>
          </cell>
          <cell r="S14">
            <v>18.893068754870313</v>
          </cell>
          <cell r="T14">
            <v>17.767552505153116</v>
          </cell>
        </row>
        <row r="15">
          <cell r="H15">
            <v>0</v>
          </cell>
          <cell r="I15">
            <v>0</v>
          </cell>
        </row>
        <row r="16">
          <cell r="B16" t="str">
            <v xml:space="preserve">        1.1.1. IMPUESTOS DIRECTOS</v>
          </cell>
          <cell r="E16">
            <v>5845082</v>
          </cell>
          <cell r="F16">
            <v>6285366</v>
          </cell>
          <cell r="G16">
            <v>7.5325547186506636</v>
          </cell>
          <cell r="H16">
            <v>17.008129374615326</v>
          </cell>
          <cell r="I16">
            <v>15.792935590479921</v>
          </cell>
          <cell r="M16" t="str">
            <v xml:space="preserve">        1.1.1. IMPUESTOS DIRECTOS</v>
          </cell>
          <cell r="P16">
            <v>5845082</v>
          </cell>
          <cell r="Q16">
            <v>5393900</v>
          </cell>
          <cell r="R16">
            <v>6285366</v>
          </cell>
          <cell r="S16">
            <v>7.5325547186506636</v>
          </cell>
          <cell r="T16">
            <v>16.527299356680693</v>
          </cell>
        </row>
        <row r="17">
          <cell r="B17" t="str">
            <v>NUMERAL 0001</v>
          </cell>
          <cell r="D17" t="str">
            <v>IMPUESTO SOBRE LA RENTA Y COMPLEMENTARIOS</v>
          </cell>
          <cell r="E17">
            <v>5845082</v>
          </cell>
          <cell r="F17">
            <v>6285366</v>
          </cell>
          <cell r="G17">
            <v>7.5325547186506636</v>
          </cell>
          <cell r="H17">
            <v>17.008129374615326</v>
          </cell>
          <cell r="I17">
            <v>15.792935590479921</v>
          </cell>
          <cell r="M17" t="str">
            <v>NUMERAL 0001</v>
          </cell>
          <cell r="O17" t="str">
            <v>IMPUESTO SOBRE LA RENTA Y COMPLEMENTARIOS</v>
          </cell>
          <cell r="P17">
            <v>5845082</v>
          </cell>
          <cell r="Q17">
            <v>5393900</v>
          </cell>
          <cell r="R17">
            <v>6285366</v>
          </cell>
          <cell r="S17">
            <v>7.5325547186506636</v>
          </cell>
          <cell r="T17">
            <v>16.527299356680693</v>
          </cell>
        </row>
        <row r="18">
          <cell r="H18">
            <v>0</v>
          </cell>
          <cell r="I18">
            <v>0</v>
          </cell>
        </row>
        <row r="19">
          <cell r="B19" t="str">
            <v xml:space="preserve">        1.1.2. IMPUESTOS INDIRECTOS</v>
          </cell>
          <cell r="E19">
            <v>8764371</v>
          </cell>
          <cell r="F19">
            <v>11084261.000000462</v>
          </cell>
          <cell r="G19">
            <v>26.469554974343978</v>
          </cell>
          <cell r="H19">
            <v>25.502731331250217</v>
          </cell>
          <cell r="I19">
            <v>27.850887289789622</v>
          </cell>
          <cell r="M19" t="str">
            <v xml:space="preserve">        1.1.2. IMPUESTOS INDIRECTOS</v>
          </cell>
          <cell r="P19">
            <v>8764371</v>
          </cell>
          <cell r="Q19">
            <v>9355177</v>
          </cell>
          <cell r="R19">
            <v>11084261.000000462</v>
          </cell>
          <cell r="S19">
            <v>26.469554974343978</v>
          </cell>
          <cell r="T19">
            <v>18.482643353519258</v>
          </cell>
        </row>
        <row r="20">
          <cell r="B20" t="str">
            <v xml:space="preserve">NUMERAL </v>
          </cell>
          <cell r="C20" t="str">
            <v>0001</v>
          </cell>
          <cell r="D20" t="str">
            <v>IMPUESTOS SOBRE ADUANAS Y RECARGOS</v>
          </cell>
          <cell r="E20">
            <v>1216470</v>
          </cell>
          <cell r="F20">
            <v>1646430.000000464</v>
          </cell>
          <cell r="G20">
            <v>35.344891366039775</v>
          </cell>
          <cell r="H20">
            <v>3.5397072513847201</v>
          </cell>
          <cell r="I20">
            <v>4.1369051451007284</v>
          </cell>
          <cell r="M20" t="str">
            <v xml:space="preserve">NUMERAL </v>
          </cell>
          <cell r="N20" t="str">
            <v>0001</v>
          </cell>
          <cell r="O20" t="str">
            <v>IMPUESTOS SOBRE ADUANAS Y RECARGOS</v>
          </cell>
          <cell r="P20">
            <v>1216470</v>
          </cell>
          <cell r="Q20">
            <v>1444000</v>
          </cell>
          <cell r="R20">
            <v>1646430.000000464</v>
          </cell>
          <cell r="S20">
            <v>35.344891366039775</v>
          </cell>
          <cell r="T20">
            <v>14.018698060973955</v>
          </cell>
        </row>
        <row r="21">
          <cell r="B21" t="str">
            <v xml:space="preserve">NUMERAL </v>
          </cell>
          <cell r="C21" t="str">
            <v>0002</v>
          </cell>
          <cell r="D21" t="str">
            <v>IMPUESTO A LAS VENTAS</v>
          </cell>
          <cell r="E21">
            <v>6695019</v>
          </cell>
          <cell r="F21">
            <v>8117919</v>
          </cell>
          <cell r="G21">
            <v>21.253113695420424</v>
          </cell>
          <cell r="H21">
            <v>19.481292019086766</v>
          </cell>
          <cell r="I21">
            <v>20.397503008692439</v>
          </cell>
          <cell r="M21" t="str">
            <v xml:space="preserve">NUMERAL </v>
          </cell>
          <cell r="N21" t="str">
            <v>0002</v>
          </cell>
          <cell r="O21" t="str">
            <v>IMPUESTO A LAS VENTAS</v>
          </cell>
          <cell r="P21">
            <v>6695019</v>
          </cell>
          <cell r="Q21">
            <v>6887200</v>
          </cell>
          <cell r="R21">
            <v>8117919</v>
          </cell>
          <cell r="S21">
            <v>21.253113695420424</v>
          </cell>
          <cell r="T21">
            <v>17.86965675455918</v>
          </cell>
        </row>
        <row r="22">
          <cell r="D22" t="str">
            <v>INTERNAS</v>
          </cell>
          <cell r="E22">
            <v>4687973</v>
          </cell>
          <cell r="F22">
            <v>5452433</v>
          </cell>
          <cell r="G22">
            <v>16.306834531683535</v>
          </cell>
          <cell r="H22">
            <v>13.641151875833996</v>
          </cell>
          <cell r="I22">
            <v>13.700065068670177</v>
          </cell>
          <cell r="O22" t="str">
            <v>INTERNAS</v>
          </cell>
          <cell r="P22">
            <v>4687973</v>
          </cell>
          <cell r="Q22">
            <v>4549400</v>
          </cell>
          <cell r="R22">
            <v>5452433</v>
          </cell>
          <cell r="S22">
            <v>16.306834531683535</v>
          </cell>
          <cell r="T22">
            <v>19.849496636919149</v>
          </cell>
        </row>
        <row r="23">
          <cell r="D23" t="str">
            <v>EXTERNAS</v>
          </cell>
          <cell r="E23">
            <v>2007046</v>
          </cell>
          <cell r="F23">
            <v>2665486</v>
          </cell>
          <cell r="G23">
            <v>32.806422971870106</v>
          </cell>
          <cell r="H23">
            <v>5.8401401432527695</v>
          </cell>
          <cell r="I23">
            <v>6.6974379400222617</v>
          </cell>
          <cell r="O23" t="str">
            <v>EXTERNAS</v>
          </cell>
          <cell r="P23">
            <v>2007046</v>
          </cell>
          <cell r="Q23">
            <v>2337800</v>
          </cell>
          <cell r="R23">
            <v>2665486</v>
          </cell>
          <cell r="S23">
            <v>32.806422971870106</v>
          </cell>
          <cell r="T23">
            <v>14.016853451963375</v>
          </cell>
        </row>
        <row r="24">
          <cell r="B24" t="str">
            <v xml:space="preserve">NUMERAL </v>
          </cell>
          <cell r="C24" t="str">
            <v>0003</v>
          </cell>
          <cell r="D24" t="str">
            <v>IMPUESTO A LA GASOLINA Y ACPM</v>
          </cell>
          <cell r="E24">
            <v>690540</v>
          </cell>
          <cell r="F24">
            <v>917324</v>
          </cell>
          <cell r="G24">
            <v>32.841544298664815</v>
          </cell>
          <cell r="H24">
            <v>2.0093462603855454</v>
          </cell>
          <cell r="I24">
            <v>2.3049157117662524</v>
          </cell>
          <cell r="M24" t="str">
            <v xml:space="preserve">NUMERAL </v>
          </cell>
          <cell r="N24" t="str">
            <v>0003</v>
          </cell>
          <cell r="O24" t="str">
            <v>IMPUESTO A LA GASOLINA Y ACPM</v>
          </cell>
          <cell r="P24">
            <v>690540</v>
          </cell>
          <cell r="Q24">
            <v>691000</v>
          </cell>
          <cell r="R24">
            <v>917324</v>
          </cell>
          <cell r="S24">
            <v>32.841544298664815</v>
          </cell>
          <cell r="T24">
            <v>32.753111432706227</v>
          </cell>
        </row>
        <row r="25">
          <cell r="B25" t="str">
            <v xml:space="preserve">NUMERAL </v>
          </cell>
          <cell r="C25" t="str">
            <v>0005</v>
          </cell>
          <cell r="D25" t="str">
            <v>IMPUESTO DE TIMBRE NACIONAL</v>
          </cell>
          <cell r="E25">
            <v>138600</v>
          </cell>
          <cell r="F25">
            <v>371608</v>
          </cell>
          <cell r="G25">
            <v>168.11544011544009</v>
          </cell>
          <cell r="H25">
            <v>0.40330088291690069</v>
          </cell>
          <cell r="I25">
            <v>0.93372147443872999</v>
          </cell>
          <cell r="M25" t="str">
            <v xml:space="preserve">NUMERAL </v>
          </cell>
          <cell r="N25" t="str">
            <v>0005</v>
          </cell>
          <cell r="O25" t="str">
            <v>IMPUESTO DE TIMBRE NACIONAL</v>
          </cell>
          <cell r="P25">
            <v>138600</v>
          </cell>
          <cell r="Q25">
            <v>310100</v>
          </cell>
          <cell r="R25">
            <v>371608</v>
          </cell>
          <cell r="S25">
            <v>168.11544011544009</v>
          </cell>
          <cell r="T25">
            <v>19.834891970332148</v>
          </cell>
        </row>
        <row r="26">
          <cell r="D26" t="str">
            <v>OTROS IMPUESTOS INDIRECTOS</v>
          </cell>
          <cell r="E26">
            <v>23742</v>
          </cell>
          <cell r="F26">
            <v>30980</v>
          </cell>
          <cell r="G26">
            <v>30.486058461797661</v>
          </cell>
          <cell r="H26">
            <v>6.9084917476284674E-2</v>
          </cell>
          <cell r="I26">
            <v>7.7841949791478793E-2</v>
          </cell>
          <cell r="O26" t="str">
            <v>OTROS IMPUESTOS INDIRECTOS</v>
          </cell>
          <cell r="P26">
            <v>23742</v>
          </cell>
          <cell r="Q26">
            <v>22877</v>
          </cell>
          <cell r="R26">
            <v>30980</v>
          </cell>
          <cell r="S26">
            <v>30.486058461797661</v>
          </cell>
          <cell r="T26">
            <v>35.419854001835915</v>
          </cell>
        </row>
        <row r="27">
          <cell r="B27" t="str">
            <v xml:space="preserve">NUMERAL </v>
          </cell>
          <cell r="C27" t="str">
            <v>0004</v>
          </cell>
          <cell r="D27" t="str">
            <v>IMPUESTO 5% PASAJES INTERNACIONALES</v>
          </cell>
          <cell r="E27">
            <v>8559.2999999999993</v>
          </cell>
          <cell r="H27">
            <v>2.4906011884203664E-2</v>
          </cell>
          <cell r="I27">
            <v>0</v>
          </cell>
          <cell r="M27" t="str">
            <v xml:space="preserve">NUMERAL </v>
          </cell>
          <cell r="N27" t="str">
            <v>0004</v>
          </cell>
          <cell r="O27" t="str">
            <v>IMPUESTO 5% PASAJES INTERNACIONALES</v>
          </cell>
          <cell r="P27">
            <v>8559.2999999999993</v>
          </cell>
        </row>
        <row r="28">
          <cell r="B28" t="str">
            <v xml:space="preserve">NUMERAL </v>
          </cell>
          <cell r="C28" t="str">
            <v>0006</v>
          </cell>
          <cell r="D28" t="str">
            <v>IMPUESTO DE TIMBRE NACIONAL SOBRE SALIDAS AL EXT.</v>
          </cell>
          <cell r="E28">
            <v>13405.7</v>
          </cell>
          <cell r="F28">
            <v>27666</v>
          </cell>
          <cell r="G28">
            <v>106.37490022900704</v>
          </cell>
          <cell r="H28">
            <v>3.9008157619906898E-2</v>
          </cell>
          <cell r="I28">
            <v>6.9515022044256053E-2</v>
          </cell>
          <cell r="M28" t="str">
            <v xml:space="preserve">NUMERAL </v>
          </cell>
          <cell r="N28" t="str">
            <v>0006</v>
          </cell>
          <cell r="O28" t="str">
            <v>IMPUESTO DE TIMBRE NACIONAL SOBRE SALIDAS AL EXT.</v>
          </cell>
          <cell r="P28">
            <v>13405.7</v>
          </cell>
          <cell r="Q28">
            <v>21100</v>
          </cell>
          <cell r="R28">
            <v>27666</v>
          </cell>
          <cell r="S28">
            <v>106.37490022900704</v>
          </cell>
          <cell r="T28">
            <v>31.118483412322284</v>
          </cell>
        </row>
        <row r="29">
          <cell r="B29" t="str">
            <v xml:space="preserve">NUMERAL </v>
          </cell>
          <cell r="C29" t="str">
            <v>0007</v>
          </cell>
          <cell r="D29" t="str">
            <v>IMPUESTO AL ORO Y AL PLATINO</v>
          </cell>
          <cell r="E29">
            <v>1777</v>
          </cell>
          <cell r="F29">
            <v>3314</v>
          </cell>
          <cell r="G29">
            <v>86.494091164884651</v>
          </cell>
          <cell r="H29">
            <v>5.1707479721741162E-3</v>
          </cell>
          <cell r="I29">
            <v>8.3269277472227485E-3</v>
          </cell>
          <cell r="M29" t="str">
            <v xml:space="preserve">NUMERAL </v>
          </cell>
          <cell r="N29" t="str">
            <v>0007</v>
          </cell>
          <cell r="O29" t="str">
            <v>IMPUESTO AL ORO Y AL PLATINO</v>
          </cell>
          <cell r="P29">
            <v>1777</v>
          </cell>
          <cell r="Q29">
            <v>1777</v>
          </cell>
          <cell r="R29">
            <v>3314</v>
          </cell>
          <cell r="S29">
            <v>86.494091164884651</v>
          </cell>
          <cell r="T29">
            <v>86.494091164884651</v>
          </cell>
        </row>
        <row r="30">
          <cell r="B30" t="str">
            <v xml:space="preserve">NUMERAL </v>
          </cell>
          <cell r="C30" t="str">
            <v>0008</v>
          </cell>
          <cell r="D30" t="str">
            <v>OTROS</v>
          </cell>
          <cell r="E30">
            <v>0</v>
          </cell>
          <cell r="G30" t="e">
            <v>#DIV/0!</v>
          </cell>
          <cell r="H30">
            <v>0</v>
          </cell>
          <cell r="I30">
            <v>0</v>
          </cell>
          <cell r="M30" t="str">
            <v xml:space="preserve">NUMERAL </v>
          </cell>
          <cell r="N30" t="str">
            <v>0008</v>
          </cell>
          <cell r="O30" t="str">
            <v>OTROS</v>
          </cell>
          <cell r="P30">
            <v>0</v>
          </cell>
          <cell r="S30" t="e">
            <v>#DIV/0!</v>
          </cell>
          <cell r="T30" t="e">
            <v>#DIV/0!</v>
          </cell>
        </row>
        <row r="31">
          <cell r="H31">
            <v>0</v>
          </cell>
          <cell r="I31">
            <v>0</v>
          </cell>
        </row>
        <row r="32">
          <cell r="B32" t="str">
            <v>1.2</v>
          </cell>
          <cell r="C32" t="str">
            <v>INGRESOS NO TRIBUTARIOS</v>
          </cell>
          <cell r="E32">
            <v>364505.12584699999</v>
          </cell>
          <cell r="F32">
            <v>444356.99999953806</v>
          </cell>
          <cell r="G32">
            <v>21.906927637021955</v>
          </cell>
          <cell r="H32">
            <v>1.0606438606192721</v>
          </cell>
          <cell r="I32">
            <v>1.1165143732555256</v>
          </cell>
          <cell r="M32" t="str">
            <v>1.2</v>
          </cell>
          <cell r="N32" t="str">
            <v>INGRESOS NO TRIBUTARIOS</v>
          </cell>
          <cell r="P32">
            <v>364505.12584699999</v>
          </cell>
          <cell r="Q32">
            <v>575100</v>
          </cell>
          <cell r="R32">
            <v>444356.99999953806</v>
          </cell>
          <cell r="S32">
            <v>21.906927637021955</v>
          </cell>
          <cell r="T32">
            <v>-22.733959311504425</v>
          </cell>
        </row>
        <row r="33">
          <cell r="C33" t="str">
            <v>1.2.1.</v>
          </cell>
          <cell r="D33" t="str">
            <v>TASAS Y MULTAS</v>
          </cell>
          <cell r="E33">
            <v>364505.12584699999</v>
          </cell>
          <cell r="F33">
            <v>444356.99999953806</v>
          </cell>
          <cell r="G33">
            <v>21.906927637021955</v>
          </cell>
          <cell r="H33">
            <v>1.0606438606192721</v>
          </cell>
          <cell r="I33">
            <v>1.1165143732555256</v>
          </cell>
          <cell r="N33" t="str">
            <v>1.2.1.</v>
          </cell>
          <cell r="O33" t="str">
            <v>TASAS Y MULTAS</v>
          </cell>
          <cell r="P33">
            <v>364505.12584699999</v>
          </cell>
          <cell r="Q33">
            <v>575100</v>
          </cell>
          <cell r="R33">
            <v>444356.99999953806</v>
          </cell>
          <cell r="S33">
            <v>21.906927637021955</v>
          </cell>
          <cell r="T33">
            <v>-22.733959311504425</v>
          </cell>
        </row>
        <row r="34">
          <cell r="B34" t="str">
            <v xml:space="preserve">NUMERAL </v>
          </cell>
          <cell r="C34" t="str">
            <v>0002</v>
          </cell>
          <cell r="D34" t="str">
            <v>OTRAS TASAS, MULTAS Y CONTRIBUCIONES NO ESPECIFICADAS</v>
          </cell>
          <cell r="E34">
            <v>11595.076499999999</v>
          </cell>
          <cell r="F34">
            <v>60326</v>
          </cell>
          <cell r="G34">
            <v>420.27254843898618</v>
          </cell>
          <cell r="H34">
            <v>3.3739571355981289E-2</v>
          </cell>
          <cell r="I34">
            <v>0.15157822669853938</v>
          </cell>
          <cell r="M34" t="str">
            <v xml:space="preserve">NUMERAL </v>
          </cell>
          <cell r="N34" t="str">
            <v>0002</v>
          </cell>
          <cell r="O34" t="str">
            <v>OTRAS TASAS, MULTAS Y CONTRIBUCIONES NO ESPECIFICADAS</v>
          </cell>
          <cell r="P34">
            <v>11595.076499999999</v>
          </cell>
          <cell r="Q34">
            <v>11500</v>
          </cell>
          <cell r="R34">
            <v>60326</v>
          </cell>
          <cell r="S34">
            <v>420.27254843898618</v>
          </cell>
          <cell r="T34">
            <v>424.57391304347823</v>
          </cell>
        </row>
        <row r="35">
          <cell r="B35" t="str">
            <v xml:space="preserve">NUMERAL </v>
          </cell>
          <cell r="C35" t="str">
            <v>0003</v>
          </cell>
          <cell r="D35" t="str">
            <v>CONTRIBUCION ESPECIAL POR EXPLOTACION O EXPORTACION</v>
          </cell>
          <cell r="H35">
            <v>0</v>
          </cell>
          <cell r="I35">
            <v>0</v>
          </cell>
          <cell r="M35" t="str">
            <v xml:space="preserve">NUMERAL </v>
          </cell>
          <cell r="N35" t="str">
            <v>0003</v>
          </cell>
          <cell r="O35" t="str">
            <v>CONTRIBUCION ESPECIAL POR EXPLOTACION O EXPORTACION</v>
          </cell>
        </row>
        <row r="36">
          <cell r="D36" t="str">
            <v>DE PETROLEO CRUDO, GAS LIBRE, CARBON Y FERRONIQUEL</v>
          </cell>
          <cell r="E36">
            <v>164620</v>
          </cell>
          <cell r="F36">
            <v>34844.999999538064</v>
          </cell>
          <cell r="G36">
            <v>-78.833070101118906</v>
          </cell>
          <cell r="H36">
            <v>0.47901436757417171</v>
          </cell>
          <cell r="I36">
            <v>8.7553348626472599E-2</v>
          </cell>
          <cell r="O36" t="str">
            <v>DE PETROLEO CRUDO, GAS LIBRE, CARBON Y FERRONIQUEL</v>
          </cell>
          <cell r="P36">
            <v>164620</v>
          </cell>
          <cell r="Q36">
            <v>75600</v>
          </cell>
          <cell r="R36">
            <v>34844.999999538064</v>
          </cell>
          <cell r="S36">
            <v>-78.833070101118906</v>
          </cell>
          <cell r="T36">
            <v>-53.908730159341189</v>
          </cell>
        </row>
        <row r="37">
          <cell r="B37" t="str">
            <v xml:space="preserve">NUMERAL </v>
          </cell>
          <cell r="C37" t="str">
            <v>0004</v>
          </cell>
          <cell r="D37" t="str">
            <v>CONTRIBUCION ESPECIAL DEL 5% SOBRE LOS CONTRATOS DE</v>
          </cell>
          <cell r="E37">
            <v>0</v>
          </cell>
          <cell r="H37">
            <v>0</v>
          </cell>
          <cell r="I37">
            <v>0</v>
          </cell>
          <cell r="M37" t="str">
            <v xml:space="preserve">NUMERAL </v>
          </cell>
          <cell r="N37" t="str">
            <v>0004</v>
          </cell>
          <cell r="O37" t="str">
            <v>CONTRIBUCION ESPECIAL DEL 5% SOBRE LOS CONTRATOS DE</v>
          </cell>
          <cell r="P37">
            <v>0</v>
          </cell>
        </row>
        <row r="38">
          <cell r="D38" t="str">
            <v>OBRAS PUBLICAS DEL ORDEN NACIONAL, LEY 104 DE 1993</v>
          </cell>
          <cell r="E38">
            <v>28326.2441</v>
          </cell>
          <cell r="H38">
            <v>8.2424237050863283E-2</v>
          </cell>
          <cell r="I38">
            <v>0</v>
          </cell>
          <cell r="O38" t="str">
            <v>OBRAS PUBLICAS DEL ORDEN NACIONAL, LEY 104 DE 1993</v>
          </cell>
          <cell r="P38">
            <v>28326.2441</v>
          </cell>
          <cell r="Q38">
            <v>28300</v>
          </cell>
        </row>
        <row r="39">
          <cell r="B39" t="str">
            <v xml:space="preserve">NUMERAL </v>
          </cell>
          <cell r="C39" t="str">
            <v>0005</v>
          </cell>
          <cell r="D39" t="str">
            <v>FONDO DE RECURSOS DEL SUPERAVIT DE LA NACION</v>
          </cell>
          <cell r="E39">
            <v>138439.12584699999</v>
          </cell>
          <cell r="F39">
            <v>151520</v>
          </cell>
          <cell r="G39">
            <v>9.4488274705351039</v>
          </cell>
          <cell r="H39">
            <v>0.40283276828527437</v>
          </cell>
          <cell r="I39">
            <v>0.38071698619770394</v>
          </cell>
          <cell r="M39" t="str">
            <v xml:space="preserve">NUMERAL </v>
          </cell>
          <cell r="N39" t="str">
            <v>0005</v>
          </cell>
          <cell r="O39" t="str">
            <v>FONDO DE RECURSOS DEL SUPERAVIT DE LA NACION</v>
          </cell>
          <cell r="P39">
            <v>138439.12584699999</v>
          </cell>
          <cell r="Q39">
            <v>138400</v>
          </cell>
          <cell r="R39">
            <v>151520</v>
          </cell>
          <cell r="S39">
            <v>9.4488274705351039</v>
          </cell>
          <cell r="T39">
            <v>9.479768786127174</v>
          </cell>
        </row>
        <row r="40">
          <cell r="B40" t="str">
            <v xml:space="preserve">NUMERAL </v>
          </cell>
          <cell r="C40" t="str">
            <v>0006</v>
          </cell>
          <cell r="D40" t="str">
            <v>CONCESION SOCIEDADES PORTUARIAS</v>
          </cell>
          <cell r="E40">
            <v>21524.679400000001</v>
          </cell>
          <cell r="F40">
            <v>17764</v>
          </cell>
          <cell r="G40">
            <v>-17.47147695031407</v>
          </cell>
          <cell r="H40">
            <v>6.2632916352981433E-2</v>
          </cell>
          <cell r="I40">
            <v>4.4634744870749817E-2</v>
          </cell>
          <cell r="M40" t="str">
            <v xml:space="preserve">NUMERAL </v>
          </cell>
          <cell r="N40" t="str">
            <v>0006</v>
          </cell>
          <cell r="O40" t="str">
            <v>CONCESION SOCIEDADES PORTUARIAS</v>
          </cell>
          <cell r="P40">
            <v>21524.679400000001</v>
          </cell>
          <cell r="Q40">
            <v>21300</v>
          </cell>
          <cell r="R40">
            <v>17764</v>
          </cell>
          <cell r="S40">
            <v>-17.47147695031407</v>
          </cell>
          <cell r="T40">
            <v>-16.600938967136148</v>
          </cell>
        </row>
        <row r="41">
          <cell r="B41" t="str">
            <v xml:space="preserve">NUMERAL </v>
          </cell>
          <cell r="C41" t="str">
            <v>0007</v>
          </cell>
          <cell r="D41" t="str">
            <v xml:space="preserve"> CONCESION LARGA DISTANCIA</v>
          </cell>
          <cell r="F41">
            <v>179902</v>
          </cell>
          <cell r="H41">
            <v>0</v>
          </cell>
          <cell r="I41">
            <v>0.45203106686206002</v>
          </cell>
          <cell r="M41" t="str">
            <v xml:space="preserve">NUMERAL </v>
          </cell>
          <cell r="N41" t="str">
            <v>0007</v>
          </cell>
          <cell r="O41" t="str">
            <v xml:space="preserve"> CONCESION LARGA DISTANCIA</v>
          </cell>
          <cell r="Q41">
            <v>300000</v>
          </cell>
          <cell r="R41">
            <v>179902</v>
          </cell>
          <cell r="T41">
            <v>-40.032666666666671</v>
          </cell>
        </row>
        <row r="42">
          <cell r="H42">
            <v>0</v>
          </cell>
          <cell r="I42">
            <v>0</v>
          </cell>
        </row>
        <row r="43">
          <cell r="A43" t="str">
            <v>2.</v>
          </cell>
          <cell r="B43" t="str">
            <v>RECURSOS DE CAPITAL</v>
          </cell>
          <cell r="E43">
            <v>16847606.002560999</v>
          </cell>
          <cell r="F43">
            <v>19182007.865153998</v>
          </cell>
          <cell r="G43">
            <v>13.855985605540312</v>
          </cell>
          <cell r="H43">
            <v>49.023480345374651</v>
          </cell>
          <cell r="I43">
            <v>48.197704749485766</v>
          </cell>
          <cell r="L43" t="str">
            <v>2.</v>
          </cell>
          <cell r="M43" t="str">
            <v>RECURSOS DE CAPITAL</v>
          </cell>
          <cell r="P43">
            <v>16847606.002560999</v>
          </cell>
          <cell r="Q43">
            <v>16847606.002560999</v>
          </cell>
          <cell r="R43">
            <v>19182007.865153998</v>
          </cell>
          <cell r="S43">
            <v>13.855985605540312</v>
          </cell>
          <cell r="T43">
            <v>13.855985605540312</v>
          </cell>
        </row>
        <row r="44">
          <cell r="H44">
            <v>0</v>
          </cell>
          <cell r="I44">
            <v>0</v>
          </cell>
        </row>
        <row r="45">
          <cell r="B45" t="str">
            <v>2.5. RECURSOS DEL CREDITO EXTERNO</v>
          </cell>
          <cell r="E45">
            <v>3352906.6945369998</v>
          </cell>
          <cell r="F45">
            <v>5299805.9730000002</v>
          </cell>
          <cell r="G45">
            <v>58.066014232819143</v>
          </cell>
          <cell r="H45">
            <v>9.7563508675668036</v>
          </cell>
          <cell r="I45">
            <v>13.316566509194494</v>
          </cell>
          <cell r="M45" t="str">
            <v>2.5. RECURSOS DEL CREDITO EXTERNO</v>
          </cell>
          <cell r="P45">
            <v>3352906.6945369998</v>
          </cell>
          <cell r="Q45">
            <v>3352906.6945369998</v>
          </cell>
          <cell r="R45">
            <v>5299805.9730000002</v>
          </cell>
          <cell r="S45">
            <v>58.066014232819143</v>
          </cell>
          <cell r="T45">
            <v>58.066014232819143</v>
          </cell>
        </row>
        <row r="46">
          <cell r="B46" t="str">
            <v>2.6. RECURSOS DEL CREDITO INTERNO</v>
          </cell>
          <cell r="E46">
            <v>10983664.808024</v>
          </cell>
          <cell r="F46">
            <v>9735498.8921539988</v>
          </cell>
          <cell r="G46">
            <v>-11.363838369850532</v>
          </cell>
          <cell r="H46">
            <v>31.960474132318691</v>
          </cell>
          <cell r="I46">
            <v>24.461917881150715</v>
          </cell>
          <cell r="M46" t="str">
            <v>2.6. RECURSOS DEL CREDITO INTERNO</v>
          </cell>
          <cell r="P46">
            <v>10983664.808024</v>
          </cell>
          <cell r="Q46">
            <v>10983664.808024</v>
          </cell>
          <cell r="R46">
            <v>9735498.8921539988</v>
          </cell>
          <cell r="S46">
            <v>-11.363838369850532</v>
          </cell>
          <cell r="T46">
            <v>-11.363838369850532</v>
          </cell>
        </row>
        <row r="47">
          <cell r="B47" t="str">
            <v>2.7. OTROS RECURSOS DE CAPITAL</v>
          </cell>
          <cell r="E47">
            <v>2511034.5</v>
          </cell>
          <cell r="F47">
            <v>4146703</v>
          </cell>
          <cell r="G47">
            <v>65.13922847336427</v>
          </cell>
          <cell r="H47">
            <v>7.3066553454891654</v>
          </cell>
          <cell r="I47">
            <v>10.419220359140558</v>
          </cell>
          <cell r="M47" t="str">
            <v>2.7. OTROS RECURSOS DE CAPITAL</v>
          </cell>
          <cell r="P47">
            <v>2511034.5</v>
          </cell>
          <cell r="Q47">
            <v>2511034.5</v>
          </cell>
          <cell r="R47">
            <v>4146703</v>
          </cell>
          <cell r="S47">
            <v>65.13922847336427</v>
          </cell>
          <cell r="T47">
            <v>65.13922847336427</v>
          </cell>
        </row>
        <row r="48">
          <cell r="B48" t="str">
            <v>NUMERAL 0001</v>
          </cell>
          <cell r="D48" t="str">
            <v>RECUPERACION DE CARTERA</v>
          </cell>
          <cell r="E48">
            <v>141600</v>
          </cell>
          <cell r="F48">
            <v>214023</v>
          </cell>
          <cell r="G48">
            <v>51.146186440677965</v>
          </cell>
          <cell r="H48">
            <v>0.41203033925709337</v>
          </cell>
          <cell r="I48">
            <v>0.53776525565596089</v>
          </cell>
          <cell r="M48" t="str">
            <v>NUMERAL 0001</v>
          </cell>
          <cell r="O48" t="str">
            <v>RECUPERACION DE CARTERA</v>
          </cell>
          <cell r="P48">
            <v>141600</v>
          </cell>
          <cell r="Q48">
            <v>141600</v>
          </cell>
          <cell r="R48">
            <v>214023</v>
          </cell>
          <cell r="S48">
            <v>51.146186440677965</v>
          </cell>
          <cell r="T48">
            <v>51.146186440677965</v>
          </cell>
        </row>
        <row r="49">
          <cell r="B49" t="str">
            <v>NUMERAL 0002</v>
          </cell>
          <cell r="D49" t="str">
            <v>RENDIMIENTOS FINANCIEROS</v>
          </cell>
          <cell r="E49">
            <v>320600</v>
          </cell>
          <cell r="F49">
            <v>179500</v>
          </cell>
          <cell r="G49">
            <v>-44.011228945726764</v>
          </cell>
          <cell r="H49">
            <v>0.93288790088858853</v>
          </cell>
          <cell r="I49">
            <v>0.45102098087703174</v>
          </cell>
          <cell r="M49" t="str">
            <v>NUMERAL 0002</v>
          </cell>
          <cell r="O49" t="str">
            <v>RENDIMIENTOS FINANCIEROS</v>
          </cell>
          <cell r="P49">
            <v>320600</v>
          </cell>
          <cell r="Q49">
            <v>320600</v>
          </cell>
          <cell r="R49">
            <v>179500</v>
          </cell>
          <cell r="S49">
            <v>-44.011228945726764</v>
          </cell>
          <cell r="T49">
            <v>-44.011228945726764</v>
          </cell>
        </row>
        <row r="50">
          <cell r="B50" t="str">
            <v>NUMERAL 0003</v>
          </cell>
          <cell r="D50" t="str">
            <v>DONACIONES</v>
          </cell>
          <cell r="E50">
            <v>13171.37456</v>
          </cell>
          <cell r="F50">
            <v>2270</v>
          </cell>
          <cell r="G50">
            <v>-82.765656009102216</v>
          </cell>
          <cell r="H50">
            <v>3.832631305394809E-2</v>
          </cell>
          <cell r="I50">
            <v>5.7037193681942176E-3</v>
          </cell>
          <cell r="M50" t="str">
            <v>NUMERAL 0003</v>
          </cell>
          <cell r="O50" t="str">
            <v>DONACIONES</v>
          </cell>
          <cell r="P50">
            <v>13171.37456</v>
          </cell>
          <cell r="Q50">
            <v>13171.37456</v>
          </cell>
          <cell r="R50">
            <v>2270</v>
          </cell>
          <cell r="S50">
            <v>-82.765656009102216</v>
          </cell>
          <cell r="T50">
            <v>-82.765656009102216</v>
          </cell>
        </row>
        <row r="51">
          <cell r="B51" t="str">
            <v>NUMERAL 0004</v>
          </cell>
          <cell r="D51" t="str">
            <v>DIFERENCIAL CAMBIARIO</v>
          </cell>
          <cell r="F51">
            <v>0</v>
          </cell>
          <cell r="H51">
            <v>0</v>
          </cell>
          <cell r="I51">
            <v>0</v>
          </cell>
          <cell r="M51" t="str">
            <v>NUMERAL 0004</v>
          </cell>
          <cell r="O51" t="str">
            <v>DIFERENCIAL CAMBIARIO</v>
          </cell>
          <cell r="R51">
            <v>0</v>
          </cell>
        </row>
        <row r="52">
          <cell r="B52" t="str">
            <v>NUMERAL 0005</v>
          </cell>
          <cell r="D52" t="str">
            <v>ENAJENACION DE ACTIVOS</v>
          </cell>
          <cell r="E52">
            <v>995800</v>
          </cell>
          <cell r="F52">
            <v>2162600</v>
          </cell>
          <cell r="G52">
            <v>117.17212291624826</v>
          </cell>
          <cell r="H52">
            <v>2.8975975411879489</v>
          </cell>
          <cell r="I52">
            <v>5.4338605751792137</v>
          </cell>
          <cell r="M52" t="str">
            <v>NUMERAL 0005</v>
          </cell>
          <cell r="O52" t="str">
            <v>ENAJENACION DE ACTIVOS</v>
          </cell>
          <cell r="P52">
            <v>995800</v>
          </cell>
          <cell r="Q52">
            <v>995800</v>
          </cell>
          <cell r="R52">
            <v>2162600</v>
          </cell>
          <cell r="S52">
            <v>117.17212291624826</v>
          </cell>
          <cell r="T52">
            <v>117.17212291624826</v>
          </cell>
        </row>
        <row r="53">
          <cell r="B53" t="str">
            <v>NUMERAL 0006</v>
          </cell>
          <cell r="C53" t="str">
            <v>0009</v>
          </cell>
          <cell r="D53" t="str">
            <v>REINTEGROS Y OTROS RECURSOS NO APROPIADOS</v>
          </cell>
          <cell r="E53">
            <v>234963.12544</v>
          </cell>
          <cell r="F53">
            <v>190000</v>
          </cell>
          <cell r="G53">
            <v>-19.136247594511058</v>
          </cell>
          <cell r="H53">
            <v>0.68370011502789674</v>
          </cell>
          <cell r="I53">
            <v>0.47740382376956003</v>
          </cell>
          <cell r="M53" t="str">
            <v>NUMERAL 0006</v>
          </cell>
          <cell r="N53" t="str">
            <v>0009</v>
          </cell>
          <cell r="O53" t="str">
            <v>REINTEGROS Y OTROS RECURSOS NO APROPIADOS</v>
          </cell>
          <cell r="P53">
            <v>234963.12544</v>
          </cell>
          <cell r="Q53">
            <v>234963.12544</v>
          </cell>
          <cell r="R53">
            <v>190000</v>
          </cell>
          <cell r="S53">
            <v>-19.136247594511058</v>
          </cell>
          <cell r="T53">
            <v>-19.136247594511058</v>
          </cell>
        </row>
        <row r="54">
          <cell r="B54" t="str">
            <v>NUMERAL 0010</v>
          </cell>
          <cell r="D54" t="str">
            <v>SUPERAVIT DE LA NACION</v>
          </cell>
          <cell r="F54">
            <v>335010</v>
          </cell>
          <cell r="H54">
            <v>0</v>
          </cell>
          <cell r="I54">
            <v>0.84176344737389652</v>
          </cell>
          <cell r="M54" t="str">
            <v>NUMERAL 0010</v>
          </cell>
          <cell r="O54" t="str">
            <v>SUPERAVIT DE LA NACION</v>
          </cell>
          <cell r="R54">
            <v>335010</v>
          </cell>
        </row>
        <row r="55">
          <cell r="B55" t="str">
            <v>NUMERAL 0011</v>
          </cell>
          <cell r="D55" t="str">
            <v xml:space="preserve">EXCEDENTES FINANCIEROS ENTIDADES DESCENTRALIZADAS </v>
          </cell>
          <cell r="E55">
            <v>804900</v>
          </cell>
          <cell r="F55">
            <v>1063300</v>
          </cell>
          <cell r="G55">
            <v>32.103366877873029</v>
          </cell>
          <cell r="H55">
            <v>2.3421131360736895</v>
          </cell>
          <cell r="I55">
            <v>2.6717025569167014</v>
          </cell>
          <cell r="M55" t="str">
            <v>NUMERAL 0011</v>
          </cell>
          <cell r="O55" t="str">
            <v xml:space="preserve">EXCEDENTES FINANCIEROS ENTIDADES DESCENTRALIZADAS </v>
          </cell>
          <cell r="P55">
            <v>804900</v>
          </cell>
          <cell r="Q55">
            <v>804900</v>
          </cell>
          <cell r="R55">
            <v>1063300</v>
          </cell>
          <cell r="S55">
            <v>32.103366877873029</v>
          </cell>
          <cell r="T55">
            <v>32.103366877873029</v>
          </cell>
        </row>
        <row r="56">
          <cell r="D56" t="str">
            <v>DEL ORDEN NACIONAL</v>
          </cell>
          <cell r="F56">
            <v>0</v>
          </cell>
          <cell r="H56">
            <v>0</v>
          </cell>
          <cell r="I56">
            <v>0</v>
          </cell>
          <cell r="O56" t="str">
            <v>DEL ORDEN NACIONAL</v>
          </cell>
          <cell r="R56">
            <v>0</v>
          </cell>
        </row>
        <row r="57">
          <cell r="H57">
            <v>0</v>
          </cell>
          <cell r="I57">
            <v>0</v>
          </cell>
        </row>
        <row r="58">
          <cell r="A58">
            <v>3</v>
          </cell>
          <cell r="B58" t="str">
            <v>RENTAS PARAFISCALES</v>
          </cell>
          <cell r="E58">
            <v>742831.93553000002</v>
          </cell>
          <cell r="F58">
            <v>495721.437148</v>
          </cell>
          <cell r="G58">
            <v>-33.266003595509154</v>
          </cell>
          <cell r="H58">
            <v>2.1615063164366468</v>
          </cell>
          <cell r="I58">
            <v>1.2455753137841938</v>
          </cell>
          <cell r="L58">
            <v>3</v>
          </cell>
          <cell r="M58" t="str">
            <v>RENTAS PARAFISCALES</v>
          </cell>
          <cell r="P58">
            <v>742831.93553000002</v>
          </cell>
          <cell r="Q58">
            <v>742831.93553000002</v>
          </cell>
          <cell r="R58">
            <v>495721.437148</v>
          </cell>
          <cell r="S58">
            <v>-33.266003595509154</v>
          </cell>
          <cell r="T58">
            <v>-33.266003595509154</v>
          </cell>
        </row>
        <row r="59">
          <cell r="B59" t="str">
            <v xml:space="preserve">NUMERAL </v>
          </cell>
          <cell r="C59" t="str">
            <v>0001</v>
          </cell>
          <cell r="D59" t="str">
            <v>FONDO DE PRESTACIONES SOCIALES DEL MAGISTERIO</v>
          </cell>
          <cell r="E59">
            <v>742831.93553000002</v>
          </cell>
          <cell r="F59">
            <v>495721.437148</v>
          </cell>
          <cell r="G59">
            <v>-33.266003595509154</v>
          </cell>
          <cell r="H59">
            <v>2.1615063164366468</v>
          </cell>
          <cell r="I59">
            <v>1.2455753137841938</v>
          </cell>
          <cell r="M59" t="str">
            <v xml:space="preserve">NUMERAL </v>
          </cell>
          <cell r="N59" t="str">
            <v>0001</v>
          </cell>
          <cell r="O59" t="str">
            <v>FONDO DE PRESTACIONES SOCIALES DEL MAGISTERIO</v>
          </cell>
          <cell r="P59">
            <v>742831.93553000002</v>
          </cell>
          <cell r="Q59">
            <v>742831.93553000002</v>
          </cell>
          <cell r="R59">
            <v>495721.437148</v>
          </cell>
          <cell r="S59">
            <v>-33.266003595509154</v>
          </cell>
          <cell r="T59">
            <v>-33.266003595509154</v>
          </cell>
        </row>
        <row r="60">
          <cell r="H60">
            <v>0</v>
          </cell>
          <cell r="I60">
            <v>0</v>
          </cell>
        </row>
        <row r="61">
          <cell r="A61">
            <v>4</v>
          </cell>
          <cell r="B61" t="str">
            <v>FONDOS ESPECIALES</v>
          </cell>
          <cell r="E61">
            <v>1802005.268379</v>
          </cell>
          <cell r="F61">
            <v>2306878.6946720001</v>
          </cell>
          <cell r="G61">
            <v>28.017311333787642</v>
          </cell>
          <cell r="H61">
            <v>5.2435087717038771</v>
          </cell>
          <cell r="I61">
            <v>5.7963826832049703</v>
          </cell>
          <cell r="L61">
            <v>4</v>
          </cell>
          <cell r="M61" t="str">
            <v>FONDOS ESPECIALES</v>
          </cell>
          <cell r="P61">
            <v>1802005.268379</v>
          </cell>
          <cell r="Q61">
            <v>1802005.268379</v>
          </cell>
          <cell r="R61">
            <v>2306878.6946720001</v>
          </cell>
          <cell r="S61">
            <v>28.017311333787642</v>
          </cell>
          <cell r="T61">
            <v>28.017311333787642</v>
          </cell>
        </row>
        <row r="62">
          <cell r="B62" t="str">
            <v xml:space="preserve">NUMERAL </v>
          </cell>
          <cell r="C62" t="str">
            <v>0002</v>
          </cell>
          <cell r="D62" t="str">
            <v>CONTRIB. ENTIDADES FISCALIZADAS POR LA CONTRALORIA</v>
          </cell>
          <cell r="E62">
            <v>105196.789244</v>
          </cell>
          <cell r="F62">
            <v>121624.162707</v>
          </cell>
          <cell r="G62">
            <v>15.615850617738269</v>
          </cell>
          <cell r="H62">
            <v>0.30610359294464884</v>
          </cell>
          <cell r="I62">
            <v>0.30559915967943652</v>
          </cell>
          <cell r="M62" t="str">
            <v xml:space="preserve">NUMERAL </v>
          </cell>
          <cell r="N62" t="str">
            <v>0002</v>
          </cell>
          <cell r="O62" t="str">
            <v>CONTRIB. ENTIDADES FISCALIZADAS POR LA CONTRALORIA</v>
          </cell>
          <cell r="P62">
            <v>105196.789244</v>
          </cell>
          <cell r="Q62">
            <v>105196.789244</v>
          </cell>
          <cell r="R62">
            <v>121624.162707</v>
          </cell>
          <cell r="S62">
            <v>15.615850617738269</v>
          </cell>
          <cell r="T62">
            <v>15.615850617738269</v>
          </cell>
        </row>
        <row r="63">
          <cell r="B63" t="str">
            <v xml:space="preserve">NUMERAL </v>
          </cell>
          <cell r="C63" t="str">
            <v>0003</v>
          </cell>
          <cell r="D63" t="str">
            <v>CONTRIB. SUPERINTENDENCIA DEL SUBSIDIO FAMILIAR</v>
          </cell>
          <cell r="E63">
            <v>3085.2217500000002</v>
          </cell>
          <cell r="F63">
            <v>4062.721</v>
          </cell>
          <cell r="G63">
            <v>31.683273657720058</v>
          </cell>
          <cell r="H63">
            <v>8.9774361888125959E-3</v>
          </cell>
          <cell r="I63">
            <v>1.0208202843731005E-2</v>
          </cell>
          <cell r="M63" t="str">
            <v xml:space="preserve">NUMERAL </v>
          </cell>
          <cell r="N63" t="str">
            <v>0003</v>
          </cell>
          <cell r="O63" t="str">
            <v>CONTRIB. SUPERINTENDENCIA DEL SUBSIDIO FAMILIAR</v>
          </cell>
          <cell r="P63">
            <v>3085.2217500000002</v>
          </cell>
          <cell r="Q63">
            <v>3085.2217500000002</v>
          </cell>
          <cell r="R63">
            <v>4062.721</v>
          </cell>
          <cell r="S63">
            <v>31.683273657720058</v>
          </cell>
          <cell r="T63">
            <v>31.683273657720058</v>
          </cell>
        </row>
        <row r="64">
          <cell r="B64" t="str">
            <v xml:space="preserve">NUMERAL </v>
          </cell>
          <cell r="C64" t="str">
            <v>0004</v>
          </cell>
          <cell r="D64" t="str">
            <v>CONTRIBUCIONES SUPERBANCARIA</v>
          </cell>
          <cell r="E64">
            <v>47355.664632</v>
          </cell>
          <cell r="F64">
            <v>53962.781024000004</v>
          </cell>
          <cell r="G64">
            <v>13.952114162780283</v>
          </cell>
          <cell r="H64">
            <v>0.1377964022886165</v>
          </cell>
          <cell r="I64">
            <v>0.13558967369524769</v>
          </cell>
          <cell r="M64" t="str">
            <v xml:space="preserve">NUMERAL </v>
          </cell>
          <cell r="N64" t="str">
            <v>0004</v>
          </cell>
          <cell r="O64" t="str">
            <v>CONTRIBUCIONES SUPERBANCARIA</v>
          </cell>
          <cell r="P64">
            <v>47355.664632</v>
          </cell>
          <cell r="Q64">
            <v>47355.664632</v>
          </cell>
          <cell r="R64">
            <v>53962.781024000004</v>
          </cell>
          <cell r="S64">
            <v>13.952114162780283</v>
          </cell>
          <cell r="T64">
            <v>13.952114162780283</v>
          </cell>
        </row>
        <row r="65">
          <cell r="B65" t="str">
            <v xml:space="preserve">NUMERAL </v>
          </cell>
          <cell r="C65" t="str">
            <v>0005</v>
          </cell>
          <cell r="D65" t="str">
            <v>SUPERINTENDENCIA INDUSTRIA Y COMERCIO</v>
          </cell>
          <cell r="E65">
            <v>9864.1455929999993</v>
          </cell>
          <cell r="F65">
            <v>11383.514219000001</v>
          </cell>
          <cell r="G65">
            <v>15.402942015355169</v>
          </cell>
          <cell r="H65">
            <v>2.8702876095799093E-2</v>
          </cell>
          <cell r="I65">
            <v>2.8602806400451358E-2</v>
          </cell>
          <cell r="M65" t="str">
            <v xml:space="preserve">NUMERAL </v>
          </cell>
          <cell r="N65" t="str">
            <v>0005</v>
          </cell>
          <cell r="O65" t="str">
            <v>SUPERINTENDENCIA INDUSTRIA Y COMERCIO</v>
          </cell>
          <cell r="P65">
            <v>9864.1455929999993</v>
          </cell>
          <cell r="Q65">
            <v>9864.1455929999993</v>
          </cell>
          <cell r="R65">
            <v>11383.514219000001</v>
          </cell>
          <cell r="S65">
            <v>15.402942015355169</v>
          </cell>
          <cell r="T65">
            <v>15.402942015355169</v>
          </cell>
        </row>
        <row r="66">
          <cell r="B66" t="str">
            <v xml:space="preserve">NUMERAL </v>
          </cell>
          <cell r="C66" t="str">
            <v>0006</v>
          </cell>
          <cell r="D66" t="str">
            <v>SUPERINTENDENCIA NACIONAL DE VALORES</v>
          </cell>
          <cell r="E66">
            <v>1659.725173</v>
          </cell>
          <cell r="F66">
            <v>1892.087</v>
          </cell>
          <cell r="G66">
            <v>14.000018242779277</v>
          </cell>
          <cell r="H66">
            <v>4.8294994781407346E-3</v>
          </cell>
          <cell r="I66">
            <v>4.7541556247614513E-3</v>
          </cell>
          <cell r="M66" t="str">
            <v xml:space="preserve">NUMERAL </v>
          </cell>
          <cell r="N66" t="str">
            <v>0006</v>
          </cell>
          <cell r="O66" t="str">
            <v>SUPERINTENDENCIA NACIONAL DE VALORES</v>
          </cell>
          <cell r="P66">
            <v>1659.725173</v>
          </cell>
          <cell r="Q66">
            <v>1659.725173</v>
          </cell>
          <cell r="R66">
            <v>1892.087</v>
          </cell>
          <cell r="S66">
            <v>14.000018242779277</v>
          </cell>
          <cell r="T66">
            <v>14.000018242779277</v>
          </cell>
        </row>
        <row r="67">
          <cell r="B67" t="str">
            <v xml:space="preserve">NUMERAL </v>
          </cell>
          <cell r="C67" t="str">
            <v>0007</v>
          </cell>
          <cell r="D67" t="str">
            <v>CONTRIB. ENTIDADES CONTROLADAS POR SUPERPUERTOS</v>
          </cell>
          <cell r="E67">
            <v>13025.01237</v>
          </cell>
          <cell r="F67">
            <v>19847.386159999998</v>
          </cell>
          <cell r="G67">
            <v>52.379019660002044</v>
          </cell>
          <cell r="H67">
            <v>3.7900425604794757E-2</v>
          </cell>
          <cell r="I67">
            <v>4.9869568655868661E-2</v>
          </cell>
          <cell r="M67" t="str">
            <v xml:space="preserve">NUMERAL </v>
          </cell>
          <cell r="N67" t="str">
            <v>0007</v>
          </cell>
          <cell r="O67" t="str">
            <v>CONTRIB. ENTIDADES CONTROLADAS POR SUPERPUERTOS</v>
          </cell>
          <cell r="P67">
            <v>13025.01237</v>
          </cell>
          <cell r="Q67">
            <v>13025.01237</v>
          </cell>
          <cell r="R67">
            <v>19847.386159999998</v>
          </cell>
          <cell r="S67">
            <v>52.379019660002044</v>
          </cell>
          <cell r="T67">
            <v>52.379019660002044</v>
          </cell>
        </row>
        <row r="68">
          <cell r="B68" t="str">
            <v xml:space="preserve">NUMERAL </v>
          </cell>
          <cell r="C68" t="str">
            <v>0008</v>
          </cell>
          <cell r="D68" t="str">
            <v>CONTRIBUCION PARA LA DESCENTRALIZACIÓN</v>
          </cell>
          <cell r="E68">
            <v>154000</v>
          </cell>
          <cell r="F68">
            <v>206597.15109500001</v>
          </cell>
          <cell r="G68">
            <v>34.153994217532471</v>
          </cell>
          <cell r="H68">
            <v>0.44811209212988967</v>
          </cell>
          <cell r="I68">
            <v>0.51910668375079239</v>
          </cell>
          <cell r="M68" t="str">
            <v xml:space="preserve">NUMERAL </v>
          </cell>
          <cell r="N68" t="str">
            <v>0008</v>
          </cell>
          <cell r="O68" t="str">
            <v>CONTRIBUCION PARA LA DESCENTRALIZACIÓN</v>
          </cell>
          <cell r="P68">
            <v>154000</v>
          </cell>
          <cell r="Q68">
            <v>154000</v>
          </cell>
          <cell r="R68">
            <v>206597.15109500001</v>
          </cell>
          <cell r="S68">
            <v>34.153994217532471</v>
          </cell>
          <cell r="T68">
            <v>34.153994217532471</v>
          </cell>
        </row>
        <row r="69">
          <cell r="B69" t="str">
            <v xml:space="preserve">NUMERAL </v>
          </cell>
          <cell r="C69" t="str">
            <v>0009</v>
          </cell>
          <cell r="D69" t="str">
            <v>FINANCIACION SECTOR JUSTICIA</v>
          </cell>
          <cell r="E69">
            <v>70045.265759999995</v>
          </cell>
          <cell r="F69">
            <v>101174.95696700001</v>
          </cell>
          <cell r="G69">
            <v>44.442248693382666</v>
          </cell>
          <cell r="H69">
            <v>0.20381902976303717</v>
          </cell>
          <cell r="I69">
            <v>0.25421742803034997</v>
          </cell>
          <cell r="M69" t="str">
            <v xml:space="preserve">NUMERAL </v>
          </cell>
          <cell r="N69" t="str">
            <v>0009</v>
          </cell>
          <cell r="O69" t="str">
            <v>FINANCIACION SECTOR JUSTICIA</v>
          </cell>
          <cell r="P69">
            <v>70045.265759999995</v>
          </cell>
          <cell r="Q69">
            <v>70045.265759999995</v>
          </cell>
          <cell r="R69">
            <v>101174.95696700001</v>
          </cell>
          <cell r="S69">
            <v>44.442248693382666</v>
          </cell>
          <cell r="T69">
            <v>44.442248693382666</v>
          </cell>
        </row>
        <row r="70">
          <cell r="B70" t="str">
            <v xml:space="preserve">NUMERAL </v>
          </cell>
          <cell r="C70" t="str">
            <v>0010</v>
          </cell>
          <cell r="D70" t="str">
            <v>FONDO DE DEFENSA NACIONAL</v>
          </cell>
          <cell r="F70">
            <v>20970</v>
          </cell>
          <cell r="H70">
            <v>0</v>
          </cell>
          <cell r="I70">
            <v>5.2690306233935134E-2</v>
          </cell>
          <cell r="M70" t="str">
            <v xml:space="preserve">NUMERAL </v>
          </cell>
          <cell r="N70" t="str">
            <v>0010</v>
          </cell>
          <cell r="O70" t="str">
            <v>FONDO DE DEFENSA NACIONAL</v>
          </cell>
          <cell r="Q70">
            <v>0</v>
          </cell>
          <cell r="R70">
            <v>20970</v>
          </cell>
        </row>
        <row r="71">
          <cell r="B71" t="str">
            <v xml:space="preserve">NUMERAL </v>
          </cell>
          <cell r="C71" t="str">
            <v>0011</v>
          </cell>
          <cell r="D71" t="str">
            <v>PRODUCTO ELECTRONICO DE IDIOMAS</v>
          </cell>
          <cell r="F71">
            <v>0</v>
          </cell>
          <cell r="H71">
            <v>0</v>
          </cell>
          <cell r="I71">
            <v>0</v>
          </cell>
          <cell r="M71" t="str">
            <v xml:space="preserve">NUMERAL </v>
          </cell>
          <cell r="N71" t="str">
            <v>0011</v>
          </cell>
          <cell r="O71" t="str">
            <v>PRODUCTO ELECTRONICO DE IDIOMAS</v>
          </cell>
          <cell r="Q71">
            <v>0</v>
          </cell>
          <cell r="R71">
            <v>0</v>
          </cell>
        </row>
        <row r="72">
          <cell r="B72" t="str">
            <v xml:space="preserve">NUMERAL </v>
          </cell>
          <cell r="C72" t="str">
            <v>0012</v>
          </cell>
          <cell r="D72" t="str">
            <v>FONDOS DOCENTES Y ADMINISTRATIVOS  U. NUEVA GRANADA</v>
          </cell>
          <cell r="E72">
            <v>20355.799862</v>
          </cell>
          <cell r="F72">
            <v>0</v>
          </cell>
          <cell r="H72">
            <v>5.9231688721676237E-2</v>
          </cell>
          <cell r="I72">
            <v>0</v>
          </cell>
          <cell r="M72" t="str">
            <v xml:space="preserve">NUMERAL </v>
          </cell>
          <cell r="N72" t="str">
            <v>0012</v>
          </cell>
          <cell r="O72" t="str">
            <v>FONDOS DOCENTES Y ADMINISTRATIVOS  U. NUEVA GRANADA</v>
          </cell>
          <cell r="P72">
            <v>20355.799862</v>
          </cell>
          <cell r="Q72">
            <v>20355.799862</v>
          </cell>
          <cell r="R72">
            <v>0</v>
          </cell>
        </row>
        <row r="73">
          <cell r="B73" t="str">
            <v xml:space="preserve">NUMERAL </v>
          </cell>
          <cell r="C73" t="str">
            <v>0013</v>
          </cell>
          <cell r="D73" t="str">
            <v>FONDO DE ESTUPEFACIENTES-MIN SALUD</v>
          </cell>
          <cell r="E73">
            <v>2112.1638280000002</v>
          </cell>
          <cell r="F73">
            <v>3135.5578780000001</v>
          </cell>
          <cell r="G73">
            <v>48.452399214176857</v>
          </cell>
          <cell r="H73">
            <v>6.1460139732867312E-3</v>
          </cell>
          <cell r="I73">
            <v>7.8785648453050944E-3</v>
          </cell>
          <cell r="M73" t="str">
            <v xml:space="preserve">NUMERAL </v>
          </cell>
          <cell r="N73" t="str">
            <v>0013</v>
          </cell>
          <cell r="O73" t="str">
            <v>FONDO DE ESTUPEFACIENTES-MIN SALUD</v>
          </cell>
          <cell r="P73">
            <v>2112.1638280000002</v>
          </cell>
          <cell r="Q73">
            <v>2112.1638280000002</v>
          </cell>
          <cell r="R73">
            <v>3135.5578780000001</v>
          </cell>
          <cell r="S73">
            <v>48.452399214176857</v>
          </cell>
          <cell r="T73">
            <v>48.452399214176857</v>
          </cell>
        </row>
        <row r="74">
          <cell r="B74" t="str">
            <v xml:space="preserve">NUMERAL </v>
          </cell>
          <cell r="C74" t="str">
            <v>0014</v>
          </cell>
          <cell r="D74" t="str">
            <v xml:space="preserve">FONDOS INTERNOS DEL MINISTERIO DE DEFENSA </v>
          </cell>
          <cell r="E74">
            <v>86435.684122000006</v>
          </cell>
          <cell r="F74">
            <v>95972.661884999994</v>
          </cell>
          <cell r="G74">
            <v>11.033611707797641</v>
          </cell>
          <cell r="H74">
            <v>0.25151217692589423</v>
          </cell>
          <cell r="I74">
            <v>0.24114587242759009</v>
          </cell>
          <cell r="M74" t="str">
            <v xml:space="preserve">NUMERAL </v>
          </cell>
          <cell r="N74" t="str">
            <v>0014</v>
          </cell>
          <cell r="O74" t="str">
            <v xml:space="preserve">FONDOS INTERNOS DEL MINISTERIO DE DEFENSA </v>
          </cell>
          <cell r="P74">
            <v>86435.684122000006</v>
          </cell>
          <cell r="Q74">
            <v>86435.684122000006</v>
          </cell>
          <cell r="R74">
            <v>95972.661884999994</v>
          </cell>
          <cell r="S74">
            <v>11.033611707797641</v>
          </cell>
          <cell r="T74">
            <v>11.033611707797641</v>
          </cell>
        </row>
        <row r="75">
          <cell r="B75" t="str">
            <v xml:space="preserve">NUMERAL </v>
          </cell>
          <cell r="C75" t="str">
            <v>0015</v>
          </cell>
          <cell r="D75" t="str">
            <v xml:space="preserve">FONDOS INTERNOS DE LA POLICIA </v>
          </cell>
          <cell r="E75">
            <v>35492.475507000003</v>
          </cell>
          <cell r="F75">
            <v>39214.421839000002</v>
          </cell>
          <cell r="G75">
            <v>10.486578574283833</v>
          </cell>
          <cell r="H75">
            <v>0.10327667178123791</v>
          </cell>
          <cell r="I75">
            <v>9.8532183857111294E-2</v>
          </cell>
          <cell r="M75" t="str">
            <v xml:space="preserve">NUMERAL </v>
          </cell>
          <cell r="N75" t="str">
            <v>0015</v>
          </cell>
          <cell r="O75" t="str">
            <v xml:space="preserve">FONDOS INTERNOS DE LA POLICIA </v>
          </cell>
          <cell r="P75">
            <v>35492.475507000003</v>
          </cell>
          <cell r="Q75">
            <v>35492.475507000003</v>
          </cell>
          <cell r="R75">
            <v>39214.421839000002</v>
          </cell>
          <cell r="S75">
            <v>10.486578574283833</v>
          </cell>
          <cell r="T75">
            <v>10.486578574283833</v>
          </cell>
        </row>
        <row r="76">
          <cell r="B76" t="str">
            <v xml:space="preserve">NUMERAL </v>
          </cell>
          <cell r="C76" t="str">
            <v>0016</v>
          </cell>
          <cell r="D76" t="str">
            <v>FONDO DE PUBLICACIONES DE LA CONTRALORIA</v>
          </cell>
          <cell r="F76">
            <v>0</v>
          </cell>
          <cell r="H76">
            <v>0</v>
          </cell>
          <cell r="I76">
            <v>0</v>
          </cell>
          <cell r="M76" t="str">
            <v xml:space="preserve">NUMERAL </v>
          </cell>
          <cell r="N76" t="str">
            <v>0016</v>
          </cell>
          <cell r="O76" t="str">
            <v>FONDO DE PUBLICACIONES DE LA CONTRALORIA</v>
          </cell>
          <cell r="Q76">
            <v>0</v>
          </cell>
          <cell r="R76">
            <v>0</v>
          </cell>
        </row>
        <row r="77">
          <cell r="B77" t="str">
            <v xml:space="preserve">NUMERAL </v>
          </cell>
          <cell r="C77" t="str">
            <v>0017</v>
          </cell>
          <cell r="D77" t="str">
            <v>FONDO ROTATORIO MINISTERIO DE MINAS Y ENERGIA</v>
          </cell>
          <cell r="E77">
            <v>800.4</v>
          </cell>
          <cell r="F77">
            <v>912.5</v>
          </cell>
          <cell r="G77">
            <v>14.005497251374322</v>
          </cell>
          <cell r="H77">
            <v>2.3290189515634005E-3</v>
          </cell>
          <cell r="I77">
            <v>2.2927946799459137E-3</v>
          </cell>
          <cell r="M77" t="str">
            <v xml:space="preserve">NUMERAL </v>
          </cell>
          <cell r="N77" t="str">
            <v>0017</v>
          </cell>
          <cell r="O77" t="str">
            <v>FONDO ROTATORIO MINISTERIO DE MINAS Y ENERGIA</v>
          </cell>
          <cell r="P77">
            <v>800.4</v>
          </cell>
          <cell r="Q77">
            <v>800.4</v>
          </cell>
          <cell r="R77">
            <v>912.5</v>
          </cell>
          <cell r="S77">
            <v>14.005497251374322</v>
          </cell>
          <cell r="T77">
            <v>14.005497251374322</v>
          </cell>
        </row>
        <row r="78">
          <cell r="B78" t="str">
            <v xml:space="preserve">NUMERAL </v>
          </cell>
          <cell r="C78" t="str">
            <v>0018</v>
          </cell>
          <cell r="D78" t="str">
            <v>FONDO NACIONAL DE REGALIAS</v>
          </cell>
          <cell r="E78">
            <v>104644.93087500001</v>
          </cell>
          <cell r="F78">
            <v>523853.985201</v>
          </cell>
          <cell r="G78">
            <v>400.60139637987027</v>
          </cell>
          <cell r="H78">
            <v>0.30449778509859698</v>
          </cell>
          <cell r="I78">
            <v>1.3162626085888418</v>
          </cell>
          <cell r="M78" t="str">
            <v xml:space="preserve">NUMERAL </v>
          </cell>
          <cell r="N78" t="str">
            <v>0018</v>
          </cell>
          <cell r="O78" t="str">
            <v>FONDO NACIONAL DE REGALIAS</v>
          </cell>
          <cell r="P78">
            <v>104644.93087500001</v>
          </cell>
          <cell r="Q78">
            <v>104644.93087500001</v>
          </cell>
          <cell r="R78">
            <v>523853.985201</v>
          </cell>
          <cell r="S78">
            <v>400.60139637987027</v>
          </cell>
          <cell r="T78">
            <v>400.60139637987027</v>
          </cell>
        </row>
        <row r="79">
          <cell r="B79" t="str">
            <v xml:space="preserve">NUMERAL </v>
          </cell>
          <cell r="C79" t="str">
            <v>0019</v>
          </cell>
          <cell r="D79" t="str">
            <v>ESCUELAS INDUSTRIALES E INSTITUTOS TECNICOS</v>
          </cell>
          <cell r="E79">
            <v>33567.681960000002</v>
          </cell>
          <cell r="F79">
            <v>44205.705342000001</v>
          </cell>
          <cell r="G79">
            <v>31.691266006024811</v>
          </cell>
          <cell r="H79">
            <v>9.7675871370430892E-2</v>
          </cell>
          <cell r="I79">
            <v>0.11107354085632248</v>
          </cell>
          <cell r="M79" t="str">
            <v xml:space="preserve">NUMERAL </v>
          </cell>
          <cell r="N79" t="str">
            <v>0019</v>
          </cell>
          <cell r="O79" t="str">
            <v>ESCUELAS INDUSTRIALES E INSTITUTOS TECNICOS</v>
          </cell>
          <cell r="P79">
            <v>33567.681960000002</v>
          </cell>
          <cell r="Q79">
            <v>33567.681960000002</v>
          </cell>
          <cell r="R79">
            <v>44205.705342000001</v>
          </cell>
          <cell r="S79">
            <v>31.691266006024811</v>
          </cell>
          <cell r="T79">
            <v>31.691266006024811</v>
          </cell>
        </row>
        <row r="80">
          <cell r="B80" t="str">
            <v xml:space="preserve">NUMERAL </v>
          </cell>
          <cell r="C80" t="str">
            <v>0020</v>
          </cell>
          <cell r="D80" t="str">
            <v>JUNTA CENTRAL DE CONTADORES</v>
          </cell>
          <cell r="E80">
            <v>674.00200600000005</v>
          </cell>
          <cell r="H80">
            <v>1.9612236948597563E-3</v>
          </cell>
          <cell r="I80">
            <v>0</v>
          </cell>
          <cell r="M80" t="str">
            <v xml:space="preserve">NUMERAL </v>
          </cell>
          <cell r="N80" t="str">
            <v>0020</v>
          </cell>
          <cell r="O80" t="str">
            <v>JUNTA CENTRAL DE CONTADORES</v>
          </cell>
          <cell r="P80">
            <v>674.00200600000005</v>
          </cell>
          <cell r="Q80">
            <v>674.00200600000005</v>
          </cell>
        </row>
        <row r="81">
          <cell r="B81" t="str">
            <v xml:space="preserve">NUMERAL </v>
          </cell>
          <cell r="C81" t="str">
            <v>0021</v>
          </cell>
          <cell r="D81" t="str">
            <v>FONDO DE SOLIDARIDAD Y GARANTIA DEL SECTOR SALUD</v>
          </cell>
          <cell r="E81">
            <v>768191.34397799999</v>
          </cell>
          <cell r="F81">
            <v>565166.85100000002</v>
          </cell>
          <cell r="G81">
            <v>-26.42889620789769</v>
          </cell>
          <cell r="H81">
            <v>2.2352975993899564</v>
          </cell>
          <cell r="I81">
            <v>1.4200674512379012</v>
          </cell>
          <cell r="M81" t="str">
            <v xml:space="preserve">NUMERAL </v>
          </cell>
          <cell r="N81" t="str">
            <v>0021</v>
          </cell>
          <cell r="O81" t="str">
            <v>FONDO DE SOLIDARIDAD Y GARANTIA DEL SECTOR SALUD</v>
          </cell>
          <cell r="P81">
            <v>768191.34397799999</v>
          </cell>
          <cell r="Q81">
            <v>768191.34397799999</v>
          </cell>
          <cell r="R81">
            <v>565166.85100000002</v>
          </cell>
          <cell r="S81">
            <v>-26.42889620789769</v>
          </cell>
          <cell r="T81">
            <v>-26.42889620789769</v>
          </cell>
        </row>
        <row r="82">
          <cell r="B82" t="str">
            <v xml:space="preserve">NUMERAL </v>
          </cell>
          <cell r="C82" t="str">
            <v>0022</v>
          </cell>
          <cell r="D82" t="str">
            <v>FONDO DE SOLIDARIDAD PENSIONAL</v>
          </cell>
          <cell r="E82">
            <v>60000</v>
          </cell>
          <cell r="F82">
            <v>150339.9</v>
          </cell>
          <cell r="G82">
            <v>150.56649999999999</v>
          </cell>
          <cell r="H82">
            <v>0.17458912680385313</v>
          </cell>
          <cell r="I82">
            <v>0.37775180592175417</v>
          </cell>
          <cell r="M82" t="str">
            <v xml:space="preserve">NUMERAL </v>
          </cell>
          <cell r="N82" t="str">
            <v>0022</v>
          </cell>
          <cell r="O82" t="str">
            <v>FONDO DE SOLIDARIDAD PENSIONAL</v>
          </cell>
          <cell r="P82">
            <v>60000</v>
          </cell>
          <cell r="Q82">
            <v>60000</v>
          </cell>
          <cell r="R82">
            <v>150339.9</v>
          </cell>
          <cell r="S82">
            <v>150.56649999999999</v>
          </cell>
          <cell r="T82">
            <v>150.56649999999999</v>
          </cell>
        </row>
        <row r="83">
          <cell r="B83" t="str">
            <v xml:space="preserve">NUMERAL </v>
          </cell>
          <cell r="C83" t="str">
            <v>0023</v>
          </cell>
          <cell r="D83" t="str">
            <v>COMISION DE REGULACION DE TELECOMUNICACIONES</v>
          </cell>
          <cell r="E83">
            <v>4270.1380630000003</v>
          </cell>
          <cell r="F83">
            <v>4888.6301080000003</v>
          </cell>
          <cell r="G83">
            <v>14.484122898955555</v>
          </cell>
          <cell r="H83">
            <v>1.2425327929184446E-2</v>
          </cell>
          <cell r="I83">
            <v>1.2283424771337884E-2</v>
          </cell>
          <cell r="M83" t="str">
            <v xml:space="preserve">NUMERAL </v>
          </cell>
          <cell r="N83" t="str">
            <v>0023</v>
          </cell>
          <cell r="O83" t="str">
            <v>COMISION DE REGULACION DE TELECOMUNICACIONES</v>
          </cell>
          <cell r="P83">
            <v>4270.1380630000003</v>
          </cell>
          <cell r="Q83">
            <v>4270.1380630000003</v>
          </cell>
          <cell r="R83">
            <v>4888.6301080000003</v>
          </cell>
          <cell r="S83">
            <v>14.484122898955555</v>
          </cell>
          <cell r="T83">
            <v>14.484122898955555</v>
          </cell>
        </row>
        <row r="84">
          <cell r="B84" t="str">
            <v xml:space="preserve">NUMERAL </v>
          </cell>
          <cell r="C84" t="str">
            <v>0024</v>
          </cell>
          <cell r="D84" t="str">
            <v>COMISION DE REGULACION DE ENERGIA Y GAS</v>
          </cell>
          <cell r="E84">
            <v>3730.4304050000001</v>
          </cell>
          <cell r="F84">
            <v>4228.8485199999996</v>
          </cell>
          <cell r="G84">
            <v>13.360874239389521</v>
          </cell>
          <cell r="H84">
            <v>1.0854876450191569E-2</v>
          </cell>
          <cell r="I84">
            <v>1.0625623439948658E-2</v>
          </cell>
          <cell r="M84" t="str">
            <v xml:space="preserve">NUMERAL </v>
          </cell>
          <cell r="N84" t="str">
            <v>0024</v>
          </cell>
          <cell r="O84" t="str">
            <v>COMISION DE REGULACION DE ENERGIA Y GAS</v>
          </cell>
          <cell r="P84">
            <v>3730.4304050000001</v>
          </cell>
          <cell r="Q84">
            <v>3730.4304050000001</v>
          </cell>
          <cell r="R84">
            <v>4228.8485199999996</v>
          </cell>
          <cell r="S84">
            <v>13.360874239389521</v>
          </cell>
          <cell r="T84">
            <v>13.360874239389521</v>
          </cell>
        </row>
        <row r="85">
          <cell r="B85" t="str">
            <v xml:space="preserve">NUMERAL </v>
          </cell>
          <cell r="C85" t="str">
            <v>0025</v>
          </cell>
          <cell r="D85" t="str">
            <v>COMISION DE REGULACION DE AGUA POTABLE</v>
          </cell>
          <cell r="E85">
            <v>2670.214555</v>
          </cell>
          <cell r="F85">
            <v>3189.125642</v>
          </cell>
          <cell r="G85">
            <v>19.433310556574355</v>
          </cell>
          <cell r="H85">
            <v>7.7698404589398211E-3</v>
          </cell>
          <cell r="I85">
            <v>8.0131619788018586E-3</v>
          </cell>
          <cell r="M85" t="str">
            <v xml:space="preserve">NUMERAL </v>
          </cell>
          <cell r="N85" t="str">
            <v>0025</v>
          </cell>
          <cell r="O85" t="str">
            <v>COMISION DE REGULACION DE AGUA POTABLE</v>
          </cell>
          <cell r="P85">
            <v>2670.214555</v>
          </cell>
          <cell r="Q85">
            <v>2670.214555</v>
          </cell>
          <cell r="R85">
            <v>3189.125642</v>
          </cell>
          <cell r="S85">
            <v>19.433310556574355</v>
          </cell>
          <cell r="T85">
            <v>19.433310556574355</v>
          </cell>
        </row>
        <row r="86">
          <cell r="B86" t="str">
            <v xml:space="preserve">NUMERAL </v>
          </cell>
          <cell r="C86" t="str">
            <v>0026</v>
          </cell>
          <cell r="D86" t="str">
            <v>UNIDAD ADMINISTRATIVA ESPECIAL MINERO-ENERGETICA</v>
          </cell>
          <cell r="F86">
            <v>0</v>
          </cell>
          <cell r="H86">
            <v>0</v>
          </cell>
          <cell r="I86">
            <v>0</v>
          </cell>
          <cell r="M86" t="str">
            <v xml:space="preserve">NUMERAL </v>
          </cell>
          <cell r="N86" t="str">
            <v>0026</v>
          </cell>
          <cell r="O86" t="str">
            <v>UNIDAD ADMINISTRATIVA ESPECIAL MINERO-ENERGETICA</v>
          </cell>
          <cell r="Q86">
            <v>0</v>
          </cell>
          <cell r="R86">
            <v>0</v>
          </cell>
        </row>
        <row r="87">
          <cell r="B87" t="str">
            <v xml:space="preserve">NUMERAL </v>
          </cell>
          <cell r="C87" t="str">
            <v>0029</v>
          </cell>
          <cell r="D87" t="str">
            <v>FONDO DE RIESGOS PROFESIONALES ( ART. 87 DTO 1295 DE 1994 )</v>
          </cell>
          <cell r="E87">
            <v>5800</v>
          </cell>
          <cell r="F87">
            <v>7032</v>
          </cell>
          <cell r="G87">
            <v>21.241379310344822</v>
          </cell>
          <cell r="H87">
            <v>1.687694892437247E-2</v>
          </cell>
          <cell r="I87">
            <v>1.7668966782881823E-2</v>
          </cell>
          <cell r="M87" t="str">
            <v xml:space="preserve">NUMERAL </v>
          </cell>
          <cell r="N87" t="str">
            <v>0029</v>
          </cell>
          <cell r="O87" t="str">
            <v>FONDO DE RIESGOS PROFESIONALES ( ART. 87 DTO 1295 DE 1994 )</v>
          </cell>
          <cell r="P87">
            <v>5800</v>
          </cell>
          <cell r="Q87">
            <v>5800</v>
          </cell>
          <cell r="R87">
            <v>7032</v>
          </cell>
          <cell r="S87">
            <v>21.241379310344822</v>
          </cell>
          <cell r="T87">
            <v>21.241379310344822</v>
          </cell>
        </row>
        <row r="88">
          <cell r="B88" t="str">
            <v xml:space="preserve">NUMERAL </v>
          </cell>
          <cell r="C88" t="str">
            <v>0030</v>
          </cell>
          <cell r="D88" t="str">
            <v>FONDO BIENESTAR SOCIAL DIAN</v>
          </cell>
          <cell r="E88">
            <v>836.12800000000004</v>
          </cell>
          <cell r="F88">
            <v>0</v>
          </cell>
          <cell r="H88">
            <v>2.4329809569375352E-3</v>
          </cell>
          <cell r="I88">
            <v>0</v>
          </cell>
          <cell r="M88" t="str">
            <v xml:space="preserve">NUMERAL </v>
          </cell>
          <cell r="N88" t="str">
            <v>0030</v>
          </cell>
          <cell r="O88" t="str">
            <v>FONDO BIENESTAR SOCIAL DIAN</v>
          </cell>
          <cell r="P88">
            <v>836.12800000000004</v>
          </cell>
          <cell r="Q88">
            <v>836.12800000000004</v>
          </cell>
          <cell r="R88">
            <v>0</v>
          </cell>
        </row>
        <row r="89">
          <cell r="B89" t="str">
            <v xml:space="preserve">NUMERAL </v>
          </cell>
          <cell r="C89" t="str">
            <v>0031</v>
          </cell>
          <cell r="D89" t="str">
            <v>INSTITUTO DE ESTUDIOS DEL MINISTERIO PUBLICO</v>
          </cell>
          <cell r="E89">
            <v>756.41933700000004</v>
          </cell>
          <cell r="F89">
            <v>862.31804399999999</v>
          </cell>
          <cell r="G89">
            <v>13.99999997620367</v>
          </cell>
          <cell r="H89">
            <v>2.201043192406325E-3</v>
          </cell>
          <cell r="I89">
            <v>2.1667049026899356E-3</v>
          </cell>
          <cell r="M89" t="str">
            <v xml:space="preserve">NUMERAL </v>
          </cell>
          <cell r="N89" t="str">
            <v>0031</v>
          </cell>
          <cell r="O89" t="str">
            <v>INSTITUTO DE ESTUDIOS DEL MINISTERIO PUBLICO</v>
          </cell>
          <cell r="P89">
            <v>756.41933700000004</v>
          </cell>
          <cell r="Q89">
            <v>756.41933700000004</v>
          </cell>
          <cell r="R89">
            <v>862.31804399999999</v>
          </cell>
          <cell r="S89">
            <v>13.99999997620367</v>
          </cell>
          <cell r="T89">
            <v>13.99999997620367</v>
          </cell>
        </row>
        <row r="90">
          <cell r="B90" t="str">
            <v xml:space="preserve">NUMERAL </v>
          </cell>
          <cell r="C90" t="str">
            <v>0032</v>
          </cell>
          <cell r="D90" t="str">
            <v>FONDO BIENESTAR DE LA CONTRALORIA</v>
          </cell>
          <cell r="E90">
            <v>6832.423331</v>
          </cell>
          <cell r="F90">
            <v>2432.4832540000002</v>
          </cell>
          <cell r="G90">
            <v>-64.397942923656927</v>
          </cell>
          <cell r="H90">
            <v>1.9881113721892725E-2</v>
          </cell>
          <cell r="I90">
            <v>6.1119831932369591E-3</v>
          </cell>
          <cell r="M90" t="str">
            <v xml:space="preserve">NUMERAL </v>
          </cell>
          <cell r="N90" t="str">
            <v>0032</v>
          </cell>
          <cell r="O90" t="str">
            <v>FONDO BIENESTAR DE LA CONTRALORIA</v>
          </cell>
          <cell r="P90">
            <v>6832.423331</v>
          </cell>
          <cell r="Q90">
            <v>6832.423331</v>
          </cell>
          <cell r="R90">
            <v>2432.4832540000002</v>
          </cell>
          <cell r="S90">
            <v>-64.397942923656927</v>
          </cell>
          <cell r="T90">
            <v>-64.397942923656927</v>
          </cell>
        </row>
        <row r="91">
          <cell r="B91" t="str">
            <v xml:space="preserve">NUMERAL </v>
          </cell>
          <cell r="C91" t="str">
            <v>0033</v>
          </cell>
          <cell r="D91" t="str">
            <v>Fondo Salud Fuerzas Militares</v>
          </cell>
          <cell r="E91">
            <v>103410.2988</v>
          </cell>
          <cell r="F91">
            <v>124086.99589999999</v>
          </cell>
          <cell r="G91">
            <v>19.994814191562881</v>
          </cell>
          <cell r="H91">
            <v>0.30090522950029236</v>
          </cell>
          <cell r="I91">
            <v>0.31178740169861957</v>
          </cell>
          <cell r="M91" t="str">
            <v xml:space="preserve">NUMERAL </v>
          </cell>
          <cell r="N91" t="str">
            <v>0033</v>
          </cell>
          <cell r="O91" t="str">
            <v>Fondo Salud Fuerzas Militares</v>
          </cell>
          <cell r="P91">
            <v>103410.2988</v>
          </cell>
          <cell r="Q91">
            <v>103410.2988</v>
          </cell>
          <cell r="R91">
            <v>124086.99589999999</v>
          </cell>
          <cell r="S91">
            <v>19.994814191562881</v>
          </cell>
          <cell r="T91">
            <v>19.994814191562881</v>
          </cell>
        </row>
        <row r="92">
          <cell r="B92" t="str">
            <v xml:space="preserve">NUMERAL </v>
          </cell>
          <cell r="C92" t="str">
            <v>0034</v>
          </cell>
          <cell r="D92" t="str">
            <v>Fondo de Salud Policia</v>
          </cell>
          <cell r="E92">
            <v>129391.606918</v>
          </cell>
          <cell r="F92">
            <v>139621.84988699999</v>
          </cell>
          <cell r="G92">
            <v>7.9064192899955588</v>
          </cell>
          <cell r="H92">
            <v>0.37650612779268372</v>
          </cell>
          <cell r="I92">
            <v>0.350821079041228</v>
          </cell>
          <cell r="M92" t="str">
            <v xml:space="preserve">NUMERAL </v>
          </cell>
          <cell r="N92" t="str">
            <v>0034</v>
          </cell>
          <cell r="O92" t="str">
            <v>Fondo de Salud Policia</v>
          </cell>
          <cell r="P92">
            <v>129391.606918</v>
          </cell>
          <cell r="Q92">
            <v>129391.606918</v>
          </cell>
          <cell r="R92">
            <v>139621.84988699999</v>
          </cell>
          <cell r="S92">
            <v>7.9064192899955588</v>
          </cell>
          <cell r="T92">
            <v>7.9064192899955588</v>
          </cell>
        </row>
        <row r="93">
          <cell r="B93" t="str">
            <v xml:space="preserve">NUMERAL </v>
          </cell>
          <cell r="C93" t="str">
            <v>0035</v>
          </cell>
          <cell r="D93" t="str">
            <v>FONDO DE COMPENSACIÓN AMBIENTAL</v>
          </cell>
          <cell r="E93">
            <v>14128.4</v>
          </cell>
          <cell r="F93">
            <v>18425.099999999999</v>
          </cell>
          <cell r="G93">
            <v>30.411794683049731</v>
          </cell>
          <cell r="H93">
            <v>4.1111083652259309E-2</v>
          </cell>
          <cell r="I93">
            <v>4.6295858912297483E-2</v>
          </cell>
          <cell r="M93" t="str">
            <v xml:space="preserve">NUMERAL </v>
          </cell>
          <cell r="N93" t="str">
            <v>0035</v>
          </cell>
          <cell r="O93" t="str">
            <v>FONDO DE COMPENSACIÓN AMBIENTAL</v>
          </cell>
          <cell r="P93">
            <v>14128.4</v>
          </cell>
          <cell r="Q93">
            <v>14128.4</v>
          </cell>
          <cell r="R93">
            <v>18425.099999999999</v>
          </cell>
          <cell r="S93">
            <v>30.411794683049731</v>
          </cell>
          <cell r="T93">
            <v>30.411794683049731</v>
          </cell>
        </row>
        <row r="94">
          <cell r="B94" t="str">
            <v xml:space="preserve">NUMERAL </v>
          </cell>
          <cell r="C94" t="str">
            <v>0036</v>
          </cell>
          <cell r="D94" t="str">
            <v>PENSIONES EPSA-CVC</v>
          </cell>
          <cell r="E94">
            <v>9215</v>
          </cell>
          <cell r="F94">
            <v>10965</v>
          </cell>
          <cell r="G94">
            <v>18.990775908844281</v>
          </cell>
          <cell r="H94">
            <v>2.6813980058291775E-2</v>
          </cell>
          <cell r="I94">
            <v>2.7551225934911716E-2</v>
          </cell>
          <cell r="M94" t="str">
            <v xml:space="preserve">NUMERAL </v>
          </cell>
          <cell r="N94" t="str">
            <v>0036</v>
          </cell>
          <cell r="O94" t="str">
            <v>PENSIONES EPSA-CVC</v>
          </cell>
          <cell r="P94">
            <v>9215</v>
          </cell>
          <cell r="Q94">
            <v>9215</v>
          </cell>
          <cell r="R94">
            <v>10965</v>
          </cell>
          <cell r="S94">
            <v>18.990775908844281</v>
          </cell>
          <cell r="T94">
            <v>18.990775908844281</v>
          </cell>
        </row>
        <row r="95">
          <cell r="B95" t="str">
            <v xml:space="preserve">NUMERAL </v>
          </cell>
          <cell r="C95" t="str">
            <v>0037</v>
          </cell>
          <cell r="D95" t="str">
            <v xml:space="preserve">DISTRIBUCIÓN  REGALÍAS </v>
          </cell>
          <cell r="E95">
            <v>389.39275300000003</v>
          </cell>
          <cell r="F95">
            <v>0</v>
          </cell>
          <cell r="H95">
            <v>1.1330623455003078E-3</v>
          </cell>
          <cell r="I95">
            <v>0</v>
          </cell>
          <cell r="M95" t="str">
            <v xml:space="preserve">NUMERAL </v>
          </cell>
          <cell r="N95" t="str">
            <v>0037</v>
          </cell>
          <cell r="O95" t="str">
            <v xml:space="preserve">DISTRIBUCIÓN  REGALÍAS </v>
          </cell>
          <cell r="P95">
            <v>389.39275300000003</v>
          </cell>
          <cell r="Q95">
            <v>389.39275300000003</v>
          </cell>
          <cell r="R95">
            <v>0</v>
          </cell>
        </row>
        <row r="96">
          <cell r="B96" t="str">
            <v xml:space="preserve">NUMERAL </v>
          </cell>
          <cell r="C96" t="str">
            <v>0038</v>
          </cell>
          <cell r="D96" t="str">
            <v>FONDO PRESTACIONES SALUD</v>
          </cell>
          <cell r="E96">
            <v>4068.5095569999999</v>
          </cell>
          <cell r="F96">
            <v>0</v>
          </cell>
          <cell r="H96">
            <v>1.1838625515829355E-2</v>
          </cell>
          <cell r="I96">
            <v>0</v>
          </cell>
          <cell r="M96" t="str">
            <v xml:space="preserve">NUMERAL </v>
          </cell>
          <cell r="N96" t="str">
            <v>0038</v>
          </cell>
          <cell r="O96" t="str">
            <v>FONDO PRESTACIONES SALUD</v>
          </cell>
          <cell r="P96">
            <v>4068.5095569999999</v>
          </cell>
          <cell r="Q96">
            <v>4068.5095569999999</v>
          </cell>
          <cell r="R96">
            <v>0</v>
          </cell>
        </row>
        <row r="97">
          <cell r="B97" t="str">
            <v xml:space="preserve">NUMERAL </v>
          </cell>
          <cell r="C97" t="str">
            <v>0039</v>
          </cell>
          <cell r="D97" t="str">
            <v>FONDO DE SEGURIDAD Y CONVIVENCIA CIUDADANA</v>
          </cell>
          <cell r="F97">
            <v>26830</v>
          </cell>
          <cell r="G97" t="str">
            <v>N.C.</v>
          </cell>
          <cell r="H97">
            <v>0</v>
          </cell>
          <cell r="I97">
            <v>6.7414445219669994E-2</v>
          </cell>
          <cell r="M97" t="str">
            <v xml:space="preserve">NUMERAL </v>
          </cell>
          <cell r="N97" t="str">
            <v>0039</v>
          </cell>
          <cell r="O97" t="str">
            <v>FONDO DE SEGURIDAD Y CONVIVENCIA CIUDADANA</v>
          </cell>
          <cell r="R97">
            <v>26830</v>
          </cell>
          <cell r="S97" t="str">
            <v>N.C.</v>
          </cell>
          <cell r="T97" t="str">
            <v>N.C.</v>
          </cell>
        </row>
      </sheetData>
      <sheetData sheetId="1" refreshError="1">
        <row r="98">
          <cell r="V98" t="str">
            <v>COMPOSICION DEL PRESUPUESTO DE RENTAS DE LA NACION</v>
          </cell>
        </row>
        <row r="100">
          <cell r="V100" t="str">
            <v>(Millones de pesos)</v>
          </cell>
        </row>
        <row r="101">
          <cell r="Y101">
            <v>1996</v>
          </cell>
          <cell r="Z101">
            <v>1997</v>
          </cell>
          <cell r="AA101" t="str">
            <v>1998</v>
          </cell>
          <cell r="AC101" t="str">
            <v>1999</v>
          </cell>
        </row>
        <row r="102">
          <cell r="X102" t="str">
            <v>CONCEPTOS</v>
          </cell>
          <cell r="Y102" t="str">
            <v>APROPIACION</v>
          </cell>
          <cell r="Z102" t="str">
            <v>APROPIACION</v>
          </cell>
          <cell r="AA102" t="str">
            <v>APROPIACION</v>
          </cell>
          <cell r="AB102" t="str">
            <v>REESTIMACION</v>
          </cell>
          <cell r="AC102" t="str">
            <v>PROYECTO</v>
          </cell>
          <cell r="AD102" t="str">
            <v>Variación</v>
          </cell>
          <cell r="AH102" t="str">
            <v xml:space="preserve">OBSERVACIONES </v>
          </cell>
        </row>
        <row r="103">
          <cell r="Y103" t="str">
            <v>DEFINITIVA</v>
          </cell>
          <cell r="Z103" t="str">
            <v>DEFINITIVA</v>
          </cell>
          <cell r="AA103" t="str">
            <v>VIGENTE</v>
          </cell>
          <cell r="AB103" t="str">
            <v xml:space="preserve">BASE </v>
          </cell>
          <cell r="AC103" t="str">
            <v>PRESUPUESTO</v>
          </cell>
          <cell r="AE103" t="str">
            <v>%</v>
          </cell>
        </row>
        <row r="104">
          <cell r="Y104" t="str">
            <v>(A)</v>
          </cell>
          <cell r="Z104" t="str">
            <v>(B)</v>
          </cell>
          <cell r="AA104" t="str">
            <v>(1)</v>
          </cell>
          <cell r="AB104" t="str">
            <v>(2)</v>
          </cell>
          <cell r="AC104" t="str">
            <v>(3)</v>
          </cell>
          <cell r="AD104" t="str">
            <v>(F)=(B/A)</v>
          </cell>
          <cell r="AE104" t="str">
            <v>(G)=(D/B)</v>
          </cell>
          <cell r="AF104" t="str">
            <v>(4)=(3/1)</v>
          </cell>
          <cell r="AG104" t="str">
            <v>(5)=(3/2)</v>
          </cell>
        </row>
        <row r="106">
          <cell r="V106" t="str">
            <v>I.</v>
          </cell>
          <cell r="W106" t="str">
            <v>INGRESOS DEL PRESUPUESTO NACIONAL</v>
          </cell>
          <cell r="Y106">
            <v>21505448</v>
          </cell>
          <cell r="Z106">
            <v>26829919.328486998</v>
          </cell>
          <cell r="AA106">
            <v>33672848.488659002</v>
          </cell>
          <cell r="AB106">
            <v>34023067.362811998</v>
          </cell>
          <cell r="AC106">
            <v>39798591.996973999</v>
          </cell>
          <cell r="AD106">
            <v>24.758709181445539</v>
          </cell>
          <cell r="AE106">
            <v>26.810173919112714</v>
          </cell>
          <cell r="AF106">
            <v>18.191937371672438</v>
          </cell>
          <cell r="AG106">
            <v>16.975320221935021</v>
          </cell>
        </row>
        <row r="108">
          <cell r="V108" t="str">
            <v>1.</v>
          </cell>
          <cell r="W108" t="str">
            <v>INGRESOS CORRIENTES</v>
          </cell>
          <cell r="Y108">
            <v>10850547</v>
          </cell>
          <cell r="Z108">
            <v>12987467.563204</v>
          </cell>
          <cell r="AA108">
            <v>14973958.125847001</v>
          </cell>
          <cell r="AB108">
            <v>15324177</v>
          </cell>
          <cell r="AC108">
            <v>17813984</v>
          </cell>
          <cell r="AD108">
            <v>19.69412752374604</v>
          </cell>
          <cell r="AE108">
            <v>17.992032899595834</v>
          </cell>
          <cell r="AF108">
            <v>18.966433926716707</v>
          </cell>
          <cell r="AG108">
            <v>16.24757401327328</v>
          </cell>
        </row>
        <row r="110">
          <cell r="W110" t="str">
            <v>1.1.  INGRESOS TRIBUTARIOS</v>
          </cell>
          <cell r="Y110">
            <v>10489179</v>
          </cell>
          <cell r="Z110">
            <v>12300834.563204</v>
          </cell>
          <cell r="AA110">
            <v>14609453</v>
          </cell>
          <cell r="AB110">
            <v>14749077</v>
          </cell>
          <cell r="AC110">
            <v>17369627.000000462</v>
          </cell>
          <cell r="AD110">
            <v>17.271662188279933</v>
          </cell>
          <cell r="AE110">
            <v>19.903059619381679</v>
          </cell>
          <cell r="AF110">
            <v>18.893068754870313</v>
          </cell>
          <cell r="AG110">
            <v>17.767552505153116</v>
          </cell>
        </row>
        <row r="112">
          <cell r="W112" t="str">
            <v xml:space="preserve">        1.1.1. IMPUESTOS DIRECTOS</v>
          </cell>
          <cell r="Y112">
            <v>4232697</v>
          </cell>
          <cell r="Z112">
            <v>4707023.763204</v>
          </cell>
          <cell r="AA112">
            <v>5845082</v>
          </cell>
          <cell r="AB112">
            <v>5393900</v>
          </cell>
          <cell r="AC112">
            <v>6285366</v>
          </cell>
          <cell r="AD112">
            <v>11.206253677123602</v>
          </cell>
          <cell r="AE112">
            <v>14.59258060614621</v>
          </cell>
          <cell r="AF112">
            <v>7.5325547186506636</v>
          </cell>
          <cell r="AG112">
            <v>16.527299356680693</v>
          </cell>
        </row>
        <row r="113">
          <cell r="X113" t="str">
            <v>IMPUESTO SOBRE LA RENTA Y COMPLEMENTARIOS</v>
          </cell>
          <cell r="Y113">
            <v>4232697</v>
          </cell>
          <cell r="Z113">
            <v>4707023.763204</v>
          </cell>
          <cell r="AA113">
            <v>5845082</v>
          </cell>
          <cell r="AB113">
            <v>5393900</v>
          </cell>
          <cell r="AC113">
            <v>6285366</v>
          </cell>
          <cell r="AD113">
            <v>11.206253677123602</v>
          </cell>
          <cell r="AE113">
            <v>14.59258060614621</v>
          </cell>
          <cell r="AF113">
            <v>7.5325547186506636</v>
          </cell>
          <cell r="AG113">
            <v>16.527299356680693</v>
          </cell>
          <cell r="AH113" t="str">
            <v>Base 1996 para evitar efectos 1997 Reforma Tributaria Ley 223/95 (aplicable año gravable 1996)</v>
          </cell>
        </row>
        <row r="115">
          <cell r="W115" t="str">
            <v xml:space="preserve">        1.1.2. IMPUESTOS INDIRECTOS</v>
          </cell>
          <cell r="Y115">
            <v>6256482</v>
          </cell>
          <cell r="Z115">
            <v>7593810.7999999998</v>
          </cell>
          <cell r="AA115">
            <v>8764371</v>
          </cell>
          <cell r="AB115">
            <v>9355177</v>
          </cell>
          <cell r="AC115">
            <v>11084261.000000462</v>
          </cell>
          <cell r="AD115">
            <v>21.375092264310823</v>
          </cell>
          <cell r="AE115">
            <v>23.194760132817649</v>
          </cell>
          <cell r="AF115">
            <v>26.469554974343978</v>
          </cell>
          <cell r="AG115">
            <v>18.482643353519258</v>
          </cell>
        </row>
        <row r="116">
          <cell r="X116" t="str">
            <v>IMPUESTOS SOBRE ADUANAS Y RECARGOS</v>
          </cell>
          <cell r="Y116">
            <v>1103959</v>
          </cell>
          <cell r="Z116">
            <v>1054257.8</v>
          </cell>
          <cell r="AA116">
            <v>1216470</v>
          </cell>
          <cell r="AB116">
            <v>1444000</v>
          </cell>
          <cell r="AC116">
            <v>1646430.000000464</v>
          </cell>
          <cell r="AD116">
            <v>-4.5020874869447063</v>
          </cell>
          <cell r="AE116">
            <v>36.968396155096016</v>
          </cell>
          <cell r="AF116">
            <v>35.344891366039775</v>
          </cell>
          <cell r="AG116">
            <v>14.018698060973955</v>
          </cell>
          <cell r="AH116" t="str">
            <v>Recaudo 1997 por tasas de devaluación y de importaciones.</v>
          </cell>
        </row>
        <row r="117">
          <cell r="X117" t="str">
            <v>IMPUESTO A LAS VENTAS</v>
          </cell>
          <cell r="Y117">
            <v>4514989</v>
          </cell>
          <cell r="Z117">
            <v>5721246</v>
          </cell>
          <cell r="AA117">
            <v>6695019</v>
          </cell>
          <cell r="AB117">
            <v>6887200</v>
          </cell>
          <cell r="AC117">
            <v>8117919</v>
          </cell>
          <cell r="AD117">
            <v>26.716720683040428</v>
          </cell>
          <cell r="AE117">
            <v>20.379371906049837</v>
          </cell>
          <cell r="AF117">
            <v>21.253113695420424</v>
          </cell>
          <cell r="AG117">
            <v>17.86965675455918</v>
          </cell>
          <cell r="AH117" t="str">
            <v>Interno = recaudo enero-junio/98 por estacionalidad promedio 1994-1997 y 1999 por PIB nominal. Externo = recaudo 1997 por tasas de devaluación y de importaciones.</v>
          </cell>
        </row>
        <row r="118">
          <cell r="X118" t="str">
            <v>INTERNAS</v>
          </cell>
          <cell r="Y118">
            <v>3955534</v>
          </cell>
          <cell r="Z118">
            <v>3955534</v>
          </cell>
          <cell r="AA118">
            <v>4687973</v>
          </cell>
          <cell r="AB118">
            <v>4549400</v>
          </cell>
          <cell r="AC118">
            <v>5452433</v>
          </cell>
          <cell r="AD118">
            <v>0</v>
          </cell>
          <cell r="AE118">
            <v>15.013548107537433</v>
          </cell>
          <cell r="AF118">
            <v>16.306834531683535</v>
          </cell>
          <cell r="AG118">
            <v>19.849496636919149</v>
          </cell>
        </row>
        <row r="119">
          <cell r="X119" t="str">
            <v>EXTERNAS</v>
          </cell>
          <cell r="Y119">
            <v>1765712</v>
          </cell>
          <cell r="Z119">
            <v>1765712</v>
          </cell>
          <cell r="AA119">
            <v>2007046</v>
          </cell>
          <cell r="AB119">
            <v>2337800</v>
          </cell>
          <cell r="AC119">
            <v>2665486</v>
          </cell>
          <cell r="AD119">
            <v>0</v>
          </cell>
          <cell r="AE119">
            <v>32.399847766793229</v>
          </cell>
          <cell r="AF119">
            <v>32.806422971870106</v>
          </cell>
          <cell r="AG119">
            <v>14.016853451963375</v>
          </cell>
        </row>
        <row r="120">
          <cell r="X120" t="str">
            <v>IMPUESTO A LA GASOLINA Y ACPM</v>
          </cell>
          <cell r="Y120">
            <v>606677</v>
          </cell>
          <cell r="Z120">
            <v>798000</v>
          </cell>
          <cell r="AA120">
            <v>690540</v>
          </cell>
          <cell r="AB120">
            <v>691000</v>
          </cell>
          <cell r="AC120">
            <v>917324</v>
          </cell>
          <cell r="AD120">
            <v>31.536221086344128</v>
          </cell>
          <cell r="AE120">
            <v>-13.408521303258148</v>
          </cell>
          <cell r="AF120">
            <v>32.841544298664815</v>
          </cell>
          <cell r="AG120">
            <v>32.753111432706227</v>
          </cell>
          <cell r="AH120" t="str">
            <v xml:space="preserve">Incluye ajuste precio Ley 383/97 ($50 por año a precios 1997 hasta 2001) </v>
          </cell>
        </row>
        <row r="121">
          <cell r="X121" t="str">
            <v>IMPUESTO 5% PASAJES INTERNACIONALES</v>
          </cell>
          <cell r="AA121">
            <v>8559.2999999999993</v>
          </cell>
          <cell r="AB121">
            <v>0</v>
          </cell>
          <cell r="AC121">
            <v>0</v>
          </cell>
          <cell r="AD121" t="e">
            <v>#DIV/0!</v>
          </cell>
        </row>
        <row r="122">
          <cell r="X122" t="str">
            <v>IMPUESTO DE TIMBRE NACIONAL</v>
          </cell>
          <cell r="AA122">
            <v>138600</v>
          </cell>
          <cell r="AB122">
            <v>310100</v>
          </cell>
          <cell r="AC122">
            <v>371608</v>
          </cell>
          <cell r="AD122" t="e">
            <v>#DIV/0!</v>
          </cell>
          <cell r="AE122" t="e">
            <v>#DIV/0!</v>
          </cell>
          <cell r="AF122">
            <v>168.11544011544009</v>
          </cell>
          <cell r="AG122">
            <v>19.834891970332148</v>
          </cell>
        </row>
        <row r="123">
          <cell r="X123" t="str">
            <v>IMPUESTO DE TIMBRE NACIONAL SOBRE SALIDAS AL EXT.</v>
          </cell>
          <cell r="Y123">
            <v>18855</v>
          </cell>
          <cell r="Z123">
            <v>18855</v>
          </cell>
          <cell r="AA123">
            <v>13405.7</v>
          </cell>
          <cell r="AB123">
            <v>21100</v>
          </cell>
          <cell r="AC123">
            <v>27666</v>
          </cell>
          <cell r="AD123">
            <v>0</v>
          </cell>
          <cell r="AE123">
            <v>11.906656059400689</v>
          </cell>
          <cell r="AF123">
            <v>106.37490022900704</v>
          </cell>
          <cell r="AG123">
            <v>31.118483412322284</v>
          </cell>
        </row>
        <row r="124">
          <cell r="X124" t="str">
            <v>IMPUESTO AL ORO Y AL PLATINO</v>
          </cell>
          <cell r="Y124">
            <v>1452</v>
          </cell>
          <cell r="Z124">
            <v>1452</v>
          </cell>
          <cell r="AA124">
            <v>1777</v>
          </cell>
          <cell r="AB124">
            <v>1777</v>
          </cell>
          <cell r="AC124">
            <v>3314</v>
          </cell>
          <cell r="AD124">
            <v>0</v>
          </cell>
          <cell r="AE124">
            <v>22.382920110192828</v>
          </cell>
          <cell r="AF124">
            <v>86.494091164884651</v>
          </cell>
          <cell r="AG124">
            <v>86.494091164884651</v>
          </cell>
        </row>
        <row r="125">
          <cell r="X125" t="str">
            <v>OTROS IMPUESTOS TRIBUTARIOS</v>
          </cell>
          <cell r="Y125">
            <v>30857</v>
          </cell>
          <cell r="Z125">
            <v>20307</v>
          </cell>
          <cell r="AA125">
            <v>162342</v>
          </cell>
          <cell r="AB125">
            <v>332977</v>
          </cell>
          <cell r="AC125">
            <v>402588</v>
          </cell>
          <cell r="AD125">
            <v>-34.189973101727325</v>
          </cell>
          <cell r="AE125">
            <v>1539.7153690845521</v>
          </cell>
          <cell r="AF125">
            <v>147.98758177181503</v>
          </cell>
          <cell r="AG125">
            <v>20.90564813785938</v>
          </cell>
          <cell r="AH125" t="str">
            <v>1996/97 5% pasajes  internacionales, Timbre Nacional (Reforma Ley 383/97 del 0.5% al 1%), Oro y Platino. 1998 por estacionalidad recaudo 1997 y crece PIB nominal.</v>
          </cell>
        </row>
        <row r="127">
          <cell r="W127" t="str">
            <v>1.2</v>
          </cell>
          <cell r="X127" t="str">
            <v>INGRESOS NO TRIBUTARIOS</v>
          </cell>
          <cell r="Y127">
            <v>361368</v>
          </cell>
          <cell r="Z127">
            <v>686633</v>
          </cell>
          <cell r="AA127">
            <v>364505.12584699999</v>
          </cell>
          <cell r="AB127">
            <v>575100</v>
          </cell>
          <cell r="AC127">
            <v>444356.99999953806</v>
          </cell>
          <cell r="AD127">
            <v>90.009353346173441</v>
          </cell>
          <cell r="AE127">
            <v>-16.243466305872278</v>
          </cell>
          <cell r="AF127">
            <v>21.906927637021955</v>
          </cell>
          <cell r="AG127">
            <v>-22.733959311504425</v>
          </cell>
        </row>
        <row r="128">
          <cell r="X128" t="str">
            <v>CONTRIBUCION ESPECIAL POR EXPLOTACION O EXPORTACION</v>
          </cell>
        </row>
        <row r="129">
          <cell r="X129" t="str">
            <v>DE PETROLEO CRUDO, GAS LIBRE, CARBON Y FERRONIQUEL</v>
          </cell>
          <cell r="Y129">
            <v>213938</v>
          </cell>
          <cell r="Z129">
            <v>336228</v>
          </cell>
          <cell r="AA129">
            <v>164620</v>
          </cell>
          <cell r="AB129">
            <v>75600</v>
          </cell>
          <cell r="AC129">
            <v>34844.999999538064</v>
          </cell>
          <cell r="AD129">
            <v>57.161420598491141</v>
          </cell>
          <cell r="AE129">
            <v>-77.515257503836679</v>
          </cell>
          <cell r="AF129">
            <v>-78.833070101118906</v>
          </cell>
          <cell r="AG129">
            <v>-53.908730159341189</v>
          </cell>
          <cell r="AH129" t="str">
            <v>Considera la reducción establecida Art 52  Ley 223/95</v>
          </cell>
        </row>
        <row r="130">
          <cell r="X130" t="str">
            <v>OTROS NO TRIBUTARIOS</v>
          </cell>
          <cell r="Y130">
            <v>147430</v>
          </cell>
          <cell r="Z130">
            <v>350405</v>
          </cell>
          <cell r="AA130">
            <v>199885.12584699999</v>
          </cell>
          <cell r="AB130">
            <v>499500</v>
          </cell>
          <cell r="AC130">
            <v>409512</v>
          </cell>
          <cell r="AD130">
            <v>137.6755070202808</v>
          </cell>
          <cell r="AE130">
            <v>42.549335768610597</v>
          </cell>
          <cell r="AF130">
            <v>104.87367344854701</v>
          </cell>
          <cell r="AG130">
            <v>-18.015615615615623</v>
          </cell>
        </row>
        <row r="131">
          <cell r="X131" t="str">
            <v xml:space="preserve">      Extensión Comncesión Telefonia Celular</v>
          </cell>
          <cell r="Z131">
            <v>141241.1</v>
          </cell>
        </row>
        <row r="132">
          <cell r="X132" t="str">
            <v xml:space="preserve">      Fondo de Superávit de la Nación </v>
          </cell>
          <cell r="Y132">
            <v>91322</v>
          </cell>
          <cell r="Z132">
            <v>96904.9</v>
          </cell>
          <cell r="AA132">
            <v>138439.12584699999</v>
          </cell>
          <cell r="AB132">
            <v>138439.12584699999</v>
          </cell>
          <cell r="AC132">
            <v>151520</v>
          </cell>
          <cell r="AD132">
            <v>6.1134228334902785</v>
          </cell>
          <cell r="AE132">
            <v>42.860810802136925</v>
          </cell>
          <cell r="AF132">
            <v>9.4488274705351039</v>
          </cell>
          <cell r="AG132">
            <v>9.4488274705351039</v>
          </cell>
          <cell r="AH132" t="str">
            <v>Octavas Concesión Telefonía Móvil Celular (1995 - 2002)</v>
          </cell>
        </row>
        <row r="133">
          <cell r="X133" t="str">
            <v xml:space="preserve">      Concesión Larga Distancia</v>
          </cell>
          <cell r="AB133">
            <v>300000</v>
          </cell>
          <cell r="AC133">
            <v>179902</v>
          </cell>
          <cell r="AG133">
            <v>-40.032666666666671</v>
          </cell>
          <cell r="AH133" t="str">
            <v>Para 1998 US$225 millones, en 1999 y 2000 restantes US$225 millones por parte iguales</v>
          </cell>
        </row>
        <row r="134">
          <cell r="X134" t="str">
            <v xml:space="preserve">      Resto</v>
          </cell>
          <cell r="Y134">
            <v>56108</v>
          </cell>
          <cell r="Z134">
            <v>112259</v>
          </cell>
          <cell r="AA134">
            <v>61446</v>
          </cell>
          <cell r="AB134">
            <v>61060.874153000012</v>
          </cell>
          <cell r="AC134">
            <v>78090</v>
          </cell>
          <cell r="AD134">
            <v>100.07663791259715</v>
          </cell>
          <cell r="AE134">
            <v>-45.607145838640996</v>
          </cell>
          <cell r="AF134">
            <v>27.087198515769948</v>
          </cell>
          <cell r="AG134">
            <v>27.888768517021511</v>
          </cell>
          <cell r="AH134" t="str">
            <v>Hasta 1998 5% contratos Obras Públicas Ley 104/93(en 1999 pasa a Fondo de Seguridad y Convivencia Ciudadana Ley 418/97), Concesión Sociedades Portuarias (por variación PIB).</v>
          </cell>
        </row>
        <row r="136">
          <cell r="V136" t="str">
            <v>2.</v>
          </cell>
          <cell r="W136" t="str">
            <v>RECURSOS DE CAPITAL</v>
          </cell>
          <cell r="Y136">
            <v>9454718</v>
          </cell>
          <cell r="Z136">
            <v>12013036.820606999</v>
          </cell>
          <cell r="AA136">
            <v>16207486.153754</v>
          </cell>
          <cell r="AB136">
            <v>16207486.153754</v>
          </cell>
          <cell r="AC136">
            <v>19182007.865153998</v>
          </cell>
          <cell r="AD136">
            <v>71.422205863294906</v>
          </cell>
          <cell r="AE136">
            <v>34.915811844944145</v>
          </cell>
          <cell r="AF136">
            <v>18.352764168248491</v>
          </cell>
          <cell r="AG136">
            <v>18.352764168248491</v>
          </cell>
        </row>
        <row r="138">
          <cell r="W138" t="str">
            <v>2.5. RECURSOS DEL CREDITO EXTERNO</v>
          </cell>
          <cell r="Y138">
            <v>2041518</v>
          </cell>
          <cell r="Z138">
            <v>1797729.030367</v>
          </cell>
          <cell r="AA138">
            <v>3352906.6945369998</v>
          </cell>
          <cell r="AB138">
            <v>3352906.6945369998</v>
          </cell>
          <cell r="AC138">
            <v>5299805.9730000002</v>
          </cell>
          <cell r="AD138">
            <v>-11.941553767000823</v>
          </cell>
          <cell r="AE138">
            <v>86.507901797220015</v>
          </cell>
          <cell r="AF138">
            <v>58.066014232819143</v>
          </cell>
          <cell r="AG138">
            <v>58.066014232819143</v>
          </cell>
        </row>
        <row r="139">
          <cell r="W139" t="str">
            <v>2.6. RECURSOS DEL CREDITO INTERNO</v>
          </cell>
          <cell r="Y139">
            <v>3928505</v>
          </cell>
          <cell r="Z139">
            <v>7590793.914806</v>
          </cell>
          <cell r="AA139">
            <v>10343544.959217001</v>
          </cell>
          <cell r="AB139">
            <v>10343544.959217001</v>
          </cell>
          <cell r="AC139">
            <v>9735498.8921539988</v>
          </cell>
          <cell r="AD139">
            <v>93.223475973837381</v>
          </cell>
          <cell r="AE139">
            <v>36.264336448941179</v>
          </cell>
          <cell r="AF139">
            <v>-5.8785075084067717</v>
          </cell>
          <cell r="AG139">
            <v>-5.8785075084067717</v>
          </cell>
        </row>
        <row r="140">
          <cell r="W140" t="str">
            <v>2.7. OTROS RECURSOS DE CAPITAL</v>
          </cell>
          <cell r="Y140">
            <v>3484695</v>
          </cell>
          <cell r="Z140">
            <v>2624513.875434</v>
          </cell>
          <cell r="AA140">
            <v>2511034.5</v>
          </cell>
          <cell r="AB140">
            <v>2511034.5</v>
          </cell>
          <cell r="AC140">
            <v>4146703</v>
          </cell>
          <cell r="AD140">
            <v>-24.684545550356628</v>
          </cell>
          <cell r="AE140">
            <v>-4.3238245564708455</v>
          </cell>
          <cell r="AF140">
            <v>65.13922847336427</v>
          </cell>
          <cell r="AG140">
            <v>65.13922847336427</v>
          </cell>
          <cell r="AH140" t="str">
            <v>Donaciones en cada año, Enajenación activos (plan), excedentes Financieros Entidades Descentralizadas, Rendimientos Financieros, Recuperación de Cartera, Recursos no apropiados (según Plan Financiero). En 1999 superávit Nación 1997 (Contaduría)</v>
          </cell>
        </row>
        <row r="142">
          <cell r="V142">
            <v>3</v>
          </cell>
          <cell r="W142" t="str">
            <v>RENTAS PARAFISCALES</v>
          </cell>
          <cell r="Y142">
            <v>122554</v>
          </cell>
          <cell r="Z142">
            <v>336368.21808000002</v>
          </cell>
          <cell r="AA142">
            <v>742831.93553000002</v>
          </cell>
          <cell r="AB142">
            <v>742831.93553000002</v>
          </cell>
          <cell r="AC142">
            <v>495721.437148</v>
          </cell>
          <cell r="AD142">
            <v>174.46531168301323</v>
          </cell>
          <cell r="AE142">
            <v>120.83891866184837</v>
          </cell>
          <cell r="AF142">
            <v>-33.266003595509154</v>
          </cell>
          <cell r="AG142">
            <v>-33.266003595509154</v>
          </cell>
          <cell r="AH142" t="str">
            <v xml:space="preserve">Fondo de Prestaciones Sociales del Magisterio </v>
          </cell>
        </row>
        <row r="144">
          <cell r="V144">
            <v>4</v>
          </cell>
          <cell r="W144" t="str">
            <v>FONDOS ESPECIALES</v>
          </cell>
          <cell r="Y144">
            <v>1077629</v>
          </cell>
          <cell r="Z144">
            <v>1493046.7265959999</v>
          </cell>
          <cell r="AA144">
            <v>1748572.2735279996</v>
          </cell>
          <cell r="AB144">
            <v>1748572.2735279996</v>
          </cell>
          <cell r="AC144">
            <v>2306878.6946720001</v>
          </cell>
          <cell r="AD144">
            <v>38.549234160921799</v>
          </cell>
          <cell r="AE144">
            <v>17.114370393120449</v>
          </cell>
          <cell r="AF144">
            <v>31.929273361834554</v>
          </cell>
          <cell r="AG144">
            <v>31.929273361834554</v>
          </cell>
          <cell r="AH144" t="str">
            <v>Estimación ingresos definidos por la Ley para prestación servicio público específico que corresponde.</v>
          </cell>
        </row>
      </sheetData>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OR.LEY21"/>
      <sheetName val="Hoja2"/>
      <sheetName val="ART.86 LEY 30-92"/>
      <sheetName val="JUNTA CENTRAL DE CONTADORES"/>
      <sheetName val="CALCULO LEY 21 1982 =&gt; 1998 "/>
      <sheetName val="CALCULO LEY 21 DE 1982 =&gt; 1999"/>
      <sheetName val="ART.87 LEY 30 1992"/>
      <sheetName val="NORMAS LEGALES"/>
      <sheetName val="JUSTIFICACION DIFERENCIAS"/>
      <sheetName val="GASTOS"/>
      <sheetName val="GASTOS (2)"/>
      <sheetName val="APOR.LEY21-2000 Y 2001"/>
      <sheetName val="JUNTA CENT.CONTAD. 2000 Y 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GOBLOCAL"/>
      <sheetName val="BDEMPLOCAL"/>
      <sheetName val="RESUMENLG"/>
      <sheetName val="RESUMENLE"/>
      <sheetName val="PRES NETO"/>
      <sheetName val="SUPUESTOS"/>
      <sheetName val="Resumen x Entidades"/>
      <sheetName val="DEUDA EXTERNA"/>
      <sheetName val="RESUMEN FMI"/>
      <sheetName val="FMI DEPARTAMENTOS"/>
      <sheetName val=" FMI MUNICIPIOS"/>
      <sheetName val="FMI FNR"/>
      <sheetName val="FMI EMPRESAS"/>
      <sheetName val="RESUMEN"/>
      <sheetName val="MUNICIPIOS"/>
      <sheetName val="DEPARTAM"/>
      <sheetName val="LOTERIAS"/>
      <sheetName val="LICORERA"/>
      <sheetName val="EMPTERRI"/>
      <sheetName val="FNR"/>
      <sheetName val="EJEC. REGALIAS"/>
      <sheetName val="REZAGO FNR"/>
      <sheetName val="DEUDA FLOTANTE-FNR"/>
      <sheetName val="FNR-PROYECCIONES"/>
      <sheetName val="FNR-LEY 756"/>
      <sheetName val="VERIFICACION NETEO2"/>
      <sheetName val="PIB"/>
      <sheetName val="SISTEMA GRAL.PART."/>
      <sheetName val="COMPARATIVO FMI-PF"/>
      <sheetName val="COMPARATIVO FMI-PF $MM"/>
      <sheetName val="FNR-PROYECCIONES MFMP"/>
      <sheetName val="ModDeuda"/>
      <sheetName val="RESUMEN CON PLAN"/>
      <sheetName val="TRANSFERENCIAS"/>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Hoja1"/>
      <sheetName val="faep (2)"/>
      <sheetName val="DEUDA FLOTANTE fnr"/>
      <sheetName val="FNR reducc"/>
      <sheetName val="FMI redu2)"/>
      <sheetName val="EJECUCION FAEP"/>
      <sheetName val="RESUMEN FMI DEPARTAMENTOS"/>
      <sheetName val="RESUMEN FMI MUNICIPIOS"/>
      <sheetName val="RESUMEN FMI FNR"/>
    </sheetNames>
    <sheetDataSet>
      <sheetData sheetId="0"/>
      <sheetData sheetId="1"/>
      <sheetData sheetId="2"/>
      <sheetData sheetId="3"/>
      <sheetData sheetId="4"/>
      <sheetData sheetId="5" refreshError="1">
        <row r="5">
          <cell r="H5">
            <v>1723039</v>
          </cell>
          <cell r="I5">
            <v>2221237</v>
          </cell>
          <cell r="J5">
            <v>2774822.6</v>
          </cell>
          <cell r="K5">
            <v>3834351</v>
          </cell>
          <cell r="L5">
            <v>4510141</v>
          </cell>
          <cell r="M5">
            <v>5343752.2535651531</v>
          </cell>
          <cell r="N5">
            <v>7133444.1770399995</v>
          </cell>
          <cell r="O5">
            <v>6564252.3579074843</v>
          </cell>
        </row>
        <row r="6">
          <cell r="H6">
            <v>649239</v>
          </cell>
          <cell r="I6">
            <v>830500</v>
          </cell>
          <cell r="J6">
            <v>1065400</v>
          </cell>
          <cell r="K6">
            <v>1552869</v>
          </cell>
          <cell r="L6">
            <v>1947027</v>
          </cell>
          <cell r="M6">
            <v>2478300</v>
          </cell>
          <cell r="N6">
            <v>3141605</v>
          </cell>
          <cell r="O6">
            <v>2806557.6908411798</v>
          </cell>
        </row>
        <row r="7">
          <cell r="H7">
            <v>1073800</v>
          </cell>
          <cell r="I7">
            <v>1390737</v>
          </cell>
          <cell r="J7">
            <v>1709422.6</v>
          </cell>
          <cell r="K7">
            <v>2281482</v>
          </cell>
          <cell r="L7">
            <v>2563114</v>
          </cell>
          <cell r="M7">
            <v>2865452.2535651531</v>
          </cell>
          <cell r="N7">
            <v>3991839.17704</v>
          </cell>
          <cell r="O7">
            <v>3757694.6670663045</v>
          </cell>
        </row>
        <row r="19">
          <cell r="H19">
            <v>51128866.875231937</v>
          </cell>
          <cell r="I19">
            <v>67532862</v>
          </cell>
          <cell r="J19">
            <v>84439109</v>
          </cell>
          <cell r="K19">
            <v>100711389</v>
          </cell>
          <cell r="L19">
            <v>121707501</v>
          </cell>
          <cell r="M19">
            <v>140953206</v>
          </cell>
          <cell r="N19">
            <v>151565005</v>
          </cell>
          <cell r="O19">
            <v>174896258</v>
          </cell>
        </row>
        <row r="20">
          <cell r="H20">
            <v>0.30980473665469543</v>
          </cell>
          <cell r="I20">
            <v>0.32083627366118206</v>
          </cell>
          <cell r="J20">
            <v>0.25034104137330959</v>
          </cell>
          <cell r="K20">
            <v>0.24199999999999999</v>
          </cell>
          <cell r="L20">
            <v>0.20847803022555866</v>
          </cell>
          <cell r="M20">
            <v>0.15813080411535196</v>
          </cell>
          <cell r="N20">
            <v>7.5285971147048603E-2</v>
          </cell>
          <cell r="O20">
            <v>0.15393561990117699</v>
          </cell>
        </row>
        <row r="74">
          <cell r="H74">
            <v>117206.25</v>
          </cell>
          <cell r="I74">
            <v>116184.52499999999</v>
          </cell>
          <cell r="J74">
            <v>199789.75</v>
          </cell>
          <cell r="K74">
            <v>276188.16386410111</v>
          </cell>
          <cell r="L74">
            <v>282760.375</v>
          </cell>
          <cell r="M74">
            <v>322810</v>
          </cell>
          <cell r="N74">
            <v>395770</v>
          </cell>
          <cell r="O74">
            <v>806844.18430454994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2castigo"/>
      <sheetName val="Hoja1"/>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s>
    <sheetDataSet>
      <sheetData sheetId="0" refreshError="1"/>
      <sheetData sheetId="1" refreshError="1"/>
      <sheetData sheetId="2" refreshError="1">
        <row r="3">
          <cell r="Y3" t="str">
            <v>CUADRO No. 2</v>
          </cell>
        </row>
        <row r="4">
          <cell r="Y4" t="str">
            <v>APROPIACIONES 1998 - 2000</v>
          </cell>
        </row>
        <row r="5">
          <cell r="Y5" t="str">
            <v>RECURSOS NACION</v>
          </cell>
        </row>
        <row r="6">
          <cell r="Y6" t="str">
            <v>Miles de millones de pesos</v>
          </cell>
        </row>
        <row r="9">
          <cell r="Y9" t="str">
            <v>CONCEPTO</v>
          </cell>
          <cell r="Z9" t="str">
            <v>1998</v>
          </cell>
          <cell r="AA9" t="str">
            <v>1999   1/</v>
          </cell>
          <cell r="AB9" t="str">
            <v>2000</v>
          </cell>
          <cell r="AC9" t="str">
            <v>VARIACION  %</v>
          </cell>
        </row>
        <row r="10">
          <cell r="AC10" t="str">
            <v>99/98</v>
          </cell>
          <cell r="AD10" t="str">
            <v>2000/99</v>
          </cell>
        </row>
        <row r="11">
          <cell r="Z11" t="str">
            <v>(1)</v>
          </cell>
          <cell r="AA11" t="str">
            <v>(2)</v>
          </cell>
          <cell r="AB11" t="str">
            <v>(3)</v>
          </cell>
          <cell r="AC11" t="str">
            <v>(4)=(2/1)</v>
          </cell>
          <cell r="AD11" t="str">
            <v>(5)=(3/2)</v>
          </cell>
        </row>
        <row r="13">
          <cell r="Y13" t="str">
            <v>FUNCIONAMIENTO</v>
          </cell>
          <cell r="Z13">
            <v>17507.617041843005</v>
          </cell>
          <cell r="AA13">
            <v>22543.902873841002</v>
          </cell>
          <cell r="AB13">
            <v>22748.7873545</v>
          </cell>
          <cell r="AC13">
            <v>28.766255395930429</v>
          </cell>
          <cell r="AD13">
            <v>0.90882435843324672</v>
          </cell>
        </row>
        <row r="14">
          <cell r="Y14" t="str">
            <v>Gastos de Personal</v>
          </cell>
          <cell r="Z14">
            <v>4484.8324892346527</v>
          </cell>
          <cell r="AA14">
            <v>5167.0622997669998</v>
          </cell>
          <cell r="AB14">
            <v>5376.3</v>
          </cell>
          <cell r="AC14">
            <v>15.211935165247858</v>
          </cell>
          <cell r="AD14">
            <v>4.0494518566659421</v>
          </cell>
        </row>
        <row r="15">
          <cell r="Y15" t="str">
            <v>Gastos Generales</v>
          </cell>
          <cell r="Z15">
            <v>1321.8889146321796</v>
          </cell>
          <cell r="AA15">
            <v>1280.69206044</v>
          </cell>
          <cell r="AB15">
            <v>1051.7</v>
          </cell>
          <cell r="AC15">
            <v>-3.116514083457822</v>
          </cell>
          <cell r="AD15">
            <v>-17.880337320224072</v>
          </cell>
        </row>
        <row r="16">
          <cell r="Y16" t="str">
            <v>Transferencias</v>
          </cell>
          <cell r="Z16">
            <v>11700.795637976174</v>
          </cell>
          <cell r="AA16">
            <v>16093.200213634</v>
          </cell>
          <cell r="AB16">
            <v>16317.5</v>
          </cell>
          <cell r="AC16">
            <v>37.539366651288319</v>
          </cell>
          <cell r="AD16">
            <v>1.3937550231679641</v>
          </cell>
        </row>
        <row r="17">
          <cell r="Y17" t="str">
            <v>Operación Comercial</v>
          </cell>
          <cell r="Z17">
            <v>0.1</v>
          </cell>
          <cell r="AA17">
            <v>2.9483000000000001</v>
          </cell>
          <cell r="AB17">
            <v>3.2873545000000002</v>
          </cell>
        </row>
        <row r="19">
          <cell r="Y19" t="str">
            <v>SERVICIO DE LA DEUDA</v>
          </cell>
          <cell r="Z19">
            <v>11289.569079999999</v>
          </cell>
          <cell r="AA19">
            <v>13645.599999999999</v>
          </cell>
          <cell r="AB19">
            <v>14930.3</v>
          </cell>
          <cell r="AC19">
            <v>20.869095209079489</v>
          </cell>
          <cell r="AD19">
            <v>9.4147564049950283</v>
          </cell>
        </row>
        <row r="20">
          <cell r="Y20" t="str">
            <v>Externa</v>
          </cell>
          <cell r="Z20">
            <v>2576.1146520000002</v>
          </cell>
          <cell r="AA20">
            <v>3947.7</v>
          </cell>
          <cell r="AB20">
            <v>4191.3</v>
          </cell>
          <cell r="AC20">
            <v>53.242403125775148</v>
          </cell>
          <cell r="AD20">
            <v>6.1706816627403294</v>
          </cell>
        </row>
        <row r="21">
          <cell r="Y21" t="str">
            <v>Interna   2/</v>
          </cell>
          <cell r="Z21">
            <v>8713.4544279999991</v>
          </cell>
          <cell r="AA21">
            <v>9697.9</v>
          </cell>
          <cell r="AB21">
            <v>10739</v>
          </cell>
          <cell r="AC21">
            <v>11.297994155298063</v>
          </cell>
          <cell r="AD21">
            <v>10.735313830829352</v>
          </cell>
        </row>
        <row r="26">
          <cell r="Y26" t="str">
            <v>INVERSION</v>
          </cell>
          <cell r="Z26">
            <v>5073.7929515019996</v>
          </cell>
          <cell r="AA26">
            <v>5147.2</v>
          </cell>
          <cell r="AB26">
            <v>3166.3</v>
          </cell>
          <cell r="AC26">
            <v>1.4467884125281438</v>
          </cell>
          <cell r="AD26">
            <v>-38.485001554243084</v>
          </cell>
        </row>
        <row r="28">
          <cell r="Y28" t="str">
            <v>TOTAL CON DEUDA</v>
          </cell>
          <cell r="Z28">
            <v>33870.979073345006</v>
          </cell>
          <cell r="AA28">
            <v>41336.702873841001</v>
          </cell>
          <cell r="AB28">
            <v>40845.387354500002</v>
          </cell>
          <cell r="AC28">
            <v>22.041653370366255</v>
          </cell>
          <cell r="AD28">
            <v>-1.1885696854935124</v>
          </cell>
        </row>
        <row r="29">
          <cell r="Y29" t="str">
            <v>TOTAL SIN DEUDA</v>
          </cell>
          <cell r="Z29">
            <v>22581.409993345005</v>
          </cell>
          <cell r="AA29">
            <v>27691.102873841002</v>
          </cell>
          <cell r="AB29">
            <v>25915.087354500003</v>
          </cell>
          <cell r="AC29">
            <v>22.627873467608438</v>
          </cell>
          <cell r="AD29">
            <v>-6.4136684170089548</v>
          </cell>
        </row>
        <row r="31">
          <cell r="Y31" t="str">
            <v xml:space="preserve">  1/  Incluye adición por $1.3 mil milllones, traslados por $1.1 mil millones y reducción participación municipios por $223.8 mil millones</v>
          </cell>
        </row>
        <row r="32">
          <cell r="Y32" t="str">
            <v xml:space="preserve">   2/ Icluye el valor del déficit fiscal por $1.046.6 mil millones</v>
          </cell>
        </row>
        <row r="34">
          <cell r="Y34" t="str">
            <v>CUADRO No. 3</v>
          </cell>
        </row>
        <row r="35">
          <cell r="Y35" t="str">
            <v>APROPIACIONES 1998 - 2000</v>
          </cell>
        </row>
        <row r="36">
          <cell r="Y36" t="str">
            <v>RECURSOS PROPIOS</v>
          </cell>
        </row>
        <row r="37">
          <cell r="Y37" t="str">
            <v>Miles de millones de pesos</v>
          </cell>
        </row>
        <row r="40">
          <cell r="Z40" t="str">
            <v>1998</v>
          </cell>
          <cell r="AA40" t="str">
            <v>1999</v>
          </cell>
          <cell r="AB40" t="str">
            <v>2000</v>
          </cell>
          <cell r="AC40" t="str">
            <v>VARIACION  %</v>
          </cell>
        </row>
        <row r="41">
          <cell r="Y41" t="str">
            <v>CONCEPTO</v>
          </cell>
          <cell r="AC41" t="str">
            <v>99/98</v>
          </cell>
          <cell r="AD41" t="str">
            <v>2000/99</v>
          </cell>
        </row>
        <row r="42">
          <cell r="Z42" t="str">
            <v>(1)</v>
          </cell>
          <cell r="AA42" t="str">
            <v>(2)</v>
          </cell>
          <cell r="AB42" t="str">
            <v>(3)</v>
          </cell>
          <cell r="AC42" t="str">
            <v>(4)=(2/1)</v>
          </cell>
          <cell r="AD42" t="str">
            <v>(5)=(3/2)</v>
          </cell>
        </row>
        <row r="45">
          <cell r="Y45" t="str">
            <v>FUNCIONAMIENTO</v>
          </cell>
          <cell r="Z45">
            <v>1659.373423821</v>
          </cell>
          <cell r="AA45">
            <v>1602.6133874049999</v>
          </cell>
          <cell r="AB45">
            <v>1410.701027604</v>
          </cell>
          <cell r="AC45">
            <v>-3.4205704153860705</v>
          </cell>
          <cell r="AD45">
            <v>-11.974962976675874</v>
          </cell>
        </row>
        <row r="46">
          <cell r="Y46" t="str">
            <v>Gastos de Personal</v>
          </cell>
          <cell r="Z46">
            <v>398.89649835734997</v>
          </cell>
          <cell r="AA46">
            <v>380.27551839099999</v>
          </cell>
          <cell r="AB46">
            <v>388.1</v>
          </cell>
          <cell r="AC46">
            <v>-4.668123195623652</v>
          </cell>
          <cell r="AD46">
            <v>2.0575822609108618</v>
          </cell>
        </row>
        <row r="47">
          <cell r="Y47" t="str">
            <v>Gastos Generales</v>
          </cell>
          <cell r="Z47">
            <v>272.74812604427001</v>
          </cell>
          <cell r="AA47">
            <v>243.24939164</v>
          </cell>
          <cell r="AB47">
            <v>197.762</v>
          </cell>
          <cell r="AC47">
            <v>-10.815375647890624</v>
          </cell>
          <cell r="AD47">
            <v>-18.699899446128786</v>
          </cell>
        </row>
        <row r="48">
          <cell r="Y48" t="str">
            <v>Transferencias</v>
          </cell>
          <cell r="Z48">
            <v>690.42139540237997</v>
          </cell>
          <cell r="AA48">
            <v>773.034085688</v>
          </cell>
          <cell r="AB48">
            <v>543.59169398799997</v>
          </cell>
          <cell r="AC48">
            <v>11.965546090510859</v>
          </cell>
          <cell r="AD48">
            <v>-29.680760001131958</v>
          </cell>
        </row>
        <row r="49">
          <cell r="Y49" t="str">
            <v>Operación Comercial</v>
          </cell>
          <cell r="Z49">
            <v>297.30740401700001</v>
          </cell>
          <cell r="AA49">
            <v>206.054391686</v>
          </cell>
          <cell r="AB49">
            <v>281.24733361599999</v>
          </cell>
          <cell r="AC49">
            <v>-30.693151632975201</v>
          </cell>
          <cell r="AD49">
            <v>36.491792926493027</v>
          </cell>
        </row>
        <row r="51">
          <cell r="Y51" t="str">
            <v>SERVICIO DE LA DEUDA</v>
          </cell>
          <cell r="Z51">
            <v>31.026147289999997</v>
          </cell>
          <cell r="AA51">
            <v>18.399635302</v>
          </cell>
          <cell r="AB51">
            <v>13.870000000000001</v>
          </cell>
          <cell r="AC51">
            <v>-40.696358042719773</v>
          </cell>
          <cell r="AD51">
            <v>-24.618071106592186</v>
          </cell>
        </row>
        <row r="52">
          <cell r="Y52" t="str">
            <v>Externa</v>
          </cell>
          <cell r="Z52">
            <v>9.5051620000000003</v>
          </cell>
          <cell r="AA52">
            <v>3.1066911350000002</v>
          </cell>
          <cell r="AB52">
            <v>3.8170000000000002</v>
          </cell>
          <cell r="AC52">
            <v>-67.315747643227965</v>
          </cell>
          <cell r="AD52">
            <v>22.863839182391075</v>
          </cell>
        </row>
        <row r="53">
          <cell r="Y53" t="str">
            <v>Interna</v>
          </cell>
          <cell r="Z53">
            <v>21.520985289999999</v>
          </cell>
          <cell r="AA53">
            <v>15.292944167</v>
          </cell>
          <cell r="AB53">
            <v>10.053000000000001</v>
          </cell>
          <cell r="AC53">
            <v>-28.939386552594026</v>
          </cell>
          <cell r="AD53">
            <v>-34.263802376961884</v>
          </cell>
        </row>
        <row r="55">
          <cell r="Y55" t="str">
            <v>INVERSION</v>
          </cell>
          <cell r="Z55">
            <v>2235.8472710000001</v>
          </cell>
          <cell r="AA55">
            <v>2660.3020459999998</v>
          </cell>
          <cell r="AB55">
            <v>2333.1673000000001</v>
          </cell>
          <cell r="AC55">
            <v>18.984068388989694</v>
          </cell>
          <cell r="AD55">
            <v>-12.296902394668896</v>
          </cell>
        </row>
        <row r="57">
          <cell r="Y57" t="str">
            <v>TOTAL CON DEUDA</v>
          </cell>
          <cell r="Z57">
            <v>3926.2468421109998</v>
          </cell>
          <cell r="AA57">
            <v>4281.3150687069992</v>
          </cell>
          <cell r="AB57">
            <v>3757.738327604</v>
          </cell>
          <cell r="AC57">
            <v>9.0434514403860522</v>
          </cell>
          <cell r="AD57">
            <v>-12.229343851143494</v>
          </cell>
        </row>
        <row r="58">
          <cell r="Y58" t="str">
            <v>TOTAL SIN DEUDA</v>
          </cell>
          <cell r="Z58">
            <v>3895.2206948209996</v>
          </cell>
          <cell r="AA58">
            <v>4262.915433404999</v>
          </cell>
          <cell r="AB58">
            <v>3743.8683276040001</v>
          </cell>
          <cell r="AC58">
            <v>9.439638146122963</v>
          </cell>
          <cell r="AD58">
            <v>-12.175871511164615</v>
          </cell>
        </row>
        <row r="63">
          <cell r="Y63" t="str">
            <v>CUADRO No. 1</v>
          </cell>
        </row>
        <row r="64">
          <cell r="Y64" t="str">
            <v>APROPIACIONES 1998 - 2000</v>
          </cell>
        </row>
        <row r="65">
          <cell r="Y65" t="str">
            <v>TOTAL</v>
          </cell>
        </row>
        <row r="66">
          <cell r="Y66" t="str">
            <v>Miles de millones de pesos</v>
          </cell>
        </row>
        <row r="69">
          <cell r="Z69" t="str">
            <v>1998</v>
          </cell>
          <cell r="AA69" t="str">
            <v>1999</v>
          </cell>
          <cell r="AB69" t="str">
            <v>2000</v>
          </cell>
          <cell r="AC69" t="str">
            <v>VARIACION  %</v>
          </cell>
        </row>
        <row r="70">
          <cell r="Y70" t="str">
            <v>CONCEPTO</v>
          </cell>
          <cell r="AC70" t="str">
            <v>99/98</v>
          </cell>
          <cell r="AD70" t="str">
            <v>2000/99</v>
          </cell>
        </row>
        <row r="71">
          <cell r="Z71" t="str">
            <v>(1)</v>
          </cell>
          <cell r="AA71" t="str">
            <v>(2)</v>
          </cell>
          <cell r="AB71" t="str">
            <v>(3)</v>
          </cell>
          <cell r="AC71" t="str">
            <v>(4)=(2/1)</v>
          </cell>
          <cell r="AD71" t="str">
            <v>(5)=(3/2)</v>
          </cell>
        </row>
        <row r="73">
          <cell r="Y73" t="str">
            <v>FUNCIONAMIENTO</v>
          </cell>
          <cell r="Z73">
            <v>19166.990465664006</v>
          </cell>
          <cell r="AA73">
            <v>24146.516261246001</v>
          </cell>
          <cell r="AB73">
            <v>24159.488382104002</v>
          </cell>
          <cell r="AC73">
            <v>25.979695688284398</v>
          </cell>
          <cell r="AD73">
            <v>5.3722535862532617E-2</v>
          </cell>
        </row>
        <row r="75">
          <cell r="Y75" t="str">
            <v>Gastos de Personal</v>
          </cell>
          <cell r="Z75">
            <v>4883.7289875920023</v>
          </cell>
          <cell r="AA75">
            <v>5547.3378181580001</v>
          </cell>
          <cell r="AB75">
            <v>5764.4000000000005</v>
          </cell>
          <cell r="AC75">
            <v>13.588158398060513</v>
          </cell>
          <cell r="AD75">
            <v>3.9129072170707602</v>
          </cell>
        </row>
        <row r="76">
          <cell r="Y76" t="str">
            <v>Gastos Generales</v>
          </cell>
          <cell r="Z76">
            <v>1594.6370406764497</v>
          </cell>
          <cell r="AA76">
            <v>1523.9414520800001</v>
          </cell>
          <cell r="AB76">
            <v>1249.462</v>
          </cell>
          <cell r="AC76">
            <v>-4.433334156496227</v>
          </cell>
          <cell r="AD76">
            <v>-18.011154674306418</v>
          </cell>
        </row>
        <row r="77">
          <cell r="Y77" t="str">
            <v>Transferencias</v>
          </cell>
          <cell r="Z77">
            <v>12391.217033378554</v>
          </cell>
          <cell r="AA77">
            <v>16866.234299322001</v>
          </cell>
          <cell r="AB77">
            <v>16861.091693988001</v>
          </cell>
          <cell r="AC77">
            <v>36.114428904674753</v>
          </cell>
          <cell r="AD77">
            <v>-3.0490536552119085E-2</v>
          </cell>
        </row>
        <row r="78">
          <cell r="Y78" t="str">
            <v>Operación Comercial</v>
          </cell>
          <cell r="Z78">
            <v>297.40740401700003</v>
          </cell>
          <cell r="AA78">
            <v>209.00269168599999</v>
          </cell>
          <cell r="AB78">
            <v>284.53468811599998</v>
          </cell>
          <cell r="AC78">
            <v>-29.72512154604825</v>
          </cell>
          <cell r="AD78">
            <v>36.139245777502829</v>
          </cell>
        </row>
        <row r="80">
          <cell r="Y80" t="str">
            <v>SERVICIO DE LA DEUDA</v>
          </cell>
          <cell r="Z80">
            <v>11320.595227289999</v>
          </cell>
          <cell r="AA80">
            <v>13663.999635302</v>
          </cell>
          <cell r="AB80">
            <v>14944.17</v>
          </cell>
          <cell r="AC80">
            <v>20.700363902799658</v>
          </cell>
          <cell r="AD80">
            <v>9.3689285631315613</v>
          </cell>
        </row>
        <row r="81">
          <cell r="Y81" t="str">
            <v>Externa</v>
          </cell>
          <cell r="Z81">
            <v>2585.6198140000001</v>
          </cell>
          <cell r="AA81">
            <v>3950.8066911349997</v>
          </cell>
          <cell r="AB81">
            <v>4195.1170000000002</v>
          </cell>
          <cell r="AC81">
            <v>52.799211614294947</v>
          </cell>
          <cell r="AD81">
            <v>6.1838082185391441</v>
          </cell>
        </row>
        <row r="82">
          <cell r="Y82" t="str">
            <v>Interna   2/</v>
          </cell>
          <cell r="Z82">
            <v>8734.9754132899998</v>
          </cell>
          <cell r="AA82">
            <v>9713.192944167</v>
          </cell>
          <cell r="AB82">
            <v>10749.053</v>
          </cell>
          <cell r="AC82">
            <v>11.198858435121316</v>
          </cell>
          <cell r="AD82">
            <v>10.664464937403073</v>
          </cell>
        </row>
        <row r="87">
          <cell r="Y87" t="str">
            <v xml:space="preserve">INVERSION </v>
          </cell>
          <cell r="Z87">
            <v>7309.6402225019992</v>
          </cell>
          <cell r="AA87">
            <v>7807.5020459999996</v>
          </cell>
          <cell r="AB87">
            <v>5499.4673000000003</v>
          </cell>
          <cell r="AC87">
            <v>6.8110304795218513</v>
          </cell>
          <cell r="AD87">
            <v>-29.561756531110607</v>
          </cell>
        </row>
        <row r="89">
          <cell r="Y89" t="str">
            <v>TOTAL CON DEUDA</v>
          </cell>
          <cell r="Z89">
            <v>37797.225915456002</v>
          </cell>
          <cell r="AA89">
            <v>45618.017942548002</v>
          </cell>
          <cell r="AB89">
            <v>44603.125682104001</v>
          </cell>
          <cell r="AC89">
            <v>20.691444511259572</v>
          </cell>
          <cell r="AD89">
            <v>-2.2247618511662903</v>
          </cell>
        </row>
        <row r="90">
          <cell r="Y90" t="str">
            <v>TOTAL SIN DEUDA</v>
          </cell>
          <cell r="Z90">
            <v>26476.630688166002</v>
          </cell>
          <cell r="AA90">
            <v>31954.018307246002</v>
          </cell>
          <cell r="AB90">
            <v>29658.955682104002</v>
          </cell>
          <cell r="AC90">
            <v>20.687630853000382</v>
          </cell>
          <cell r="AD90">
            <v>-7.182391281980216</v>
          </cell>
        </row>
        <row r="92">
          <cell r="Y92" t="str">
            <v xml:space="preserve">  1/  Incluye adición por $1.3 mil milllones, traslados por $1.1 mil millones y reducción participación municipios por $223.8 millones</v>
          </cell>
        </row>
        <row r="93">
          <cell r="Y93" t="str">
            <v xml:space="preserve">   2/ Icluye el valor del déficit fiscal por $1.046.6 mil millones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03 Mil Corr "/>
      <sheetName val="edu_sal_agua_milcte"/>
      <sheetName val="Educación"/>
      <sheetName val="Salud"/>
      <sheetName val="Hoja2"/>
      <sheetName val="Hoja3"/>
      <sheetName val="Agua"/>
      <sheetName val="94_03 Mil Corr "/>
    </sheetNames>
    <sheetDataSet>
      <sheetData sheetId="0"/>
      <sheetData sheetId="1"/>
      <sheetData sheetId="2"/>
      <sheetData sheetId="3"/>
      <sheetData sheetId="4"/>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SOCIAL"/>
      <sheetName val="PRES NETO"/>
      <sheetName val="RESUMEN"/>
      <sheetName val="SUPUESTOS"/>
      <sheetName val="TRANSFERENCIAS"/>
      <sheetName val="ICBF"/>
      <sheetName val="SENA"/>
      <sheetName val="SENA2%YPORTAF"/>
      <sheetName val="REZAGOS"/>
      <sheetName val="ICBF3%"/>
      <sheetName val="SENA2%"/>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FERENCIAS"/>
      <sheetName val="RESUOPE"/>
      <sheetName val="APRyPAGO-TRANSFE"/>
      <sheetName val="FINANCIAMIENTO"/>
      <sheetName val="DETALLE-INV"/>
    </sheetNames>
    <sheetDataSet>
      <sheetData sheetId="0" refreshError="1"/>
      <sheetData sheetId="1" refreshError="1">
        <row r="9">
          <cell r="B9" t="str">
            <v>Cuadro 2b</v>
          </cell>
        </row>
        <row r="10">
          <cell r="B10" t="str">
            <v xml:space="preserve">SECTOR PUBLICO NO FINANCIERO </v>
          </cell>
        </row>
        <row r="12">
          <cell r="B12" t="str">
            <v>(MILLONES DE PESOS)</v>
          </cell>
        </row>
        <row r="13">
          <cell r="C13" t="str">
            <v>ESCENARIO CON AJUSTES</v>
          </cell>
          <cell r="H13" t="str">
            <v xml:space="preserve">  </v>
          </cell>
        </row>
        <row r="14">
          <cell r="B14" t="str">
            <v>GOBIERNO NACIONAL</v>
          </cell>
        </row>
        <row r="15">
          <cell r="Y15">
            <v>36504.734179629631</v>
          </cell>
        </row>
        <row r="17">
          <cell r="W17" t="str">
            <v>PORCENTAJE DEL PIB</v>
          </cell>
        </row>
        <row r="18">
          <cell r="E18" t="str">
            <v>CONCEPTOS</v>
          </cell>
          <cell r="H18" t="str">
            <v xml:space="preserve">        1993</v>
          </cell>
          <cell r="I18" t="str">
            <v xml:space="preserve">        1994</v>
          </cell>
          <cell r="J18" t="str">
            <v xml:space="preserve">        1995</v>
          </cell>
          <cell r="K18" t="str">
            <v xml:space="preserve">        1996</v>
          </cell>
          <cell r="L18" t="str">
            <v xml:space="preserve">        1997</v>
          </cell>
          <cell r="M18" t="str">
            <v xml:space="preserve">        1998</v>
          </cell>
          <cell r="N18" t="str">
            <v xml:space="preserve">        1999</v>
          </cell>
          <cell r="O18" t="str">
            <v xml:space="preserve">        2000</v>
          </cell>
          <cell r="P18">
            <v>2001</v>
          </cell>
          <cell r="Q18">
            <v>2002</v>
          </cell>
          <cell r="R18">
            <v>2003</v>
          </cell>
          <cell r="S18">
            <v>2004</v>
          </cell>
          <cell r="T18">
            <v>2005</v>
          </cell>
          <cell r="U18" t="str">
            <v xml:space="preserve">        1993</v>
          </cell>
          <cell r="V18" t="str">
            <v xml:space="preserve">        1994</v>
          </cell>
          <cell r="W18" t="str">
            <v xml:space="preserve">        1995</v>
          </cell>
          <cell r="X18" t="str">
            <v xml:space="preserve">        1996</v>
          </cell>
          <cell r="Y18" t="str">
            <v xml:space="preserve">        1997</v>
          </cell>
          <cell r="Z18" t="str">
            <v xml:space="preserve">        1998</v>
          </cell>
          <cell r="AA18" t="str">
            <v xml:space="preserve">        1999</v>
          </cell>
          <cell r="AB18" t="str">
            <v xml:space="preserve">        2000</v>
          </cell>
        </row>
        <row r="21">
          <cell r="C21" t="str">
            <v xml:space="preserve"> 1.</v>
          </cell>
          <cell r="D21" t="str">
            <v xml:space="preserve"> INGRESOS TOTALES</v>
          </cell>
          <cell r="H21">
            <v>5907600.3079954172</v>
          </cell>
          <cell r="I21">
            <v>7700800</v>
          </cell>
          <cell r="J21">
            <v>9523699.209999999</v>
          </cell>
          <cell r="K21">
            <v>12048768</v>
          </cell>
          <cell r="L21">
            <v>15287795.690864535</v>
          </cell>
          <cell r="M21">
            <v>16883418</v>
          </cell>
          <cell r="N21">
            <v>20104461</v>
          </cell>
          <cell r="O21">
            <v>22954281.374545835</v>
          </cell>
          <cell r="P21">
            <v>26884218.527028114</v>
          </cell>
          <cell r="Q21">
            <v>30400205.534018699</v>
          </cell>
          <cell r="R21">
            <v>33447283.291050017</v>
          </cell>
          <cell r="S21">
            <v>36346372.138895892</v>
          </cell>
          <cell r="T21">
            <v>40860117.549001813</v>
          </cell>
          <cell r="U21">
            <v>13.45751052104413</v>
          </cell>
          <cell r="V21">
            <v>13.281296754577992</v>
          </cell>
          <cell r="W21">
            <v>12.955499297505174</v>
          </cell>
          <cell r="X21">
            <v>13.458728036460998</v>
          </cell>
          <cell r="Y21">
            <v>12.314731967955858</v>
          </cell>
          <cell r="Z21">
            <v>11.844430210932694</v>
          </cell>
          <cell r="AA21">
            <v>13.100613585202014</v>
          </cell>
          <cell r="AB21">
            <v>13.025585863029439</v>
          </cell>
        </row>
        <row r="22">
          <cell r="D22" t="str">
            <v xml:space="preserve"> 1.1.</v>
          </cell>
          <cell r="E22" t="str">
            <v>INGRESOS CORRIENTES</v>
          </cell>
          <cell r="H22">
            <v>5263700.6850998439</v>
          </cell>
          <cell r="I22">
            <v>6861486</v>
          </cell>
          <cell r="J22">
            <v>8461545.209999999</v>
          </cell>
          <cell r="K22">
            <v>10503503</v>
          </cell>
          <cell r="L22">
            <v>13687699.342834629</v>
          </cell>
          <cell r="M22">
            <v>15006976</v>
          </cell>
          <cell r="N22">
            <v>16400237</v>
          </cell>
          <cell r="O22">
            <v>20121494.774545837</v>
          </cell>
          <cell r="P22">
            <v>23540534.267028112</v>
          </cell>
          <cell r="Q22">
            <v>26701514.8384187</v>
          </cell>
          <cell r="R22">
            <v>29623705.342883013</v>
          </cell>
          <cell r="S22">
            <v>32256610.720940348</v>
          </cell>
          <cell r="T22">
            <v>36473628.937412955</v>
          </cell>
          <cell r="U22">
            <v>11.990707504955546</v>
          </cell>
          <cell r="V22">
            <v>11.833761653773937</v>
          </cell>
          <cell r="W22">
            <v>11.510605344282316</v>
          </cell>
          <cell r="X22">
            <v>11.732634432595283</v>
          </cell>
          <cell r="Y22">
            <v>11.025811181248315</v>
          </cell>
          <cell r="Z22">
            <v>10.528026961669838</v>
          </cell>
          <cell r="AA22">
            <v>10.686840479967742</v>
          </cell>
          <cell r="AB22">
            <v>11.418099029185171</v>
          </cell>
        </row>
        <row r="23">
          <cell r="E23" t="str">
            <v xml:space="preserve">  1.1.1.</v>
          </cell>
          <cell r="F23" t="str">
            <v>TRIBUTARIOS</v>
          </cell>
          <cell r="H23">
            <v>5051354.6850998439</v>
          </cell>
          <cell r="I23">
            <v>6731364</v>
          </cell>
          <cell r="J23">
            <v>8229679.2799999993</v>
          </cell>
          <cell r="K23">
            <v>10171715</v>
          </cell>
          <cell r="L23">
            <v>13148299.554000001</v>
          </cell>
          <cell r="M23">
            <v>14825238</v>
          </cell>
          <cell r="N23">
            <v>16128233</v>
          </cell>
          <cell r="O23">
            <v>19382413.840017654</v>
          </cell>
          <cell r="P23">
            <v>23059998.070563033</v>
          </cell>
          <cell r="Q23">
            <v>26545378.694288172</v>
          </cell>
          <cell r="R23">
            <v>29431895.680207804</v>
          </cell>
          <cell r="S23">
            <v>32037180.466513693</v>
          </cell>
          <cell r="T23">
            <v>36222600.726463035</v>
          </cell>
          <cell r="U23">
            <v>11.506983424090755</v>
          </cell>
          <cell r="V23">
            <v>11.60934485340265</v>
          </cell>
          <cell r="W23">
            <v>11.195188107031038</v>
          </cell>
          <cell r="X23">
            <v>11.362020237205238</v>
          </cell>
          <cell r="Y23">
            <v>10.591310095716423</v>
          </cell>
          <cell r="Z23">
            <v>10.400530085286485</v>
          </cell>
          <cell r="AA23">
            <v>10.509595275650685</v>
          </cell>
          <cell r="AB23">
            <v>10.998701792768076</v>
          </cell>
        </row>
        <row r="24">
          <cell r="F24" t="str">
            <v>Renta</v>
          </cell>
          <cell r="H24">
            <v>2053778</v>
          </cell>
          <cell r="I24">
            <v>2726730</v>
          </cell>
          <cell r="J24">
            <v>3257473</v>
          </cell>
          <cell r="K24">
            <v>3637291</v>
          </cell>
          <cell r="L24">
            <v>5081160.7374290004</v>
          </cell>
          <cell r="M24">
            <v>5764752</v>
          </cell>
          <cell r="N24">
            <v>6035064</v>
          </cell>
          <cell r="O24">
            <v>6761800</v>
          </cell>
          <cell r="P24">
            <v>7864403.8464191798</v>
          </cell>
          <cell r="Q24">
            <v>9076043.5092593804</v>
          </cell>
          <cell r="R24">
            <v>10943170.717495337</v>
          </cell>
          <cell r="S24">
            <v>12377808.872159338</v>
          </cell>
          <cell r="T24">
            <v>14011512.910577733</v>
          </cell>
          <cell r="U24">
            <v>4.6785052478046572</v>
          </cell>
          <cell r="V24">
            <v>4.7026945641505362</v>
          </cell>
          <cell r="W24">
            <v>4.4312811894383719</v>
          </cell>
          <cell r="X24">
            <v>4.0629307791856615</v>
          </cell>
          <cell r="Y24">
            <v>4.0930120883896057</v>
          </cell>
          <cell r="Z24">
            <v>4.044216801795387</v>
          </cell>
          <cell r="AA24">
            <v>3.9326118430115393</v>
          </cell>
          <cell r="AB24">
            <v>3.8370361089282898</v>
          </cell>
        </row>
        <row r="25">
          <cell r="F25" t="str">
            <v>Ventas internas</v>
          </cell>
          <cell r="H25">
            <v>1270304</v>
          </cell>
          <cell r="I25">
            <v>1688410</v>
          </cell>
          <cell r="J25">
            <v>2064330</v>
          </cell>
          <cell r="K25">
            <v>2804742</v>
          </cell>
          <cell r="L25">
            <v>3829700</v>
          </cell>
          <cell r="M25">
            <v>4037970</v>
          </cell>
          <cell r="N25">
            <v>3993819</v>
          </cell>
          <cell r="O25">
            <v>5222366.5599999996</v>
          </cell>
          <cell r="P25">
            <v>6360920.4053122215</v>
          </cell>
          <cell r="Q25">
            <v>7480264.3391452357</v>
          </cell>
          <cell r="R25">
            <v>8614424.9488249905</v>
          </cell>
          <cell r="S25">
            <v>9854902.0121063925</v>
          </cell>
          <cell r="T25">
            <v>11274007.752722001</v>
          </cell>
          <cell r="U25">
            <v>2.8937518710918355</v>
          </cell>
          <cell r="V25">
            <v>2.91194087022089</v>
          </cell>
          <cell r="W25">
            <v>2.8081972430142361</v>
          </cell>
          <cell r="X25">
            <v>3.1329559827560542</v>
          </cell>
          <cell r="Y25">
            <v>3.084926693902823</v>
          </cell>
          <cell r="Z25">
            <v>2.8328063582172689</v>
          </cell>
          <cell r="AA25">
            <v>2.6024810835882608</v>
          </cell>
          <cell r="AB25">
            <v>2.963472605634538</v>
          </cell>
        </row>
        <row r="26">
          <cell r="F26" t="str">
            <v>Ventas externas</v>
          </cell>
          <cell r="H26">
            <v>811677</v>
          </cell>
          <cell r="I26">
            <v>1083655</v>
          </cell>
          <cell r="J26">
            <v>1412000.57</v>
          </cell>
          <cell r="K26">
            <v>1378928.75</v>
          </cell>
          <cell r="L26">
            <v>2006900</v>
          </cell>
          <cell r="M26">
            <v>2368507</v>
          </cell>
          <cell r="N26">
            <v>1867124</v>
          </cell>
          <cell r="O26">
            <v>2764967</v>
          </cell>
          <cell r="P26">
            <v>2810127.8624632023</v>
          </cell>
          <cell r="Q26">
            <v>3237569.8594494509</v>
          </cell>
          <cell r="R26">
            <v>3969400.4033376002</v>
          </cell>
          <cell r="S26">
            <v>4429317.2790943999</v>
          </cell>
          <cell r="T26">
            <v>4905586.9443504</v>
          </cell>
          <cell r="U26">
            <v>1.8489997964835252</v>
          </cell>
          <cell r="V26">
            <v>1.8689413612328867</v>
          </cell>
          <cell r="W26">
            <v>1.9208053498270774</v>
          </cell>
          <cell r="X26">
            <v>1.5402925035909993</v>
          </cell>
          <cell r="Y26">
            <v>1.6166121059074015</v>
          </cell>
          <cell r="Z26">
            <v>1.6616076120134893</v>
          </cell>
          <cell r="AA26">
            <v>1.2166687801108782</v>
          </cell>
          <cell r="AB26">
            <v>1.5690020732637948</v>
          </cell>
        </row>
        <row r="27">
          <cell r="F27" t="str">
            <v>Aduanas</v>
          </cell>
          <cell r="H27">
            <v>508123</v>
          </cell>
          <cell r="I27">
            <v>718041</v>
          </cell>
          <cell r="J27">
            <v>868730.35</v>
          </cell>
          <cell r="K27">
            <v>912710</v>
          </cell>
          <cell r="L27">
            <v>1240900</v>
          </cell>
          <cell r="M27">
            <v>1646641</v>
          </cell>
          <cell r="N27">
            <v>1360239</v>
          </cell>
          <cell r="O27">
            <v>2110784</v>
          </cell>
          <cell r="P27">
            <v>2253717.4192327252</v>
          </cell>
          <cell r="Q27">
            <v>2597327.7729860581</v>
          </cell>
          <cell r="R27">
            <v>2416436.9338500001</v>
          </cell>
          <cell r="S27">
            <v>2696418.7981499997</v>
          </cell>
          <cell r="T27">
            <v>2986355.6885249997</v>
          </cell>
          <cell r="U27">
            <v>1.1575039376360279</v>
          </cell>
          <cell r="V27">
            <v>1.2383798570218596</v>
          </cell>
          <cell r="W27">
            <v>1.1817714095095224</v>
          </cell>
          <cell r="X27">
            <v>1.0195163245037433</v>
          </cell>
          <cell r="Y27">
            <v>0.99957843550774539</v>
          </cell>
          <cell r="Z27">
            <v>1.1551881501103878</v>
          </cell>
          <cell r="AA27">
            <v>0.88636872794160482</v>
          </cell>
          <cell r="AB27">
            <v>1.197780831457318</v>
          </cell>
        </row>
        <row r="28">
          <cell r="F28" t="str">
            <v>Gasolina</v>
          </cell>
          <cell r="H28">
            <v>319997.68509984389</v>
          </cell>
          <cell r="I28">
            <v>405857</v>
          </cell>
          <cell r="J28">
            <v>465782.39</v>
          </cell>
          <cell r="K28">
            <v>637180.5</v>
          </cell>
          <cell r="L28">
            <v>636400</v>
          </cell>
          <cell r="M28">
            <v>641768</v>
          </cell>
          <cell r="N28">
            <v>799292</v>
          </cell>
          <cell r="O28">
            <v>939040.28001765453</v>
          </cell>
          <cell r="P28">
            <v>1310298</v>
          </cell>
          <cell r="Q28">
            <v>1512491</v>
          </cell>
          <cell r="R28">
            <v>1700369.0592616</v>
          </cell>
          <cell r="S28">
            <v>1948541.6215686558</v>
          </cell>
          <cell r="T28">
            <v>2209797.9160182984</v>
          </cell>
          <cell r="U28">
            <v>0.72895456520858726</v>
          </cell>
          <cell r="V28">
            <v>0.6999671796336433</v>
          </cell>
          <cell r="W28">
            <v>0.63362389900964566</v>
          </cell>
          <cell r="X28">
            <v>0.71174406044138594</v>
          </cell>
          <cell r="Y28">
            <v>0.51263737316232505</v>
          </cell>
          <cell r="Z28">
            <v>0.45022733474998089</v>
          </cell>
          <cell r="AA28">
            <v>0.52084040620354299</v>
          </cell>
          <cell r="AB28">
            <v>0.53286572542309341</v>
          </cell>
        </row>
        <row r="29">
          <cell r="F29" t="str">
            <v>Resto</v>
          </cell>
          <cell r="H29">
            <v>87475</v>
          </cell>
          <cell r="I29">
            <v>108671</v>
          </cell>
          <cell r="J29">
            <v>161362.96999999997</v>
          </cell>
          <cell r="K29">
            <v>171960</v>
          </cell>
          <cell r="L29">
            <v>278838.596571</v>
          </cell>
          <cell r="M29">
            <v>365600</v>
          </cell>
          <cell r="N29">
            <v>1185151</v>
          </cell>
          <cell r="O29">
            <v>1583456</v>
          </cell>
          <cell r="P29">
            <v>1405162.5371357051</v>
          </cell>
          <cell r="Q29">
            <v>1587485.2134480462</v>
          </cell>
          <cell r="R29">
            <v>1213186.6174382728</v>
          </cell>
          <cell r="S29">
            <v>730191.88343491009</v>
          </cell>
          <cell r="T29">
            <v>835339.51426960295</v>
          </cell>
          <cell r="U29">
            <v>0.19926800586612206</v>
          </cell>
          <cell r="V29">
            <v>0.18742102114283515</v>
          </cell>
          <cell r="W29">
            <v>0.21950901623218616</v>
          </cell>
          <cell r="X29">
            <v>0.19208294766318293</v>
          </cell>
          <cell r="Y29">
            <v>0.22461201395730163</v>
          </cell>
          <cell r="Z29">
            <v>0.25648382839997164</v>
          </cell>
          <cell r="AA29">
            <v>0.77227662512890816</v>
          </cell>
          <cell r="AB29">
            <v>0.89854444806104217</v>
          </cell>
        </row>
        <row r="30">
          <cell r="F30" t="str">
            <v>Reforma y Racionalización Tributarias</v>
          </cell>
          <cell r="K30">
            <v>628902.75</v>
          </cell>
          <cell r="L30">
            <v>74400.22</v>
          </cell>
          <cell r="M30">
            <v>0</v>
          </cell>
          <cell r="N30">
            <v>887544</v>
          </cell>
          <cell r="O30">
            <v>0</v>
          </cell>
          <cell r="P30">
            <v>1055368</v>
          </cell>
          <cell r="Q30">
            <v>1054197</v>
          </cell>
          <cell r="R30">
            <v>574907</v>
          </cell>
          <cell r="S30">
            <v>0</v>
          </cell>
          <cell r="T30">
            <v>0</v>
          </cell>
          <cell r="U30">
            <v>0</v>
          </cell>
          <cell r="V30">
            <v>0</v>
          </cell>
          <cell r="W30">
            <v>0</v>
          </cell>
          <cell r="X30">
            <v>0.70249763906421159</v>
          </cell>
          <cell r="Y30">
            <v>5.9931384889219175E-2</v>
          </cell>
          <cell r="Z30">
            <v>0</v>
          </cell>
          <cell r="AA30">
            <v>0.57834780966595112</v>
          </cell>
          <cell r="AB30">
            <v>0</v>
          </cell>
        </row>
        <row r="31">
          <cell r="E31" t="str">
            <v xml:space="preserve">  1.1.2.</v>
          </cell>
          <cell r="F31" t="str">
            <v>NO TRIBUTARIOS</v>
          </cell>
          <cell r="H31">
            <v>212346</v>
          </cell>
          <cell r="I31">
            <v>130122</v>
          </cell>
          <cell r="J31">
            <v>231865.93</v>
          </cell>
          <cell r="K31">
            <v>331788</v>
          </cell>
          <cell r="L31">
            <v>539399.78883462772</v>
          </cell>
          <cell r="M31">
            <v>181738</v>
          </cell>
          <cell r="N31">
            <v>272004</v>
          </cell>
          <cell r="O31">
            <v>739080.93452818377</v>
          </cell>
          <cell r="P31">
            <v>480536.19646507886</v>
          </cell>
          <cell r="Q31">
            <v>156136.14413052661</v>
          </cell>
          <cell r="R31">
            <v>191809.66267521112</v>
          </cell>
          <cell r="S31">
            <v>219430.25442665338</v>
          </cell>
          <cell r="T31">
            <v>251028.21094991729</v>
          </cell>
          <cell r="U31">
            <v>0.48372408086479063</v>
          </cell>
          <cell r="V31">
            <v>0.22441680037128575</v>
          </cell>
          <cell r="W31">
            <v>0.31541723725127863</v>
          </cell>
          <cell r="X31">
            <v>0.37061419539004498</v>
          </cell>
          <cell r="Y31">
            <v>0.43450108553189259</v>
          </cell>
          <cell r="Z31">
            <v>0.12749687638335352</v>
          </cell>
          <cell r="AA31">
            <v>0.17724520431705626</v>
          </cell>
          <cell r="AB31">
            <v>0.41939723641709403</v>
          </cell>
        </row>
        <row r="32">
          <cell r="F32" t="str">
            <v>Contribución hidrocarburos</v>
          </cell>
          <cell r="H32">
            <v>92000</v>
          </cell>
          <cell r="I32">
            <v>115700</v>
          </cell>
          <cell r="J32">
            <v>172307.49</v>
          </cell>
          <cell r="K32">
            <v>267843</v>
          </cell>
          <cell r="L32">
            <v>278800</v>
          </cell>
          <cell r="M32">
            <v>41269</v>
          </cell>
          <cell r="N32">
            <v>14000</v>
          </cell>
          <cell r="O32">
            <v>58186.551473012805</v>
          </cell>
          <cell r="P32">
            <v>0</v>
          </cell>
          <cell r="Q32">
            <v>0</v>
          </cell>
          <cell r="R32">
            <v>0</v>
          </cell>
          <cell r="S32">
            <v>0</v>
          </cell>
          <cell r="T32">
            <v>0</v>
          </cell>
          <cell r="U32">
            <v>0.20957595358311781</v>
          </cell>
          <cell r="V32">
            <v>0.19954368825377539</v>
          </cell>
          <cell r="W32">
            <v>0.23439731940566821</v>
          </cell>
          <cell r="X32">
            <v>0.29918628140817577</v>
          </cell>
          <cell r="Y32">
            <v>0.22458092337783822</v>
          </cell>
          <cell r="Z32">
            <v>2.8951945060827218E-2</v>
          </cell>
          <cell r="AA32">
            <v>9.1227807695430495E-3</v>
          </cell>
          <cell r="AB32">
            <v>3.3018412117478295E-2</v>
          </cell>
        </row>
        <row r="33">
          <cell r="F33" t="str">
            <v xml:space="preserve">Resto </v>
          </cell>
          <cell r="H33">
            <v>120346</v>
          </cell>
          <cell r="I33">
            <v>14422</v>
          </cell>
          <cell r="J33">
            <v>59558.44</v>
          </cell>
          <cell r="K33">
            <v>63945</v>
          </cell>
          <cell r="L33">
            <v>260599.78883462772</v>
          </cell>
          <cell r="M33">
            <v>140469</v>
          </cell>
          <cell r="N33">
            <v>258004</v>
          </cell>
          <cell r="O33">
            <v>680894.383055171</v>
          </cell>
          <cell r="P33">
            <v>480536.19646507886</v>
          </cell>
          <cell r="Q33">
            <v>156136.14413052661</v>
          </cell>
          <cell r="R33">
            <v>191809.66267521112</v>
          </cell>
          <cell r="S33">
            <v>219430.25442665338</v>
          </cell>
          <cell r="T33">
            <v>251028.21094991729</v>
          </cell>
          <cell r="U33">
            <v>0.27414812728167276</v>
          </cell>
          <cell r="V33">
            <v>2.4873112117510362E-2</v>
          </cell>
          <cell r="W33">
            <v>8.1019917845610356E-2</v>
          </cell>
          <cell r="X33">
            <v>7.1427913981869234E-2</v>
          </cell>
          <cell r="Y33">
            <v>0.20992016215405432</v>
          </cell>
          <cell r="Z33">
            <v>9.85449313225263E-2</v>
          </cell>
          <cell r="AA33">
            <v>0.16812242354751319</v>
          </cell>
          <cell r="AB33">
            <v>0.38637882429961579</v>
          </cell>
        </row>
        <row r="34">
          <cell r="D34" t="str">
            <v xml:space="preserve"> 1.2.</v>
          </cell>
          <cell r="E34" t="str">
            <v>CONTRIBUCIONES PARAFISCALES</v>
          </cell>
          <cell r="H34">
            <v>81799.62289557296</v>
          </cell>
          <cell r="I34">
            <v>219100</v>
          </cell>
          <cell r="J34">
            <v>259554</v>
          </cell>
          <cell r="U34">
            <v>0.18633949968564281</v>
          </cell>
          <cell r="V34">
            <v>0.37787400256181675</v>
          </cell>
          <cell r="W34">
            <v>0.35308251452690081</v>
          </cell>
        </row>
        <row r="35">
          <cell r="D35" t="str">
            <v xml:space="preserve"> 1.3.</v>
          </cell>
          <cell r="E35" t="str">
            <v>FONDOS ESPECIALES</v>
          </cell>
          <cell r="K35">
            <v>400315</v>
          </cell>
          <cell r="L35">
            <v>382093.34802990541</v>
          </cell>
          <cell r="M35">
            <v>386363</v>
          </cell>
          <cell r="N35">
            <v>539961</v>
          </cell>
          <cell r="O35">
            <v>604451</v>
          </cell>
          <cell r="P35">
            <v>758201</v>
          </cell>
          <cell r="Q35">
            <v>856056</v>
          </cell>
          <cell r="R35">
            <v>1059783.7867870014</v>
          </cell>
          <cell r="S35">
            <v>1202635.0115191403</v>
          </cell>
          <cell r="T35">
            <v>1367601.312581595</v>
          </cell>
          <cell r="U35">
            <v>0</v>
          </cell>
          <cell r="V35">
            <v>0</v>
          </cell>
          <cell r="W35">
            <v>0</v>
          </cell>
          <cell r="X35">
            <v>0.44716030003365359</v>
          </cell>
          <cell r="Y35">
            <v>0.30778650257204399</v>
          </cell>
          <cell r="Z35">
            <v>0.27104994910311336</v>
          </cell>
          <cell r="AA35">
            <v>0.35185327336451672</v>
          </cell>
          <cell r="AB35">
            <v>0.34300043081395692</v>
          </cell>
        </row>
        <row r="36">
          <cell r="D36" t="str">
            <v xml:space="preserve"> 1.4.</v>
          </cell>
          <cell r="E36" t="str">
            <v>OTROS DE CAPITAL</v>
          </cell>
          <cell r="H36">
            <v>562100</v>
          </cell>
          <cell r="I36">
            <v>620214</v>
          </cell>
          <cell r="J36">
            <v>802600</v>
          </cell>
          <cell r="K36">
            <v>1144950</v>
          </cell>
          <cell r="L36">
            <v>1218003</v>
          </cell>
          <cell r="M36">
            <v>1490079</v>
          </cell>
          <cell r="N36">
            <v>3164263</v>
          </cell>
          <cell r="O36">
            <v>2228335.5999999996</v>
          </cell>
          <cell r="P36">
            <v>2585483.2600000012</v>
          </cell>
          <cell r="Q36">
            <v>2842634.6956000007</v>
          </cell>
          <cell r="R36">
            <v>2763794.1613799995</v>
          </cell>
          <cell r="S36">
            <v>2887126.4064364014</v>
          </cell>
          <cell r="T36">
            <v>3018887.299007263</v>
          </cell>
          <cell r="U36">
            <v>1.2804635164029405</v>
          </cell>
          <cell r="V36">
            <v>1.0696610982422392</v>
          </cell>
          <cell r="W36">
            <v>1.0918114386959576</v>
          </cell>
          <cell r="X36">
            <v>1.2789333038320616</v>
          </cell>
          <cell r="Y36">
            <v>0.98113428413549886</v>
          </cell>
          <cell r="Z36">
            <v>1.0453533001597413</v>
          </cell>
          <cell r="AA36">
            <v>2.0619198318697571</v>
          </cell>
          <cell r="AB36">
            <v>1.2644864030303153</v>
          </cell>
        </row>
        <row r="37">
          <cell r="E37" t="str">
            <v>Rendimientos financieros</v>
          </cell>
          <cell r="H37">
            <v>121900</v>
          </cell>
          <cell r="I37">
            <v>125100</v>
          </cell>
          <cell r="J37">
            <v>141300</v>
          </cell>
          <cell r="K37">
            <v>293738</v>
          </cell>
          <cell r="L37">
            <v>318811.99</v>
          </cell>
          <cell r="M37">
            <v>291800</v>
          </cell>
          <cell r="N37">
            <v>320558</v>
          </cell>
          <cell r="O37">
            <v>494497</v>
          </cell>
          <cell r="P37">
            <v>559493</v>
          </cell>
          <cell r="Q37">
            <v>626156</v>
          </cell>
          <cell r="R37">
            <v>657463.80000000005</v>
          </cell>
          <cell r="S37">
            <v>683762.35200000007</v>
          </cell>
          <cell r="T37">
            <v>711112.84608000005</v>
          </cell>
          <cell r="U37">
            <v>0.27768813849763108</v>
          </cell>
          <cell r="V37">
            <v>0.2157555350090519</v>
          </cell>
          <cell r="W37">
            <v>0.19221649176144878</v>
          </cell>
          <cell r="X37">
            <v>0.3281115426883463</v>
          </cell>
          <cell r="Y37">
            <v>0.25681166104062458</v>
          </cell>
          <cell r="Z37">
            <v>0.2047100140238286</v>
          </cell>
          <cell r="AA37">
            <v>0.20888431128022719</v>
          </cell>
          <cell r="AB37">
            <v>0.28060617657379883</v>
          </cell>
        </row>
        <row r="38">
          <cell r="E38" t="str">
            <v>Excedentes financieros</v>
          </cell>
          <cell r="H38">
            <v>154960</v>
          </cell>
          <cell r="I38">
            <v>220000</v>
          </cell>
          <cell r="J38">
            <v>428800</v>
          </cell>
          <cell r="K38">
            <v>550000</v>
          </cell>
          <cell r="L38">
            <v>635803</v>
          </cell>
          <cell r="M38">
            <v>712766</v>
          </cell>
          <cell r="N38">
            <v>2645009</v>
          </cell>
          <cell r="O38">
            <v>1515273.0000000002</v>
          </cell>
          <cell r="P38">
            <v>1779006.8400000003</v>
          </cell>
          <cell r="Q38">
            <v>1940644.1904000002</v>
          </cell>
          <cell r="R38">
            <v>1816704.1309200004</v>
          </cell>
          <cell r="S38">
            <v>1902152.7747580006</v>
          </cell>
          <cell r="T38">
            <v>1994514.7220617256</v>
          </cell>
          <cell r="U38">
            <v>0.35299880181782534</v>
          </cell>
          <cell r="V38">
            <v>0.37942620065540705</v>
          </cell>
          <cell r="W38">
            <v>0.58331515688116953</v>
          </cell>
          <cell r="X38">
            <v>0.61436160278408125</v>
          </cell>
          <cell r="Y38">
            <v>0.51215647355236615</v>
          </cell>
          <cell r="Z38">
            <v>0.50003542788111111</v>
          </cell>
          <cell r="AA38">
            <v>1.7235598028905921</v>
          </cell>
          <cell r="AB38">
            <v>0.85985347331836159</v>
          </cell>
        </row>
        <row r="39">
          <cell r="F39" t="str">
            <v>Ecopetrol</v>
          </cell>
          <cell r="H39">
            <v>110000</v>
          </cell>
          <cell r="I39">
            <v>139000</v>
          </cell>
          <cell r="J39">
            <v>194020</v>
          </cell>
          <cell r="K39">
            <v>226224</v>
          </cell>
          <cell r="L39">
            <v>223000</v>
          </cell>
          <cell r="M39">
            <v>279000</v>
          </cell>
          <cell r="N39">
            <v>279000</v>
          </cell>
          <cell r="O39">
            <v>674000</v>
          </cell>
          <cell r="P39">
            <v>311674</v>
          </cell>
          <cell r="Q39">
            <v>340633.9</v>
          </cell>
          <cell r="R39">
            <v>136800</v>
          </cell>
          <cell r="S39">
            <v>156499.25380120002</v>
          </cell>
          <cell r="T39">
            <v>179035.06026665284</v>
          </cell>
          <cell r="U39">
            <v>0.25057994450155385</v>
          </cell>
          <cell r="V39">
            <v>0.23972837223227988</v>
          </cell>
          <cell r="W39">
            <v>0.26393378437053289</v>
          </cell>
          <cell r="X39">
            <v>0.25269698041495636</v>
          </cell>
          <cell r="Y39">
            <v>0.17963251762287635</v>
          </cell>
          <cell r="Z39">
            <v>0.19573027386102868</v>
          </cell>
          <cell r="AA39">
            <v>0.18180398819303648</v>
          </cell>
          <cell r="AB39">
            <v>0.38246655290272824</v>
          </cell>
        </row>
        <row r="40">
          <cell r="F40" t="str">
            <v>Resto</v>
          </cell>
          <cell r="H40">
            <v>44960</v>
          </cell>
          <cell r="I40">
            <v>81000</v>
          </cell>
          <cell r="J40">
            <v>234780</v>
          </cell>
          <cell r="K40">
            <v>323776</v>
          </cell>
          <cell r="L40">
            <v>412803</v>
          </cell>
          <cell r="M40">
            <v>433766</v>
          </cell>
          <cell r="N40">
            <v>2366009</v>
          </cell>
          <cell r="O40">
            <v>841273.00000000023</v>
          </cell>
          <cell r="P40">
            <v>1467332.8400000003</v>
          </cell>
          <cell r="Q40">
            <v>1600010.2904000003</v>
          </cell>
          <cell r="R40">
            <v>1679904.1309200004</v>
          </cell>
          <cell r="S40">
            <v>1745653.5209568006</v>
          </cell>
          <cell r="T40">
            <v>1815479.6617950727</v>
          </cell>
          <cell r="U40">
            <v>0.10241885731627148</v>
          </cell>
          <cell r="V40">
            <v>0.13969782842312711</v>
          </cell>
          <cell r="W40">
            <v>0.31938137251063659</v>
          </cell>
          <cell r="X40">
            <v>0.36166462236912489</v>
          </cell>
          <cell r="Y40">
            <v>0.3325239559294898</v>
          </cell>
          <cell r="Z40">
            <v>0.30430515402008235</v>
          </cell>
          <cell r="AA40">
            <v>1.5417558146975556</v>
          </cell>
          <cell r="AB40">
            <v>0.47738692041563341</v>
          </cell>
        </row>
        <row r="41">
          <cell r="E41" t="str">
            <v>Recuperación de cartera</v>
          </cell>
          <cell r="H41">
            <v>66700</v>
          </cell>
          <cell r="I41">
            <v>55200</v>
          </cell>
          <cell r="J41">
            <v>5900</v>
          </cell>
          <cell r="K41">
            <v>8100</v>
          </cell>
          <cell r="L41">
            <v>75800</v>
          </cell>
          <cell r="M41">
            <v>75100</v>
          </cell>
          <cell r="N41">
            <v>3481</v>
          </cell>
          <cell r="O41">
            <v>3829.1000000000004</v>
          </cell>
          <cell r="P41">
            <v>4332</v>
          </cell>
          <cell r="Q41">
            <v>4887</v>
          </cell>
          <cell r="R41">
            <v>5131.3500000000004</v>
          </cell>
          <cell r="S41">
            <v>5336.6040000000003</v>
          </cell>
          <cell r="T41">
            <v>5550.0681600000007</v>
          </cell>
          <cell r="U41">
            <v>0.1519425663477604</v>
          </cell>
          <cell r="V41">
            <v>9.5201483073538498E-2</v>
          </cell>
          <cell r="W41">
            <v>8.0260247798481822E-3</v>
          </cell>
          <cell r="X41">
            <v>9.0478708773655617E-3</v>
          </cell>
          <cell r="Y41">
            <v>6.1058945452080841E-2</v>
          </cell>
          <cell r="Z41">
            <v>5.2685819236427442E-2</v>
          </cell>
          <cell r="AA41">
            <v>2.2683142756270967E-3</v>
          </cell>
          <cell r="AB41">
            <v>2.1728526375665233E-3</v>
          </cell>
        </row>
        <row r="42">
          <cell r="E42" t="str">
            <v>Reintegros y recursos no apropiados</v>
          </cell>
          <cell r="H42">
            <v>78400</v>
          </cell>
          <cell r="I42">
            <v>171400</v>
          </cell>
          <cell r="J42">
            <v>226600</v>
          </cell>
          <cell r="K42">
            <v>192000</v>
          </cell>
          <cell r="L42">
            <v>83188.009999999995</v>
          </cell>
          <cell r="M42">
            <v>199903</v>
          </cell>
          <cell r="N42">
            <v>190017</v>
          </cell>
          <cell r="O42">
            <v>209018.7</v>
          </cell>
          <cell r="P42">
            <v>236476.19600000003</v>
          </cell>
          <cell r="Q42">
            <v>264401.76776000008</v>
          </cell>
          <cell r="R42">
            <v>277621.85614800011</v>
          </cell>
          <cell r="S42">
            <v>288726.73039392009</v>
          </cell>
          <cell r="T42">
            <v>300275.79960967693</v>
          </cell>
          <cell r="U42">
            <v>0.17859516044474388</v>
          </cell>
          <cell r="V42">
            <v>0.29560750360153071</v>
          </cell>
          <cell r="W42">
            <v>0.30825376527349113</v>
          </cell>
          <cell r="X42">
            <v>0.21446805042644293</v>
          </cell>
          <cell r="Y42">
            <v>6.7010186871466426E-2</v>
          </cell>
          <cell r="Z42">
            <v>0.14024039045032696</v>
          </cell>
          <cell r="AA42">
            <v>0.12382024524901869</v>
          </cell>
          <cell r="AB42">
            <v>0.11860929032820398</v>
          </cell>
        </row>
        <row r="43">
          <cell r="E43" t="str">
            <v xml:space="preserve">Resto </v>
          </cell>
          <cell r="H43">
            <v>140140</v>
          </cell>
          <cell r="I43">
            <v>48514</v>
          </cell>
          <cell r="J43">
            <v>0</v>
          </cell>
          <cell r="K43">
            <v>101112</v>
          </cell>
          <cell r="L43">
            <v>104400</v>
          </cell>
          <cell r="M43">
            <v>210510</v>
          </cell>
          <cell r="N43">
            <v>5198</v>
          </cell>
          <cell r="O43">
            <v>5717.8</v>
          </cell>
          <cell r="P43">
            <v>6175.2240000000002</v>
          </cell>
          <cell r="Q43">
            <v>6545.7374400000008</v>
          </cell>
          <cell r="R43">
            <v>6873.0243120000014</v>
          </cell>
          <cell r="S43">
            <v>7147.9452844800016</v>
          </cell>
          <cell r="T43">
            <v>7433.8630958592021</v>
          </cell>
          <cell r="U43">
            <v>0.31923884929497964</v>
          </cell>
          <cell r="V43">
            <v>8.3670375902710981E-2</v>
          </cell>
          <cell r="W43">
            <v>0</v>
          </cell>
          <cell r="X43">
            <v>0.11294423705582549</v>
          </cell>
          <cell r="Y43">
            <v>8.4097017218960943E-2</v>
          </cell>
          <cell r="Z43">
            <v>0.14768164856804714</v>
          </cell>
          <cell r="AA43">
            <v>3.3871581742917693E-3</v>
          </cell>
          <cell r="AB43">
            <v>3.2446101723845981E-3</v>
          </cell>
        </row>
        <row r="45">
          <cell r="C45" t="str">
            <v xml:space="preserve"> 2.</v>
          </cell>
          <cell r="D45" t="str">
            <v xml:space="preserve"> PAGOS TOTALES</v>
          </cell>
          <cell r="H45">
            <v>6046333.0410558749</v>
          </cell>
          <cell r="I45">
            <v>8498337</v>
          </cell>
          <cell r="J45">
            <v>11290300</v>
          </cell>
          <cell r="K45">
            <v>15363198.08</v>
          </cell>
          <cell r="L45">
            <v>19589241</v>
          </cell>
          <cell r="M45">
            <v>23492406</v>
          </cell>
          <cell r="N45">
            <v>27734235</v>
          </cell>
          <cell r="O45">
            <v>31690348.102001004</v>
          </cell>
          <cell r="P45">
            <v>34233070.352725402</v>
          </cell>
          <cell r="Q45">
            <v>38373303.230387703</v>
          </cell>
          <cell r="R45">
            <v>41980882.71451927</v>
          </cell>
          <cell r="S45">
            <v>45846335.122750215</v>
          </cell>
          <cell r="T45">
            <v>51033025.458530419</v>
          </cell>
          <cell r="U45">
            <v>13.773543616960843</v>
          </cell>
          <cell r="V45">
            <v>14.656780544542137</v>
          </cell>
          <cell r="W45">
            <v>15.35868263930846</v>
          </cell>
          <cell r="X45">
            <v>17.161016356942035</v>
          </cell>
          <cell r="Y45">
            <v>15.779662238346509</v>
          </cell>
          <cell r="Z45">
            <v>16.48091419367195</v>
          </cell>
          <cell r="AA45">
            <v>18.07238183685627</v>
          </cell>
          <cell r="AB45">
            <v>17.982935013145163</v>
          </cell>
        </row>
        <row r="46">
          <cell r="D46" t="str">
            <v xml:space="preserve"> 2.1.</v>
          </cell>
          <cell r="E46" t="str">
            <v xml:space="preserve"> PAGOS CORRIENTES</v>
          </cell>
          <cell r="H46">
            <v>5073285.0410558749</v>
          </cell>
          <cell r="I46">
            <v>7159337</v>
          </cell>
          <cell r="J46">
            <v>9544400</v>
          </cell>
          <cell r="K46">
            <v>13046998.08</v>
          </cell>
          <cell r="L46">
            <v>16419841</v>
          </cell>
          <cell r="M46">
            <v>21212186</v>
          </cell>
          <cell r="N46">
            <v>25711137</v>
          </cell>
          <cell r="O46">
            <v>29337897.772421002</v>
          </cell>
          <cell r="P46">
            <v>32081049.352725405</v>
          </cell>
          <cell r="Q46">
            <v>36160675.230387703</v>
          </cell>
          <cell r="R46">
            <v>39158525.664519273</v>
          </cell>
          <cell r="S46">
            <v>42617558.652750216</v>
          </cell>
          <cell r="T46">
            <v>47339305.178530417</v>
          </cell>
          <cell r="U46">
            <v>11.556940763894042</v>
          </cell>
          <cell r="V46">
            <v>12.347454714189453</v>
          </cell>
          <cell r="W46">
            <v>12.983659476064913</v>
          </cell>
          <cell r="X46">
            <v>14.573772094453874</v>
          </cell>
          <cell r="Y46">
            <v>13.226625012544069</v>
          </cell>
          <cell r="Z46">
            <v>14.881243637889172</v>
          </cell>
          <cell r="AA46">
            <v>16.75407615619191</v>
          </cell>
          <cell r="AB46">
            <v>16.648018739511112</v>
          </cell>
        </row>
        <row r="47">
          <cell r="E47" t="str">
            <v xml:space="preserve"> 2.1.1.</v>
          </cell>
          <cell r="F47" t="str">
            <v xml:space="preserve"> Interes deuda Externa</v>
          </cell>
          <cell r="H47">
            <v>338748</v>
          </cell>
          <cell r="I47">
            <v>375230</v>
          </cell>
          <cell r="J47">
            <v>383400</v>
          </cell>
          <cell r="K47">
            <v>467078</v>
          </cell>
          <cell r="L47">
            <v>617500</v>
          </cell>
          <cell r="M47">
            <v>889000</v>
          </cell>
          <cell r="N47">
            <v>1417360</v>
          </cell>
          <cell r="O47">
            <v>2280777.8724210002</v>
          </cell>
          <cell r="P47">
            <v>2554433</v>
          </cell>
          <cell r="Q47">
            <v>3248517</v>
          </cell>
          <cell r="R47">
            <v>2777321.1498819999</v>
          </cell>
          <cell r="S47">
            <v>3084712.2691718875</v>
          </cell>
          <cell r="T47">
            <v>3426119.7874645363</v>
          </cell>
          <cell r="U47">
            <v>0.77166777309102164</v>
          </cell>
          <cell r="V47">
            <v>0.64714587850876526</v>
          </cell>
          <cell r="W47">
            <v>0.52155557637182925</v>
          </cell>
          <cell r="X47">
            <v>0.52173597946396932</v>
          </cell>
          <cell r="Y47">
            <v>0.49741291314854769</v>
          </cell>
          <cell r="Z47">
            <v>0.62367101599446062</v>
          </cell>
          <cell r="AA47">
            <v>0.92359032510853833</v>
          </cell>
          <cell r="AB47">
            <v>1.2942451792309768</v>
          </cell>
        </row>
        <row r="48">
          <cell r="E48" t="str">
            <v xml:space="preserve"> 2.1.2.</v>
          </cell>
          <cell r="F48" t="str">
            <v xml:space="preserve"> Interes deuda Interna</v>
          </cell>
          <cell r="H48">
            <v>243638</v>
          </cell>
          <cell r="I48">
            <v>404920</v>
          </cell>
          <cell r="J48">
            <v>652700</v>
          </cell>
          <cell r="K48">
            <v>1411444</v>
          </cell>
          <cell r="L48">
            <v>1832800</v>
          </cell>
          <cell r="M48">
            <v>3201700</v>
          </cell>
          <cell r="N48">
            <v>3535289</v>
          </cell>
          <cell r="O48">
            <v>4814374.9000000004</v>
          </cell>
          <cell r="P48">
            <v>4087899</v>
          </cell>
          <cell r="Q48">
            <v>4167775</v>
          </cell>
          <cell r="R48">
            <v>5441978.6862513637</v>
          </cell>
          <cell r="S48">
            <v>6082000.8508751765</v>
          </cell>
          <cell r="T48">
            <v>7184995.5533625428</v>
          </cell>
          <cell r="U48">
            <v>0.55500724107699628</v>
          </cell>
          <cell r="V48">
            <v>0.69835116895176097</v>
          </cell>
          <cell r="W48">
            <v>0.8878959955604927</v>
          </cell>
          <cell r="X48">
            <v>1.5766127237817722</v>
          </cell>
          <cell r="Y48">
            <v>1.4763698578439808</v>
          </cell>
          <cell r="Z48">
            <v>2.2461276624403426</v>
          </cell>
          <cell r="AA48">
            <v>2.3036904645697911</v>
          </cell>
          <cell r="AB48">
            <v>2.7319545584338529</v>
          </cell>
        </row>
        <row r="49">
          <cell r="E49" t="str">
            <v xml:space="preserve"> 2.1.3.</v>
          </cell>
          <cell r="F49" t="str">
            <v xml:space="preserve"> Otros</v>
          </cell>
          <cell r="H49">
            <v>4490899.0410558749</v>
          </cell>
          <cell r="I49">
            <v>6379187</v>
          </cell>
          <cell r="J49">
            <v>8508300</v>
          </cell>
          <cell r="K49">
            <v>11168476.08</v>
          </cell>
          <cell r="L49">
            <v>13969541</v>
          </cell>
          <cell r="M49">
            <v>17121486</v>
          </cell>
          <cell r="N49">
            <v>20758488</v>
          </cell>
          <cell r="O49">
            <v>22242745</v>
          </cell>
          <cell r="P49">
            <v>25438717.352725405</v>
          </cell>
          <cell r="Q49">
            <v>28744383.230387703</v>
          </cell>
          <cell r="R49">
            <v>30939225.828385908</v>
          </cell>
          <cell r="S49">
            <v>33450845.532703154</v>
          </cell>
          <cell r="T49">
            <v>36728189.83770334</v>
          </cell>
          <cell r="U49">
            <v>10.230265749726025</v>
          </cell>
          <cell r="V49">
            <v>11.001957666728927</v>
          </cell>
          <cell r="W49">
            <v>11.57420790413259</v>
          </cell>
          <cell r="X49">
            <v>12.475423391208132</v>
          </cell>
          <cell r="Y49">
            <v>11.252842241551541</v>
          </cell>
          <cell r="Z49">
            <v>12.011444959454369</v>
          </cell>
          <cell r="AA49">
            <v>13.526795366513584</v>
          </cell>
          <cell r="AB49">
            <v>12.62181900184628</v>
          </cell>
        </row>
        <row r="50">
          <cell r="F50" t="str">
            <v xml:space="preserve"> 2.1.3.1.</v>
          </cell>
          <cell r="G50" t="str">
            <v xml:space="preserve"> Servicios Personales</v>
          </cell>
          <cell r="H50">
            <v>1092593.0410558751</v>
          </cell>
          <cell r="I50">
            <v>1525331</v>
          </cell>
          <cell r="J50">
            <v>1946082.4</v>
          </cell>
          <cell r="K50">
            <v>2377977.85</v>
          </cell>
          <cell r="L50">
            <v>2848199.6999999997</v>
          </cell>
          <cell r="M50">
            <v>3547894.0000000005</v>
          </cell>
          <cell r="N50">
            <v>4084291.9999999995</v>
          </cell>
          <cell r="O50">
            <v>4453811</v>
          </cell>
          <cell r="P50">
            <v>4821438.6027839063</v>
          </cell>
          <cell r="Q50">
            <v>5294024.3743477929</v>
          </cell>
          <cell r="R50">
            <v>5666457.5972418422</v>
          </cell>
          <cell r="S50">
            <v>5935094.2064066734</v>
          </cell>
          <cell r="T50">
            <v>6315404.7765845414</v>
          </cell>
          <cell r="U50">
            <v>2.4889263962778654</v>
          </cell>
          <cell r="V50">
            <v>2.6306843003268758</v>
          </cell>
          <cell r="W50">
            <v>2.6473399264451558</v>
          </cell>
          <cell r="X50">
            <v>2.6562514242018973</v>
          </cell>
          <cell r="Y50">
            <v>2.2943017166086146</v>
          </cell>
          <cell r="Z50">
            <v>2.4889973629028694</v>
          </cell>
          <cell r="AA50">
            <v>2.661435751057037</v>
          </cell>
          <cell r="AB50">
            <v>2.5273497632793065</v>
          </cell>
        </row>
        <row r="51">
          <cell r="F51" t="str">
            <v xml:space="preserve"> 2.1.3.2.</v>
          </cell>
          <cell r="G51" t="str">
            <v>Operación Comercial</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row>
        <row r="52">
          <cell r="F52" t="str">
            <v xml:space="preserve"> 2.1.3.3.</v>
          </cell>
          <cell r="G52" t="str">
            <v xml:space="preserve"> Transferencias</v>
          </cell>
          <cell r="H52">
            <v>3000623</v>
          </cell>
          <cell r="I52">
            <v>4254181</v>
          </cell>
          <cell r="J52">
            <v>5837260.2000000002</v>
          </cell>
          <cell r="K52">
            <v>7937416.0999999996</v>
          </cell>
          <cell r="L52">
            <v>9799363</v>
          </cell>
          <cell r="M52">
            <v>12259100</v>
          </cell>
          <cell r="N52">
            <v>15462616</v>
          </cell>
          <cell r="O52">
            <v>16633000</v>
          </cell>
          <cell r="P52">
            <v>19372949.384746965</v>
          </cell>
          <cell r="Q52">
            <v>22095485.799481384</v>
          </cell>
          <cell r="R52">
            <v>23800751.239357423</v>
          </cell>
          <cell r="S52">
            <v>25971200.689425431</v>
          </cell>
          <cell r="T52">
            <v>28754312.309958752</v>
          </cell>
          <cell r="U52">
            <v>6.8354176800916919</v>
          </cell>
          <cell r="V52">
            <v>7.337035153320091</v>
          </cell>
          <cell r="W52">
            <v>7.940677120613822</v>
          </cell>
          <cell r="X52">
            <v>8.8662612312003102</v>
          </cell>
          <cell r="Y52">
            <v>7.8936513308989351</v>
          </cell>
          <cell r="Z52">
            <v>8.6002759867015666</v>
          </cell>
          <cell r="AA52">
            <v>10.075861135116334</v>
          </cell>
          <cell r="AB52">
            <v>9.4385254813517481</v>
          </cell>
        </row>
        <row r="53">
          <cell r="F53" t="str">
            <v xml:space="preserve"> 2.1.3.4.</v>
          </cell>
          <cell r="G53" t="str">
            <v>Gastos Generales y otros</v>
          </cell>
          <cell r="H53">
            <v>397683</v>
          </cell>
          <cell r="I53">
            <v>599675</v>
          </cell>
          <cell r="J53">
            <v>724957.4</v>
          </cell>
          <cell r="K53">
            <v>853082.13</v>
          </cell>
          <cell r="L53">
            <v>1321978.2999999998</v>
          </cell>
          <cell r="M53">
            <v>1314492</v>
          </cell>
          <cell r="N53">
            <v>1211580</v>
          </cell>
          <cell r="O53">
            <v>1155934</v>
          </cell>
          <cell r="P53">
            <v>1244329.3651945342</v>
          </cell>
          <cell r="Q53">
            <v>1354873.0565585278</v>
          </cell>
          <cell r="R53">
            <v>1472016.9917866443</v>
          </cell>
          <cell r="S53">
            <v>1544550.6368710471</v>
          </cell>
          <cell r="T53">
            <v>1658472.7511600466</v>
          </cell>
          <cell r="U53">
            <v>0.90592167335646778</v>
          </cell>
          <cell r="V53">
            <v>1.0342382130819601</v>
          </cell>
          <cell r="W53">
            <v>0.98619085707361187</v>
          </cell>
          <cell r="X53">
            <v>0.95291073580592356</v>
          </cell>
          <cell r="Y53">
            <v>1.0648891940439915</v>
          </cell>
          <cell r="Z53">
            <v>0.92217160984993318</v>
          </cell>
          <cell r="AA53">
            <v>0.78949848034021197</v>
          </cell>
          <cell r="AB53">
            <v>0.6559437572152258</v>
          </cell>
        </row>
        <row r="54">
          <cell r="D54" t="str">
            <v xml:space="preserve"> 2.2.</v>
          </cell>
          <cell r="E54" t="str">
            <v xml:space="preserve"> PAGOS DE CAPITAL</v>
          </cell>
          <cell r="H54">
            <v>973048</v>
          </cell>
          <cell r="I54">
            <v>1339000</v>
          </cell>
          <cell r="J54">
            <v>1745900</v>
          </cell>
          <cell r="K54">
            <v>2316200</v>
          </cell>
          <cell r="L54">
            <v>3169400</v>
          </cell>
          <cell r="M54">
            <v>2280220</v>
          </cell>
          <cell r="N54">
            <v>2023098</v>
          </cell>
          <cell r="O54">
            <v>2352450.3295800001</v>
          </cell>
          <cell r="P54">
            <v>2152021</v>
          </cell>
          <cell r="Q54">
            <v>2212628</v>
          </cell>
          <cell r="R54">
            <v>2822357.0500000003</v>
          </cell>
          <cell r="S54">
            <v>3228776.47</v>
          </cell>
          <cell r="T54">
            <v>3693720.2800000003</v>
          </cell>
          <cell r="U54">
            <v>2.2166028530667998</v>
          </cell>
          <cell r="V54">
            <v>2.3093258303526816</v>
          </cell>
          <cell r="W54">
            <v>2.375023163243549</v>
          </cell>
          <cell r="X54">
            <v>2.587244262488162</v>
          </cell>
          <cell r="Y54">
            <v>2.5530372258024405</v>
          </cell>
          <cell r="Z54">
            <v>1.5996705557827773</v>
          </cell>
          <cell r="AA54">
            <v>1.3183056806643574</v>
          </cell>
          <cell r="AB54">
            <v>1.3349162736340496</v>
          </cell>
        </row>
        <row r="55">
          <cell r="E55" t="str">
            <v xml:space="preserve"> 2.2.1.</v>
          </cell>
          <cell r="F55" t="str">
            <v xml:space="preserve"> Formación bruta de Capital Fijo</v>
          </cell>
          <cell r="H55">
            <v>973048</v>
          </cell>
          <cell r="I55">
            <v>1309000</v>
          </cell>
          <cell r="J55">
            <v>1745900</v>
          </cell>
          <cell r="K55">
            <v>2316200</v>
          </cell>
          <cell r="L55">
            <v>3169400</v>
          </cell>
          <cell r="M55">
            <v>2280220</v>
          </cell>
          <cell r="N55">
            <v>2023098</v>
          </cell>
          <cell r="O55">
            <v>2352450.3295800001</v>
          </cell>
          <cell r="P55">
            <v>2152021</v>
          </cell>
          <cell r="Q55">
            <v>2212628</v>
          </cell>
          <cell r="R55">
            <v>2822357.0500000003</v>
          </cell>
          <cell r="S55">
            <v>3228776.47</v>
          </cell>
          <cell r="T55">
            <v>3693720.2800000003</v>
          </cell>
          <cell r="U55">
            <v>2.2166028530667998</v>
          </cell>
          <cell r="V55">
            <v>2.2575858938996718</v>
          </cell>
          <cell r="W55">
            <v>2.375023163243549</v>
          </cell>
          <cell r="X55">
            <v>2.587244262488162</v>
          </cell>
          <cell r="Y55">
            <v>2.5530372258024405</v>
          </cell>
          <cell r="Z55">
            <v>1.5996705557827773</v>
          </cell>
          <cell r="AA55">
            <v>1.3183056806643574</v>
          </cell>
          <cell r="AB55">
            <v>1.3349162736340496</v>
          </cell>
        </row>
        <row r="56">
          <cell r="E56" t="str">
            <v xml:space="preserve"> 2.1.1.</v>
          </cell>
          <cell r="F56" t="str">
            <v xml:space="preserve"> Otros</v>
          </cell>
          <cell r="H56">
            <v>0</v>
          </cell>
          <cell r="I56">
            <v>30000</v>
          </cell>
          <cell r="J56">
            <v>0</v>
          </cell>
          <cell r="K56">
            <v>0</v>
          </cell>
          <cell r="L56">
            <v>0</v>
          </cell>
          <cell r="M56">
            <v>0</v>
          </cell>
          <cell r="N56">
            <v>0</v>
          </cell>
          <cell r="O56">
            <v>0</v>
          </cell>
          <cell r="P56">
            <v>0</v>
          </cell>
          <cell r="Q56">
            <v>0</v>
          </cell>
          <cell r="R56">
            <v>0</v>
          </cell>
          <cell r="S56">
            <v>0</v>
          </cell>
          <cell r="T56">
            <v>0</v>
          </cell>
          <cell r="U56">
            <v>0</v>
          </cell>
          <cell r="V56">
            <v>5.1739936453010053E-2</v>
          </cell>
          <cell r="W56">
            <v>0</v>
          </cell>
          <cell r="X56">
            <v>0</v>
          </cell>
          <cell r="Y56">
            <v>0</v>
          </cell>
          <cell r="Z56">
            <v>0</v>
          </cell>
          <cell r="AA56">
            <v>0</v>
          </cell>
          <cell r="AB56">
            <v>0</v>
          </cell>
        </row>
        <row r="58">
          <cell r="C58" t="str">
            <v xml:space="preserve"> 3.</v>
          </cell>
          <cell r="D58" t="str">
            <v xml:space="preserve"> (DEFICIT) / SUPERAVIT REAL</v>
          </cell>
          <cell r="H58">
            <v>-138732.73306045774</v>
          </cell>
          <cell r="I58">
            <v>-797537</v>
          </cell>
          <cell r="J58">
            <v>-1766600.790000001</v>
          </cell>
          <cell r="K58">
            <v>-3314430.08</v>
          </cell>
          <cell r="L58">
            <v>-4301445.309135465</v>
          </cell>
          <cell r="M58">
            <v>-6608988</v>
          </cell>
          <cell r="N58">
            <v>-7629774</v>
          </cell>
          <cell r="O58">
            <v>-8736066.727455169</v>
          </cell>
          <cell r="P58">
            <v>-7348851.8256972879</v>
          </cell>
          <cell r="Q58">
            <v>-7973097.6963690035</v>
          </cell>
          <cell r="R58">
            <v>-8533599.4234692529</v>
          </cell>
          <cell r="S58">
            <v>-9499962.9838543236</v>
          </cell>
          <cell r="T58">
            <v>-10172907.909528606</v>
          </cell>
          <cell r="U58">
            <v>-0.31603309591671264</v>
          </cell>
          <cell r="V58">
            <v>-1.3754837899641426</v>
          </cell>
          <cell r="W58">
            <v>-2.4031833418032846</v>
          </cell>
          <cell r="X58">
            <v>-3.7022883204810375</v>
          </cell>
          <cell r="Y58">
            <v>-3.464930270390651</v>
          </cell>
          <cell r="Z58">
            <v>-4.6364839827392554</v>
          </cell>
          <cell r="AA58">
            <v>-4.9717682516542538</v>
          </cell>
          <cell r="AB58">
            <v>-4.9573491501157214</v>
          </cell>
        </row>
        <row r="60">
          <cell r="C60" t="str">
            <v xml:space="preserve"> 4.</v>
          </cell>
          <cell r="D60" t="str">
            <v xml:space="preserve"> PRESTAMO NETO</v>
          </cell>
          <cell r="H60">
            <v>96184.1</v>
          </cell>
          <cell r="I60">
            <v>129400</v>
          </cell>
          <cell r="J60">
            <v>172000</v>
          </cell>
          <cell r="K60">
            <v>385074.61</v>
          </cell>
          <cell r="L60">
            <v>248214.72892595999</v>
          </cell>
          <cell r="M60">
            <v>321089.15788879001</v>
          </cell>
          <cell r="N60">
            <v>259276.78503759997</v>
          </cell>
          <cell r="O60">
            <v>302834.40776999999</v>
          </cell>
          <cell r="P60">
            <v>1393080.9171751225</v>
          </cell>
          <cell r="Q60">
            <v>550863.16884596727</v>
          </cell>
          <cell r="R60">
            <v>159563.92936776136</v>
          </cell>
          <cell r="S60">
            <v>198341.09975731745</v>
          </cell>
          <cell r="T60">
            <v>272650.99781816173</v>
          </cell>
          <cell r="U60">
            <v>0.2191073312721083</v>
          </cell>
          <cell r="V60">
            <v>0.22317159256731667</v>
          </cell>
          <cell r="W60">
            <v>0.23397902748031985</v>
          </cell>
          <cell r="X60">
            <v>0.43013646289282725</v>
          </cell>
          <cell r="Y60">
            <v>0.19994366218856491</v>
          </cell>
          <cell r="Z60">
            <v>0.2252575942916844</v>
          </cell>
          <cell r="AA60">
            <v>0.16895180489499742</v>
          </cell>
          <cell r="AB60">
            <v>0.17184574486666329</v>
          </cell>
        </row>
        <row r="62">
          <cell r="C62" t="str">
            <v xml:space="preserve"> 5.</v>
          </cell>
          <cell r="D62" t="str">
            <v xml:space="preserve"> (DEFICIT) / SUPERAVIT (3-4)</v>
          </cell>
          <cell r="H62">
            <v>-234916.83306045775</v>
          </cell>
          <cell r="I62">
            <v>-926937</v>
          </cell>
          <cell r="J62">
            <v>-1938600.790000001</v>
          </cell>
          <cell r="K62">
            <v>-3699504.69</v>
          </cell>
          <cell r="L62">
            <v>-4549660.0380614251</v>
          </cell>
          <cell r="M62">
            <v>-6930077.1578887897</v>
          </cell>
          <cell r="N62">
            <v>-7889050.7850375995</v>
          </cell>
          <cell r="O62">
            <v>-9038901.1352251694</v>
          </cell>
          <cell r="P62">
            <v>-8741932.7428724095</v>
          </cell>
          <cell r="Q62">
            <v>-8523960.86521497</v>
          </cell>
          <cell r="R62">
            <v>-8693163.3528370149</v>
          </cell>
          <cell r="S62">
            <v>-9698304.0836116411</v>
          </cell>
          <cell r="T62">
            <v>-10445558.907346766</v>
          </cell>
          <cell r="U62">
            <v>-0.53514042718882093</v>
          </cell>
          <cell r="V62">
            <v>-1.5986553825314591</v>
          </cell>
          <cell r="W62">
            <v>-2.6371623692836046</v>
          </cell>
          <cell r="X62">
            <v>-4.1324247833738648</v>
          </cell>
          <cell r="Y62">
            <v>-3.6648739325792157</v>
          </cell>
          <cell r="Z62">
            <v>-4.8617415770309398</v>
          </cell>
          <cell r="AA62">
            <v>-5.1407200565492506</v>
          </cell>
          <cell r="AB62">
            <v>-5.1291948949823851</v>
          </cell>
        </row>
        <row r="64">
          <cell r="C64" t="str">
            <v xml:space="preserve"> 6.</v>
          </cell>
          <cell r="D64" t="str">
            <v xml:space="preserve"> FINANCIAMIENTO</v>
          </cell>
          <cell r="H64">
            <v>234916.83306045775</v>
          </cell>
          <cell r="I64">
            <v>926937</v>
          </cell>
          <cell r="J64">
            <v>1938600.790000001</v>
          </cell>
          <cell r="K64">
            <v>3699504.69</v>
          </cell>
          <cell r="L64">
            <v>4549660.0380614251</v>
          </cell>
          <cell r="M64">
            <v>6930077.1578887897</v>
          </cell>
          <cell r="N64">
            <v>7889050.7850375995</v>
          </cell>
          <cell r="O64">
            <v>9038901.1352251694</v>
          </cell>
          <cell r="P64">
            <v>8741932.7428724095</v>
          </cell>
          <cell r="Q64">
            <v>8523960.86521497</v>
          </cell>
          <cell r="R64">
            <v>8693163.3528370149</v>
          </cell>
          <cell r="S64">
            <v>9698304.0836116411</v>
          </cell>
          <cell r="T64">
            <v>10445558.907346766</v>
          </cell>
          <cell r="U64">
            <v>0.53514042718882093</v>
          </cell>
          <cell r="V64">
            <v>1.5986553825314591</v>
          </cell>
          <cell r="W64">
            <v>2.6371623692836046</v>
          </cell>
          <cell r="X64">
            <v>4.1324247833738648</v>
          </cell>
          <cell r="Y64">
            <v>3.6648739325792157</v>
          </cell>
          <cell r="Z64">
            <v>4.8617415770309398</v>
          </cell>
          <cell r="AA64">
            <v>5.1407200565492506</v>
          </cell>
          <cell r="AB64">
            <v>5.1291948949823851</v>
          </cell>
        </row>
        <row r="65">
          <cell r="D65" t="str">
            <v xml:space="preserve"> 6.1.</v>
          </cell>
          <cell r="E65" t="str">
            <v xml:space="preserve"> CREDITO EXTERNO NETO</v>
          </cell>
          <cell r="H65">
            <v>-281000</v>
          </cell>
          <cell r="I65">
            <v>119500</v>
          </cell>
          <cell r="J65">
            <v>223200</v>
          </cell>
          <cell r="K65">
            <v>1079814</v>
          </cell>
          <cell r="L65">
            <v>1096414</v>
          </cell>
          <cell r="M65">
            <v>2657500</v>
          </cell>
          <cell r="N65">
            <v>3116594</v>
          </cell>
          <cell r="O65">
            <v>1951997.6952539999</v>
          </cell>
          <cell r="P65">
            <v>2246137</v>
          </cell>
          <cell r="Q65">
            <v>2359507</v>
          </cell>
          <cell r="R65">
            <v>2898600.0920546278</v>
          </cell>
          <cell r="S65">
            <v>3315998.5102401618</v>
          </cell>
          <cell r="T65">
            <v>3793502.2939893613</v>
          </cell>
          <cell r="U65">
            <v>-0.64011785822669676</v>
          </cell>
          <cell r="V65">
            <v>0.20609741353782335</v>
          </cell>
          <cell r="W65">
            <v>0.30362859845120577</v>
          </cell>
          <cell r="X65">
            <v>1.2061750177248909</v>
          </cell>
          <cell r="Y65">
            <v>0.88319106357384902</v>
          </cell>
          <cell r="Z65">
            <v>1.864348397081304</v>
          </cell>
          <cell r="AA65">
            <v>2.0308574149766607</v>
          </cell>
          <cell r="AB65">
            <v>1.1076763053084087</v>
          </cell>
        </row>
        <row r="66">
          <cell r="E66" t="str">
            <v xml:space="preserve"> 6.1.1.</v>
          </cell>
          <cell r="F66" t="str">
            <v xml:space="preserve"> Mediano y Largo Plazo</v>
          </cell>
          <cell r="H66">
            <v>-281000</v>
          </cell>
          <cell r="I66">
            <v>119500</v>
          </cell>
          <cell r="J66">
            <v>223200</v>
          </cell>
          <cell r="K66">
            <v>1079814</v>
          </cell>
          <cell r="L66">
            <v>1096414</v>
          </cell>
          <cell r="M66">
            <v>2657500</v>
          </cell>
          <cell r="N66">
            <v>3116594</v>
          </cell>
          <cell r="O66">
            <v>1951997.6952539999</v>
          </cell>
          <cell r="P66">
            <v>2246137</v>
          </cell>
          <cell r="Q66">
            <v>2359507</v>
          </cell>
          <cell r="R66">
            <v>2898600.0920546278</v>
          </cell>
          <cell r="S66">
            <v>3315998.5102401618</v>
          </cell>
          <cell r="T66">
            <v>3793502.2939893613</v>
          </cell>
          <cell r="U66">
            <v>-0.64011785822669676</v>
          </cell>
          <cell r="V66">
            <v>0.20609741353782335</v>
          </cell>
          <cell r="W66">
            <v>0.30362859845120577</v>
          </cell>
          <cell r="X66">
            <v>1.2061750177248909</v>
          </cell>
          <cell r="Y66">
            <v>0.88319106357384902</v>
          </cell>
          <cell r="Z66">
            <v>1.864348397081304</v>
          </cell>
          <cell r="AA66">
            <v>2.0308574149766607</v>
          </cell>
          <cell r="AB66">
            <v>1.1076763053084087</v>
          </cell>
        </row>
        <row r="67">
          <cell r="F67" t="str">
            <v xml:space="preserve"> 6.1.1.1.</v>
          </cell>
          <cell r="G67" t="str">
            <v xml:space="preserve"> Desembolsos</v>
          </cell>
          <cell r="H67">
            <v>397000</v>
          </cell>
          <cell r="I67">
            <v>791500</v>
          </cell>
          <cell r="J67">
            <v>847900</v>
          </cell>
          <cell r="K67">
            <v>1819962</v>
          </cell>
          <cell r="L67">
            <v>1889514</v>
          </cell>
          <cell r="M67">
            <v>3663300</v>
          </cell>
          <cell r="N67">
            <v>4711114</v>
          </cell>
          <cell r="O67">
            <v>4094839</v>
          </cell>
          <cell r="P67">
            <v>7304402</v>
          </cell>
          <cell r="Q67">
            <v>7080917</v>
          </cell>
          <cell r="R67">
            <v>8698743.7070672754</v>
          </cell>
          <cell r="S67">
            <v>9951362.8156789709</v>
          </cell>
          <cell r="T67">
            <v>11384359.055958839</v>
          </cell>
          <cell r="U67">
            <v>0.90436579970106268</v>
          </cell>
          <cell r="V67">
            <v>1.3650719900852486</v>
          </cell>
          <cell r="W67">
            <v>1.1534349848869954</v>
          </cell>
          <cell r="X67">
            <v>2.0329359478656763</v>
          </cell>
          <cell r="Y67">
            <v>1.5220545152631013</v>
          </cell>
          <cell r="Z67">
            <v>2.5699595420613135</v>
          </cell>
          <cell r="AA67">
            <v>3.0698900144517882</v>
          </cell>
          <cell r="AB67">
            <v>2.3236483041864311</v>
          </cell>
        </row>
        <row r="68">
          <cell r="F68" t="str">
            <v xml:space="preserve"> 6.1.1.2.</v>
          </cell>
          <cell r="G68" t="str">
            <v xml:space="preserve"> Amortizaciones</v>
          </cell>
          <cell r="H68">
            <v>678000</v>
          </cell>
          <cell r="I68">
            <v>672000</v>
          </cell>
          <cell r="J68">
            <v>624700</v>
          </cell>
          <cell r="K68">
            <v>740148</v>
          </cell>
          <cell r="L68">
            <v>793100</v>
          </cell>
          <cell r="M68">
            <v>1005800</v>
          </cell>
          <cell r="N68">
            <v>1594520</v>
          </cell>
          <cell r="O68">
            <v>2142841.3047460001</v>
          </cell>
          <cell r="P68">
            <v>5058265</v>
          </cell>
          <cell r="Q68">
            <v>4721410</v>
          </cell>
          <cell r="R68">
            <v>5800143.6150126476</v>
          </cell>
          <cell r="S68">
            <v>6635364.3054388091</v>
          </cell>
          <cell r="T68">
            <v>7590856.7619694779</v>
          </cell>
          <cell r="U68">
            <v>1.5444836579277594</v>
          </cell>
          <cell r="V68">
            <v>1.1589745765474251</v>
          </cell>
          <cell r="W68">
            <v>0.84980638643578965</v>
          </cell>
          <cell r="X68">
            <v>0.82676093014078578</v>
          </cell>
          <cell r="Y68">
            <v>0.63886345168925207</v>
          </cell>
          <cell r="Z68">
            <v>0.70561114498000954</v>
          </cell>
          <cell r="AA68">
            <v>1.0390325994751273</v>
          </cell>
          <cell r="AB68">
            <v>1.2159719988780227</v>
          </cell>
        </row>
        <row r="69">
          <cell r="E69" t="str">
            <v xml:space="preserve"> 6.1.2.</v>
          </cell>
          <cell r="F69" t="str">
            <v xml:space="preserve"> Corto Plazo Neto</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row>
        <row r="70">
          <cell r="D70" t="str">
            <v xml:space="preserve"> 6.2.</v>
          </cell>
          <cell r="E70" t="str">
            <v xml:space="preserve"> CREDITO INTERNO NETO</v>
          </cell>
          <cell r="H70">
            <v>484000</v>
          </cell>
          <cell r="I70">
            <v>235200</v>
          </cell>
          <cell r="J70">
            <v>1755400</v>
          </cell>
          <cell r="K70">
            <v>1790859</v>
          </cell>
          <cell r="L70">
            <v>3517900</v>
          </cell>
          <cell r="M70">
            <v>3985000</v>
          </cell>
          <cell r="N70">
            <v>4804244</v>
          </cell>
          <cell r="O70">
            <v>5272589.5999999996</v>
          </cell>
          <cell r="P70">
            <v>2875616</v>
          </cell>
          <cell r="Q70">
            <v>3462251</v>
          </cell>
          <cell r="R70">
            <v>5794563.2607823871</v>
          </cell>
          <cell r="S70">
            <v>6382305.5733714774</v>
          </cell>
          <cell r="T70">
            <v>6652056.6133574042</v>
          </cell>
          <cell r="U70">
            <v>1.1025517558068372</v>
          </cell>
          <cell r="V70">
            <v>0.40564110179159873</v>
          </cell>
          <cell r="W70">
            <v>2.3879464234822878</v>
          </cell>
          <cell r="X70">
            <v>2.000427282909631</v>
          </cell>
          <cell r="Y70">
            <v>2.8337633800247382</v>
          </cell>
          <cell r="Z70">
            <v>2.7956456678716823</v>
          </cell>
          <cell r="AA70">
            <v>3.130576055385184</v>
          </cell>
          <cell r="AB70">
            <v>2.9919720611020391</v>
          </cell>
        </row>
        <row r="71">
          <cell r="E71" t="str">
            <v xml:space="preserve"> 6.2.1.</v>
          </cell>
          <cell r="F71" t="str">
            <v xml:space="preserve"> Desembolsos</v>
          </cell>
          <cell r="H71">
            <v>722000</v>
          </cell>
          <cell r="I71">
            <v>1633300</v>
          </cell>
          <cell r="J71">
            <v>2510800</v>
          </cell>
          <cell r="K71">
            <v>3874081</v>
          </cell>
          <cell r="L71">
            <v>6918965</v>
          </cell>
          <cell r="M71">
            <v>7708700</v>
          </cell>
          <cell r="N71">
            <v>11396854</v>
          </cell>
          <cell r="O71">
            <v>11729855</v>
          </cell>
          <cell r="P71">
            <v>9900804</v>
          </cell>
          <cell r="Q71">
            <v>12607011</v>
          </cell>
          <cell r="R71">
            <v>14910296.678260127</v>
          </cell>
          <cell r="S71">
            <v>18065715.92827341</v>
          </cell>
          <cell r="T71">
            <v>20784079.36663647</v>
          </cell>
          <cell r="U71">
            <v>1.6447156357283812</v>
          </cell>
          <cell r="V71">
            <v>2.8168946069567102</v>
          </cell>
          <cell r="W71">
            <v>3.4155496639394602</v>
          </cell>
          <cell r="X71">
            <v>4.3274302045006481</v>
          </cell>
          <cell r="Y71">
            <v>5.5734130147738323</v>
          </cell>
          <cell r="Z71">
            <v>5.4079783588262078</v>
          </cell>
          <cell r="AA71">
            <v>7.4265000360349847</v>
          </cell>
          <cell r="AB71">
            <v>6.6561976378320935</v>
          </cell>
        </row>
        <row r="72">
          <cell r="E72" t="str">
            <v xml:space="preserve"> 6.2.2.</v>
          </cell>
          <cell r="F72" t="str">
            <v xml:space="preserve"> Amortizaciones</v>
          </cell>
          <cell r="H72">
            <v>238000</v>
          </cell>
          <cell r="I72">
            <v>1398100</v>
          </cell>
          <cell r="J72">
            <v>755400</v>
          </cell>
          <cell r="K72">
            <v>2083222</v>
          </cell>
          <cell r="L72">
            <v>3401065</v>
          </cell>
          <cell r="M72">
            <v>3723700</v>
          </cell>
          <cell r="N72">
            <v>6592610</v>
          </cell>
          <cell r="O72">
            <v>6457265.4000000004</v>
          </cell>
          <cell r="P72">
            <v>7025188</v>
          </cell>
          <cell r="Q72">
            <v>9144760</v>
          </cell>
          <cell r="R72">
            <v>9115733.41747774</v>
          </cell>
          <cell r="S72">
            <v>11683410.354901932</v>
          </cell>
          <cell r="T72">
            <v>14132022.753279066</v>
          </cell>
          <cell r="U72">
            <v>0.54216387992154391</v>
          </cell>
          <cell r="V72">
            <v>2.4112535051651114</v>
          </cell>
          <cell r="W72">
            <v>1.0276032404571722</v>
          </cell>
          <cell r="X72">
            <v>2.3270029215910171</v>
          </cell>
          <cell r="Y72">
            <v>2.7396496347490937</v>
          </cell>
          <cell r="Z72">
            <v>2.6123326909545255</v>
          </cell>
          <cell r="AA72">
            <v>4.2959239806498006</v>
          </cell>
          <cell r="AB72">
            <v>3.664225576730054</v>
          </cell>
        </row>
        <row r="73">
          <cell r="D73" t="str">
            <v xml:space="preserve"> 6.3.</v>
          </cell>
          <cell r="E73" t="str">
            <v>OTROS RECURSOS</v>
          </cell>
          <cell r="H73">
            <v>31916.83306045772</v>
          </cell>
          <cell r="I73">
            <v>572237</v>
          </cell>
          <cell r="J73">
            <v>-39999.209999999031</v>
          </cell>
          <cell r="K73">
            <v>828831.69</v>
          </cell>
          <cell r="L73">
            <v>-64653.96193857491</v>
          </cell>
          <cell r="M73">
            <v>287577.15788878966</v>
          </cell>
          <cell r="N73">
            <v>-31787.214962400496</v>
          </cell>
          <cell r="O73">
            <v>1814313.8399711698</v>
          </cell>
          <cell r="P73">
            <v>3620179.7428724095</v>
          </cell>
          <cell r="Q73">
            <v>2702202.86521497</v>
          </cell>
          <cell r="R73">
            <v>0</v>
          </cell>
          <cell r="S73">
            <v>1.862645149230957E-9</v>
          </cell>
          <cell r="T73">
            <v>9.3132257461547852E-10</v>
          </cell>
          <cell r="U73">
            <v>7.2706529608680515E-2</v>
          </cell>
          <cell r="V73">
            <v>0.98691686720203708</v>
          </cell>
          <cell r="W73">
            <v>-5.4412652649888704E-2</v>
          </cell>
          <cell r="X73">
            <v>0.9258224827393432</v>
          </cell>
          <cell r="Y73">
            <v>-5.2080511019371445E-2</v>
          </cell>
          <cell r="Z73">
            <v>0.20174751207795374</v>
          </cell>
          <cell r="AA73">
            <v>-2.0713413812594166E-2</v>
          </cell>
          <cell r="AB73">
            <v>1.0295465285719367</v>
          </cell>
        </row>
        <row r="74">
          <cell r="E74" t="str">
            <v xml:space="preserve"> 6.3.1.</v>
          </cell>
          <cell r="F74" t="str">
            <v>Telefonía</v>
          </cell>
          <cell r="H74">
            <v>0</v>
          </cell>
          <cell r="K74">
            <v>90000</v>
          </cell>
          <cell r="L74">
            <v>91614</v>
          </cell>
          <cell r="M74">
            <v>111391</v>
          </cell>
          <cell r="N74">
            <v>138701</v>
          </cell>
          <cell r="O74">
            <v>193889.75599999996</v>
          </cell>
          <cell r="P74">
            <v>215254.33600000001</v>
          </cell>
          <cell r="Q74">
            <v>238515.96599999999</v>
          </cell>
          <cell r="R74">
            <v>0</v>
          </cell>
          <cell r="S74">
            <v>0</v>
          </cell>
          <cell r="T74">
            <v>0</v>
          </cell>
          <cell r="U74">
            <v>0</v>
          </cell>
          <cell r="V74">
            <v>0</v>
          </cell>
          <cell r="W74">
            <v>0</v>
          </cell>
          <cell r="X74">
            <v>0.10053189863739512</v>
          </cell>
          <cell r="Y74">
            <v>7.3797549190592782E-2</v>
          </cell>
          <cell r="Z74">
            <v>7.8145487224565768E-2</v>
          </cell>
          <cell r="AA74">
            <v>9.0381343965456468E-2</v>
          </cell>
          <cell r="AB74">
            <v>0.11002425314609948</v>
          </cell>
        </row>
        <row r="75">
          <cell r="E75" t="str">
            <v xml:space="preserve"> 6.3.2.</v>
          </cell>
          <cell r="F75" t="str">
            <v>Privatizaciones y concesiones</v>
          </cell>
          <cell r="H75">
            <v>0</v>
          </cell>
          <cell r="I75">
            <v>1412500</v>
          </cell>
          <cell r="J75">
            <v>5900</v>
          </cell>
          <cell r="K75">
            <v>733300</v>
          </cell>
          <cell r="L75">
            <v>429765</v>
          </cell>
          <cell r="M75">
            <v>0</v>
          </cell>
          <cell r="N75">
            <v>1100379</v>
          </cell>
          <cell r="O75">
            <v>4027199</v>
          </cell>
          <cell r="P75">
            <v>625713</v>
          </cell>
          <cell r="Q75">
            <v>0</v>
          </cell>
          <cell r="R75">
            <v>0</v>
          </cell>
          <cell r="S75">
            <v>0</v>
          </cell>
          <cell r="T75">
            <v>0</v>
          </cell>
          <cell r="U75">
            <v>0</v>
          </cell>
          <cell r="V75">
            <v>2.4360886746625567</v>
          </cell>
          <cell r="W75">
            <v>8.0260247798481822E-3</v>
          </cell>
          <cell r="X75">
            <v>0.81911156967557597</v>
          </cell>
          <cell r="Y75">
            <v>0.34618730464661635</v>
          </cell>
          <cell r="Z75">
            <v>0</v>
          </cell>
          <cell r="AA75">
            <v>0.71703688431492929</v>
          </cell>
          <cell r="AB75">
            <v>2.2852654590256885</v>
          </cell>
        </row>
        <row r="76">
          <cell r="E76" t="str">
            <v xml:space="preserve"> 6.3.3.</v>
          </cell>
          <cell r="F76" t="str">
            <v>Fondo Comunicaciones</v>
          </cell>
          <cell r="H76">
            <v>0</v>
          </cell>
          <cell r="I76">
            <v>0</v>
          </cell>
          <cell r="J76">
            <v>0</v>
          </cell>
          <cell r="K76">
            <v>0</v>
          </cell>
          <cell r="L76">
            <v>0</v>
          </cell>
          <cell r="M76">
            <v>0</v>
          </cell>
          <cell r="N76">
            <v>0</v>
          </cell>
          <cell r="U76">
            <v>0</v>
          </cell>
          <cell r="V76">
            <v>0</v>
          </cell>
          <cell r="W76">
            <v>0</v>
          </cell>
          <cell r="X76">
            <v>0</v>
          </cell>
          <cell r="Y76">
            <v>0</v>
          </cell>
          <cell r="Z76">
            <v>0</v>
          </cell>
          <cell r="AA76">
            <v>0</v>
          </cell>
          <cell r="AB76">
            <v>0</v>
          </cell>
        </row>
        <row r="77">
          <cell r="E77" t="str">
            <v xml:space="preserve"> 6.3.4.</v>
          </cell>
          <cell r="F77" t="str">
            <v>Faltante</v>
          </cell>
          <cell r="K77">
            <v>76882.689999999944</v>
          </cell>
          <cell r="L77">
            <v>-73746.96193857491</v>
          </cell>
          <cell r="M77">
            <v>19880.157888789661</v>
          </cell>
          <cell r="N77">
            <v>-2662266.2149624005</v>
          </cell>
          <cell r="O77">
            <v>-1693197.9160288302</v>
          </cell>
          <cell r="P77">
            <v>3197389.4068724094</v>
          </cell>
          <cell r="Q77">
            <v>2263686.8992149699</v>
          </cell>
          <cell r="R77">
            <v>0</v>
          </cell>
          <cell r="S77">
            <v>1.862645149230957E-9</v>
          </cell>
          <cell r="T77">
            <v>9.3132257461547852E-10</v>
          </cell>
          <cell r="U77">
            <v>0</v>
          </cell>
          <cell r="V77">
            <v>0</v>
          </cell>
          <cell r="W77">
            <v>0</v>
          </cell>
          <cell r="X77">
            <v>8.5879586645002948E-2</v>
          </cell>
          <cell r="Y77">
            <v>-5.9405167892666581E-2</v>
          </cell>
          <cell r="Z77">
            <v>1.3946769705997458E-2</v>
          </cell>
          <cell r="AA77">
            <v>-1.7348050735187963</v>
          </cell>
          <cell r="AB77">
            <v>-0.96081835359885726</v>
          </cell>
        </row>
        <row r="78">
          <cell r="E78" t="str">
            <v xml:space="preserve"> 6.3.5</v>
          </cell>
          <cell r="F78" t="str">
            <v>Otros</v>
          </cell>
          <cell r="H78">
            <v>31916.83306045772</v>
          </cell>
          <cell r="I78">
            <v>-840263</v>
          </cell>
          <cell r="J78">
            <v>-45899.209999999031</v>
          </cell>
          <cell r="K78">
            <v>-71351</v>
          </cell>
          <cell r="L78">
            <v>-512286</v>
          </cell>
          <cell r="M78">
            <v>156306</v>
          </cell>
          <cell r="N78">
            <v>1391399</v>
          </cell>
          <cell r="O78">
            <v>-713577</v>
          </cell>
          <cell r="P78">
            <v>-418176.99999999988</v>
          </cell>
          <cell r="Q78">
            <v>200000.00000000003</v>
          </cell>
          <cell r="R78">
            <v>0</v>
          </cell>
          <cell r="S78">
            <v>0</v>
          </cell>
          <cell r="T78">
            <v>0</v>
          </cell>
          <cell r="U78">
            <v>7.2706529608680515E-2</v>
          </cell>
          <cell r="V78">
            <v>-1.4491718074605193</v>
          </cell>
          <cell r="W78">
            <v>-6.2438677429736883E-2</v>
          </cell>
          <cell r="X78">
            <v>-7.9700572218630875E-2</v>
          </cell>
          <cell r="Y78">
            <v>-0.41266019696391404</v>
          </cell>
          <cell r="AA78">
            <v>0.90667343142581625</v>
          </cell>
          <cell r="AB78">
            <v>-0.40492483000099416</v>
          </cell>
        </row>
        <row r="79">
          <cell r="D79" t="str">
            <v>DEFICIT REAL / PIB</v>
          </cell>
          <cell r="H79">
            <v>-3.1603309591671266E-3</v>
          </cell>
          <cell r="I79">
            <v>-1.3754837899641425E-2</v>
          </cell>
          <cell r="J79">
            <v>-2.4031833418032847E-2</v>
          </cell>
          <cell r="K79">
            <v>-3.7022883204810376E-2</v>
          </cell>
          <cell r="L79">
            <v>-3.4649302703906509E-2</v>
          </cell>
          <cell r="M79">
            <v>-4.6364839827392555E-2</v>
          </cell>
          <cell r="N79">
            <v>-4.9717682516542537E-2</v>
          </cell>
          <cell r="O79">
            <v>-4.957349150115721E-2</v>
          </cell>
          <cell r="P79">
            <v>-3.5869029695593177E-2</v>
          </cell>
          <cell r="Q79">
            <v>-3.4704210002917429E-2</v>
          </cell>
          <cell r="R79">
            <v>-3.0235718841700957E-2</v>
          </cell>
          <cell r="S79">
            <v>-2.9422795514408354E-2</v>
          </cell>
          <cell r="T79">
            <v>-2.7541089033218849E-2</v>
          </cell>
        </row>
        <row r="80">
          <cell r="D80" t="str">
            <v>PIB NOMINAL</v>
          </cell>
          <cell r="H80">
            <v>43898166</v>
          </cell>
          <cell r="I80">
            <v>57982290</v>
          </cell>
          <cell r="J80">
            <v>73510862</v>
          </cell>
          <cell r="K80">
            <v>89523824</v>
          </cell>
          <cell r="L80">
            <v>124142334</v>
          </cell>
          <cell r="M80">
            <v>142543100</v>
          </cell>
          <cell r="N80">
            <v>153461980</v>
          </cell>
          <cell r="O80">
            <v>176224560</v>
          </cell>
          <cell r="P80">
            <v>204880140</v>
          </cell>
          <cell r="Q80">
            <v>229744394</v>
          </cell>
          <cell r="R80">
            <v>282235705</v>
          </cell>
          <cell r="S80">
            <v>322877647</v>
          </cell>
          <cell r="T80">
            <v>369372028</v>
          </cell>
        </row>
        <row r="82">
          <cell r="H82">
            <v>36504.734179629631</v>
          </cell>
        </row>
        <row r="83">
          <cell r="H83">
            <v>36504.734179629631</v>
          </cell>
        </row>
        <row r="154">
          <cell r="AK154" t="str">
            <v xml:space="preserve">  </v>
          </cell>
        </row>
        <row r="156">
          <cell r="AY156">
            <v>36504.734179629631</v>
          </cell>
        </row>
        <row r="158">
          <cell r="AP158" t="str">
            <v>1998</v>
          </cell>
          <cell r="AU158" t="str">
            <v/>
          </cell>
          <cell r="AW158" t="str">
            <v>PORCENTAJE DEL PIB</v>
          </cell>
          <cell r="AX158" t="str">
            <v/>
          </cell>
          <cell r="AZ158" t="str">
            <v>1998</v>
          </cell>
          <cell r="BB158" t="str">
            <v/>
          </cell>
        </row>
        <row r="159">
          <cell r="AH159" t="str">
            <v>CONCEPTOS</v>
          </cell>
          <cell r="AK159" t="str">
            <v xml:space="preserve">        1993</v>
          </cell>
          <cell r="AL159" t="str">
            <v xml:space="preserve">        1994</v>
          </cell>
          <cell r="AM159" t="str">
            <v xml:space="preserve">        1995</v>
          </cell>
          <cell r="AN159" t="str">
            <v xml:space="preserve">        1996</v>
          </cell>
          <cell r="AO159" t="str">
            <v xml:space="preserve">        1997</v>
          </cell>
          <cell r="AP159" t="str">
            <v>Revisión</v>
          </cell>
          <cell r="AQ159" t="str">
            <v>Con Reforma</v>
          </cell>
          <cell r="AS159" t="str">
            <v xml:space="preserve">        1999</v>
          </cell>
          <cell r="AT159" t="str">
            <v xml:space="preserve">        2000</v>
          </cell>
          <cell r="AU159" t="str">
            <v xml:space="preserve">        1993</v>
          </cell>
          <cell r="AV159" t="str">
            <v xml:space="preserve">        1994</v>
          </cell>
          <cell r="AW159" t="str">
            <v xml:space="preserve">        1995</v>
          </cell>
          <cell r="AX159" t="str">
            <v xml:space="preserve">        1996</v>
          </cell>
          <cell r="AY159" t="str">
            <v xml:space="preserve">        1997</v>
          </cell>
          <cell r="AZ159" t="str">
            <v>Revisión</v>
          </cell>
          <cell r="BA159" t="str">
            <v>Con Reforma</v>
          </cell>
          <cell r="BB159" t="str">
            <v xml:space="preserve">        2000</v>
          </cell>
        </row>
        <row r="160">
          <cell r="AP160" t="str">
            <v>Sin Reforma</v>
          </cell>
          <cell r="AZ160" t="str">
            <v>Sin Reforma</v>
          </cell>
        </row>
        <row r="162">
          <cell r="AK162">
            <v>5907600.3079954172</v>
          </cell>
          <cell r="AL162">
            <v>7700800</v>
          </cell>
          <cell r="AM162">
            <v>9523699.209999999</v>
          </cell>
          <cell r="AN162">
            <v>12048768</v>
          </cell>
          <cell r="AO162">
            <v>15287795.690864535</v>
          </cell>
          <cell r="AP162">
            <v>16883418</v>
          </cell>
          <cell r="AQ162">
            <v>17191608</v>
          </cell>
          <cell r="AS162">
            <v>20104461</v>
          </cell>
          <cell r="AT162">
            <v>22954281.374545835</v>
          </cell>
          <cell r="AU162" t="e">
            <v>#DIV/0!</v>
          </cell>
          <cell r="AV162" t="e">
            <v>#DIV/0!</v>
          </cell>
          <cell r="AW162" t="e">
            <v>#DIV/0!</v>
          </cell>
          <cell r="AX162">
            <v>13.458728036460998</v>
          </cell>
          <cell r="AY162">
            <v>12.314731967955858</v>
          </cell>
          <cell r="AZ162">
            <v>11.844430210932694</v>
          </cell>
          <cell r="BA162">
            <v>12.060638501618106</v>
          </cell>
          <cell r="BB162" t="e">
            <v>#DIV/0!</v>
          </cell>
        </row>
        <row r="163">
          <cell r="AH163" t="str">
            <v>INGRESOS CORRIENTES</v>
          </cell>
          <cell r="AK163">
            <v>5263700.6850998439</v>
          </cell>
          <cell r="AL163">
            <v>6861486</v>
          </cell>
          <cell r="AM163">
            <v>8461545.209999999</v>
          </cell>
          <cell r="AN163">
            <v>10503503</v>
          </cell>
          <cell r="AO163">
            <v>13687699.342834629</v>
          </cell>
          <cell r="AP163">
            <v>15006976</v>
          </cell>
          <cell r="AQ163">
            <v>14966094</v>
          </cell>
          <cell r="AS163">
            <v>16400237</v>
          </cell>
          <cell r="AT163">
            <v>20121494.774545837</v>
          </cell>
          <cell r="AU163" t="e">
            <v>#DIV/0!</v>
          </cell>
          <cell r="AV163" t="e">
            <v>#DIV/0!</v>
          </cell>
          <cell r="AW163" t="e">
            <v>#DIV/0!</v>
          </cell>
          <cell r="AX163">
            <v>11.732634432595283</v>
          </cell>
          <cell r="AY163">
            <v>11.025811181248315</v>
          </cell>
          <cell r="AZ163">
            <v>10.528026961669838</v>
          </cell>
          <cell r="BA163">
            <v>10.499346513440496</v>
          </cell>
          <cell r="BB163" t="e">
            <v>#DIV/0!</v>
          </cell>
        </row>
        <row r="164">
          <cell r="AH164" t="str">
            <v xml:space="preserve">  1.1.1.</v>
          </cell>
          <cell r="AI164" t="str">
            <v>TRIBUTARIOS</v>
          </cell>
          <cell r="AK164">
            <v>5051354.6850998439</v>
          </cell>
          <cell r="AL164">
            <v>6731364</v>
          </cell>
          <cell r="AM164">
            <v>8229679.2799999993</v>
          </cell>
          <cell r="AN164">
            <v>10171715</v>
          </cell>
          <cell r="AO164">
            <v>13148299.554000001</v>
          </cell>
          <cell r="AP164">
            <v>14825238</v>
          </cell>
          <cell r="AQ164">
            <v>14784356</v>
          </cell>
          <cell r="AS164">
            <v>16128233</v>
          </cell>
          <cell r="AT164">
            <v>19382413.840017654</v>
          </cell>
          <cell r="AU164" t="e">
            <v>#DIV/0!</v>
          </cell>
          <cell r="AV164" t="e">
            <v>#DIV/0!</v>
          </cell>
          <cell r="AW164" t="e">
            <v>#DIV/0!</v>
          </cell>
          <cell r="AX164">
            <v>11.362020237205238</v>
          </cell>
          <cell r="AY164">
            <v>10.591310095716423</v>
          </cell>
          <cell r="AZ164">
            <v>10.400530085286485</v>
          </cell>
          <cell r="BA164">
            <v>10.371849637057142</v>
          </cell>
          <cell r="BB164" t="e">
            <v>#DIV/0!</v>
          </cell>
        </row>
        <row r="165">
          <cell r="AI165" t="str">
            <v>Renta</v>
          </cell>
          <cell r="AK165">
            <v>2053778</v>
          </cell>
          <cell r="AL165">
            <v>2726730</v>
          </cell>
          <cell r="AM165">
            <v>3257473</v>
          </cell>
          <cell r="AN165">
            <v>3637291</v>
          </cell>
          <cell r="AO165">
            <v>5081160.7374290004</v>
          </cell>
          <cell r="AP165">
            <v>5764752</v>
          </cell>
          <cell r="AQ165">
            <v>5764752</v>
          </cell>
          <cell r="AS165">
            <v>6035064</v>
          </cell>
          <cell r="AT165">
            <v>6761800</v>
          </cell>
          <cell r="AU165" t="e">
            <v>#DIV/0!</v>
          </cell>
          <cell r="AV165" t="e">
            <v>#DIV/0!</v>
          </cell>
          <cell r="AW165" t="e">
            <v>#DIV/0!</v>
          </cell>
          <cell r="AX165">
            <v>4.0629307791856615</v>
          </cell>
          <cell r="AY165">
            <v>4.0930120883896057</v>
          </cell>
          <cell r="AZ165">
            <v>4.044216801795387</v>
          </cell>
          <cell r="BA165">
            <v>4.044216801795387</v>
          </cell>
          <cell r="BB165" t="e">
            <v>#DIV/0!</v>
          </cell>
        </row>
        <row r="166">
          <cell r="AI166" t="str">
            <v>Ventas internas</v>
          </cell>
          <cell r="AK166">
            <v>1270304</v>
          </cell>
          <cell r="AL166">
            <v>1688410</v>
          </cell>
          <cell r="AM166">
            <v>2064330</v>
          </cell>
          <cell r="AN166">
            <v>2804742</v>
          </cell>
          <cell r="AO166">
            <v>3829700</v>
          </cell>
          <cell r="AP166">
            <v>4037970</v>
          </cell>
          <cell r="AQ166">
            <v>4037970</v>
          </cell>
          <cell r="AS166">
            <v>3993819</v>
          </cell>
          <cell r="AT166">
            <v>5222366.5599999996</v>
          </cell>
          <cell r="AU166" t="e">
            <v>#DIV/0!</v>
          </cell>
          <cell r="AV166" t="e">
            <v>#DIV/0!</v>
          </cell>
          <cell r="AW166" t="e">
            <v>#DIV/0!</v>
          </cell>
          <cell r="AX166">
            <v>3.1329559827560542</v>
          </cell>
          <cell r="AY166">
            <v>3.084926693902823</v>
          </cell>
          <cell r="AZ166">
            <v>2.8328063582172689</v>
          </cell>
          <cell r="BA166">
            <v>2.8328063582172689</v>
          </cell>
          <cell r="BB166" t="e">
            <v>#DIV/0!</v>
          </cell>
        </row>
        <row r="167">
          <cell r="AI167" t="str">
            <v>Ventas externas</v>
          </cell>
          <cell r="AK167">
            <v>811677</v>
          </cell>
          <cell r="AL167">
            <v>1083655</v>
          </cell>
          <cell r="AM167">
            <v>1412000.57</v>
          </cell>
          <cell r="AN167">
            <v>1378928.75</v>
          </cell>
          <cell r="AO167">
            <v>2006900</v>
          </cell>
          <cell r="AP167">
            <v>2368507</v>
          </cell>
          <cell r="AQ167">
            <v>2368507</v>
          </cell>
          <cell r="AS167">
            <v>1867124</v>
          </cell>
          <cell r="AT167">
            <v>2764967</v>
          </cell>
          <cell r="AU167" t="e">
            <v>#DIV/0!</v>
          </cell>
          <cell r="AV167" t="e">
            <v>#DIV/0!</v>
          </cell>
          <cell r="AW167" t="e">
            <v>#DIV/0!</v>
          </cell>
          <cell r="AX167">
            <v>1.5402925035909993</v>
          </cell>
          <cell r="AY167">
            <v>1.6166121059074015</v>
          </cell>
          <cell r="AZ167">
            <v>1.6616076120134893</v>
          </cell>
          <cell r="BA167">
            <v>1.6616076120134893</v>
          </cell>
          <cell r="BB167" t="e">
            <v>#DIV/0!</v>
          </cell>
        </row>
        <row r="168">
          <cell r="AI168" t="str">
            <v>Aduanas</v>
          </cell>
          <cell r="AK168">
            <v>508123</v>
          </cell>
          <cell r="AL168">
            <v>718041</v>
          </cell>
          <cell r="AM168">
            <v>868730.35</v>
          </cell>
          <cell r="AN168">
            <v>912710</v>
          </cell>
          <cell r="AO168">
            <v>1240900</v>
          </cell>
          <cell r="AP168">
            <v>1646641</v>
          </cell>
          <cell r="AQ168">
            <v>1646641</v>
          </cell>
          <cell r="AS168">
            <v>1360239</v>
          </cell>
          <cell r="AT168">
            <v>2110784</v>
          </cell>
          <cell r="AU168" t="e">
            <v>#DIV/0!</v>
          </cell>
          <cell r="AV168" t="e">
            <v>#DIV/0!</v>
          </cell>
          <cell r="AW168" t="e">
            <v>#DIV/0!</v>
          </cell>
          <cell r="AX168">
            <v>1.0195163245037433</v>
          </cell>
          <cell r="AY168">
            <v>0.99957843550774539</v>
          </cell>
          <cell r="AZ168">
            <v>1.1551881501103878</v>
          </cell>
          <cell r="BA168">
            <v>1.1551881501103878</v>
          </cell>
          <cell r="BB168" t="e">
            <v>#DIV/0!</v>
          </cell>
        </row>
        <row r="169">
          <cell r="AI169" t="str">
            <v>Gasolina</v>
          </cell>
          <cell r="AK169">
            <v>319997.68509984389</v>
          </cell>
          <cell r="AL169">
            <v>405857</v>
          </cell>
          <cell r="AM169">
            <v>465782.39</v>
          </cell>
          <cell r="AN169">
            <v>637180.5</v>
          </cell>
          <cell r="AO169">
            <v>636400</v>
          </cell>
          <cell r="AP169">
            <v>641768</v>
          </cell>
          <cell r="AQ169">
            <v>421768</v>
          </cell>
          <cell r="AS169">
            <v>799292</v>
          </cell>
          <cell r="AT169">
            <v>939040.28001765453</v>
          </cell>
          <cell r="AU169" t="e">
            <v>#DIV/0!</v>
          </cell>
          <cell r="AV169" t="e">
            <v>#DIV/0!</v>
          </cell>
          <cell r="AW169" t="e">
            <v>#DIV/0!</v>
          </cell>
          <cell r="AX169">
            <v>0.71174406044138594</v>
          </cell>
          <cell r="AY169">
            <v>0.51263737316232505</v>
          </cell>
          <cell r="AZ169">
            <v>0.45022733474998089</v>
          </cell>
          <cell r="BA169">
            <v>0.29588805070185792</v>
          </cell>
          <cell r="BB169" t="e">
            <v>#DIV/0!</v>
          </cell>
        </row>
        <row r="170">
          <cell r="AI170" t="str">
            <v>Resto</v>
          </cell>
          <cell r="AK170">
            <v>87475</v>
          </cell>
          <cell r="AL170">
            <v>108671</v>
          </cell>
          <cell r="AM170">
            <v>161362.96999999997</v>
          </cell>
          <cell r="AN170">
            <v>171960</v>
          </cell>
          <cell r="AO170">
            <v>278838.596571</v>
          </cell>
          <cell r="AP170">
            <v>365600</v>
          </cell>
          <cell r="AQ170">
            <v>365600</v>
          </cell>
          <cell r="AS170">
            <v>1185151</v>
          </cell>
          <cell r="AT170">
            <v>1583456</v>
          </cell>
          <cell r="AU170" t="e">
            <v>#DIV/0!</v>
          </cell>
          <cell r="AV170" t="e">
            <v>#DIV/0!</v>
          </cell>
          <cell r="AW170" t="e">
            <v>#DIV/0!</v>
          </cell>
          <cell r="AX170">
            <v>0.19208294766318293</v>
          </cell>
          <cell r="AY170">
            <v>0.22461201395730163</v>
          </cell>
          <cell r="AZ170">
            <v>0.25648382839997164</v>
          </cell>
          <cell r="BA170">
            <v>0.25648382839997164</v>
          </cell>
          <cell r="BB170" t="e">
            <v>#DIV/0!</v>
          </cell>
        </row>
        <row r="171">
          <cell r="AI171" t="str">
            <v>Reforma y Racionalización Tributarias</v>
          </cell>
          <cell r="AK171">
            <v>0</v>
          </cell>
          <cell r="AL171">
            <v>0</v>
          </cell>
          <cell r="AM171">
            <v>0</v>
          </cell>
          <cell r="AN171">
            <v>628902.75</v>
          </cell>
          <cell r="AO171">
            <v>74400.22</v>
          </cell>
          <cell r="AP171">
            <v>0</v>
          </cell>
          <cell r="AQ171">
            <v>179118</v>
          </cell>
          <cell r="AS171">
            <v>887544</v>
          </cell>
          <cell r="AT171">
            <v>0</v>
          </cell>
          <cell r="AU171" t="e">
            <v>#DIV/0!</v>
          </cell>
          <cell r="AV171" t="e">
            <v>#DIV/0!</v>
          </cell>
          <cell r="AW171" t="e">
            <v>#DIV/0!</v>
          </cell>
          <cell r="AX171">
            <v>0.70249763906421159</v>
          </cell>
          <cell r="AY171">
            <v>5.9931384889219175E-2</v>
          </cell>
          <cell r="AZ171">
            <v>0</v>
          </cell>
          <cell r="BA171">
            <v>0.12565883581878043</v>
          </cell>
          <cell r="BB171" t="e">
            <v>#DIV/0!</v>
          </cell>
        </row>
        <row r="172">
          <cell r="AH172" t="str">
            <v xml:space="preserve">  1.1.2.</v>
          </cell>
          <cell r="AI172" t="str">
            <v>NO TRIBUTARIOS</v>
          </cell>
          <cell r="AK172">
            <v>212346</v>
          </cell>
          <cell r="AL172">
            <v>130122</v>
          </cell>
          <cell r="AM172">
            <v>231865.93</v>
          </cell>
          <cell r="AN172">
            <v>331788</v>
          </cell>
          <cell r="AO172">
            <v>539399.78883462772</v>
          </cell>
          <cell r="AP172">
            <v>181738</v>
          </cell>
          <cell r="AQ172">
            <v>181738</v>
          </cell>
          <cell r="AS172">
            <v>272004</v>
          </cell>
          <cell r="AT172">
            <v>739080.93452818377</v>
          </cell>
          <cell r="AU172" t="e">
            <v>#DIV/0!</v>
          </cell>
          <cell r="AV172" t="e">
            <v>#DIV/0!</v>
          </cell>
          <cell r="AW172" t="e">
            <v>#DIV/0!</v>
          </cell>
          <cell r="AX172">
            <v>0.37061419539004498</v>
          </cell>
          <cell r="AY172">
            <v>0.43450108553189259</v>
          </cell>
          <cell r="AZ172">
            <v>0.12749687638335352</v>
          </cell>
          <cell r="BA172">
            <v>0.12749687638335352</v>
          </cell>
          <cell r="BB172" t="e">
            <v>#DIV/0!</v>
          </cell>
        </row>
        <row r="173">
          <cell r="AI173" t="str">
            <v>Contribución hidrocarburos</v>
          </cell>
          <cell r="AK173">
            <v>92000</v>
          </cell>
          <cell r="AL173">
            <v>115700</v>
          </cell>
          <cell r="AM173">
            <v>172307.49</v>
          </cell>
          <cell r="AN173">
            <v>267843</v>
          </cell>
          <cell r="AO173">
            <v>278800</v>
          </cell>
          <cell r="AP173">
            <v>41269</v>
          </cell>
          <cell r="AQ173">
            <v>41269</v>
          </cell>
          <cell r="AS173">
            <v>14000</v>
          </cell>
          <cell r="AT173">
            <v>58186.551473012805</v>
          </cell>
          <cell r="AU173" t="e">
            <v>#DIV/0!</v>
          </cell>
          <cell r="AV173" t="e">
            <v>#DIV/0!</v>
          </cell>
          <cell r="AW173" t="e">
            <v>#DIV/0!</v>
          </cell>
          <cell r="AX173">
            <v>0.29918628140817577</v>
          </cell>
          <cell r="AY173">
            <v>0.22458092337783822</v>
          </cell>
          <cell r="AZ173">
            <v>2.8951945060827218E-2</v>
          </cell>
          <cell r="BA173">
            <v>2.8951945060827218E-2</v>
          </cell>
          <cell r="BB173" t="e">
            <v>#DIV/0!</v>
          </cell>
        </row>
        <row r="174">
          <cell r="AI174" t="str">
            <v xml:space="preserve">Resto </v>
          </cell>
          <cell r="AK174">
            <v>120346</v>
          </cell>
          <cell r="AL174">
            <v>14422</v>
          </cell>
          <cell r="AM174">
            <v>59558.44</v>
          </cell>
          <cell r="AN174">
            <v>63945</v>
          </cell>
          <cell r="AO174">
            <v>260599.78883462772</v>
          </cell>
          <cell r="AP174">
            <v>140469</v>
          </cell>
          <cell r="AQ174">
            <v>140469</v>
          </cell>
          <cell r="AS174">
            <v>258004</v>
          </cell>
          <cell r="AT174">
            <v>680894.383055171</v>
          </cell>
          <cell r="AU174" t="e">
            <v>#DIV/0!</v>
          </cell>
          <cell r="AV174" t="e">
            <v>#DIV/0!</v>
          </cell>
          <cell r="AW174" t="e">
            <v>#DIV/0!</v>
          </cell>
          <cell r="AX174">
            <v>7.1427913981869234E-2</v>
          </cell>
          <cell r="AY174">
            <v>0.20992016215405432</v>
          </cell>
          <cell r="AZ174">
            <v>9.85449313225263E-2</v>
          </cell>
          <cell r="BA174">
            <v>9.85449313225263E-2</v>
          </cell>
          <cell r="BB174" t="e">
            <v>#DIV/0!</v>
          </cell>
        </row>
        <row r="175">
          <cell r="AH175" t="str">
            <v>CONTRIBUCIONES PARAFISCALES</v>
          </cell>
          <cell r="AK175">
            <v>81799.62289557296</v>
          </cell>
          <cell r="AL175">
            <v>219100</v>
          </cell>
          <cell r="AM175">
            <v>259554</v>
          </cell>
          <cell r="AS175">
            <v>0</v>
          </cell>
          <cell r="AT175">
            <v>0</v>
          </cell>
          <cell r="AU175" t="e">
            <v>#DIV/0!</v>
          </cell>
          <cell r="AV175" t="e">
            <v>#DIV/0!</v>
          </cell>
          <cell r="AW175" t="e">
            <v>#DIV/0!</v>
          </cell>
        </row>
        <row r="176">
          <cell r="AH176" t="str">
            <v>FONDOS ESPECIALES</v>
          </cell>
          <cell r="AK176">
            <v>0</v>
          </cell>
          <cell r="AL176">
            <v>0</v>
          </cell>
          <cell r="AM176">
            <v>0</v>
          </cell>
          <cell r="AN176">
            <v>400315</v>
          </cell>
          <cell r="AO176">
            <v>382093.34802990541</v>
          </cell>
          <cell r="AP176">
            <v>386363</v>
          </cell>
          <cell r="AQ176">
            <v>306363</v>
          </cell>
          <cell r="AS176">
            <v>539961</v>
          </cell>
          <cell r="AT176">
            <v>604451</v>
          </cell>
          <cell r="AU176" t="e">
            <v>#DIV/0!</v>
          </cell>
          <cell r="AV176" t="e">
            <v>#DIV/0!</v>
          </cell>
          <cell r="AW176" t="e">
            <v>#DIV/0!</v>
          </cell>
          <cell r="AX176">
            <v>0.44716030003365359</v>
          </cell>
          <cell r="AY176">
            <v>0.30778650257204399</v>
          </cell>
          <cell r="AZ176">
            <v>0.27104994910311336</v>
          </cell>
          <cell r="BA176">
            <v>0.21492657308561414</v>
          </cell>
          <cell r="BB176" t="e">
            <v>#DIV/0!</v>
          </cell>
        </row>
        <row r="177">
          <cell r="AH177" t="str">
            <v>OTROS DE CAPITAL</v>
          </cell>
          <cell r="AK177">
            <v>562100</v>
          </cell>
          <cell r="AL177">
            <v>620214</v>
          </cell>
          <cell r="AM177">
            <v>802600</v>
          </cell>
          <cell r="AN177">
            <v>1144950</v>
          </cell>
          <cell r="AO177">
            <v>1218003</v>
          </cell>
          <cell r="AP177">
            <v>1490079</v>
          </cell>
          <cell r="AQ177">
            <v>1919151</v>
          </cell>
          <cell r="AS177">
            <v>3164263</v>
          </cell>
          <cell r="AT177">
            <v>2228335.5999999996</v>
          </cell>
          <cell r="AU177" t="e">
            <v>#DIV/0!</v>
          </cell>
          <cell r="AV177" t="e">
            <v>#DIV/0!</v>
          </cell>
          <cell r="AW177" t="e">
            <v>#DIV/0!</v>
          </cell>
          <cell r="AX177">
            <v>1.2789333038320616</v>
          </cell>
          <cell r="AY177">
            <v>0.98113428413549886</v>
          </cell>
          <cell r="AZ177">
            <v>1.0453533001597413</v>
          </cell>
          <cell r="BA177">
            <v>1.3463654150919968</v>
          </cell>
          <cell r="BB177" t="e">
            <v>#DIV/0!</v>
          </cell>
        </row>
        <row r="178">
          <cell r="AH178" t="str">
            <v>Rendimientos financieros</v>
          </cell>
          <cell r="AK178">
            <v>121900</v>
          </cell>
          <cell r="AL178">
            <v>125100</v>
          </cell>
          <cell r="AM178">
            <v>141300</v>
          </cell>
          <cell r="AN178">
            <v>293738</v>
          </cell>
          <cell r="AO178">
            <v>318811.99</v>
          </cell>
          <cell r="AP178">
            <v>291800</v>
          </cell>
          <cell r="AQ178">
            <v>291800</v>
          </cell>
          <cell r="AS178">
            <v>320558</v>
          </cell>
          <cell r="AT178">
            <v>494497</v>
          </cell>
          <cell r="AU178" t="e">
            <v>#DIV/0!</v>
          </cell>
          <cell r="AV178" t="e">
            <v>#DIV/0!</v>
          </cell>
          <cell r="AW178" t="e">
            <v>#DIV/0!</v>
          </cell>
          <cell r="AX178">
            <v>0.3281115426883463</v>
          </cell>
          <cell r="AY178">
            <v>0.25681166104062458</v>
          </cell>
          <cell r="AZ178">
            <v>0.2047100140238286</v>
          </cell>
          <cell r="BA178">
            <v>0.2047100140238286</v>
          </cell>
          <cell r="BB178" t="e">
            <v>#DIV/0!</v>
          </cell>
        </row>
        <row r="179">
          <cell r="AH179" t="str">
            <v>Excedentes financieros</v>
          </cell>
          <cell r="AK179">
            <v>154960</v>
          </cell>
          <cell r="AL179">
            <v>220000</v>
          </cell>
          <cell r="AM179">
            <v>428800</v>
          </cell>
          <cell r="AN179">
            <v>550000</v>
          </cell>
          <cell r="AO179">
            <v>635803</v>
          </cell>
          <cell r="AP179">
            <v>712766</v>
          </cell>
          <cell r="AQ179">
            <v>1141838</v>
          </cell>
          <cell r="AS179">
            <v>2645009</v>
          </cell>
          <cell r="AT179">
            <v>1515273.0000000002</v>
          </cell>
          <cell r="AU179" t="e">
            <v>#DIV/0!</v>
          </cell>
          <cell r="AV179" t="e">
            <v>#DIV/0!</v>
          </cell>
          <cell r="AW179" t="e">
            <v>#DIV/0!</v>
          </cell>
          <cell r="AX179">
            <v>0.61436160278408125</v>
          </cell>
          <cell r="AY179">
            <v>0.51215647355236615</v>
          </cell>
          <cell r="AZ179">
            <v>0.50003542788111111</v>
          </cell>
          <cell r="BA179">
            <v>0.80104754281336665</v>
          </cell>
          <cell r="BB179" t="e">
            <v>#DIV/0!</v>
          </cell>
        </row>
        <row r="180">
          <cell r="AI180" t="str">
            <v>Ecopetrol</v>
          </cell>
          <cell r="AK180">
            <v>110000</v>
          </cell>
          <cell r="AL180">
            <v>139000</v>
          </cell>
          <cell r="AM180">
            <v>194020</v>
          </cell>
          <cell r="AN180">
            <v>226224</v>
          </cell>
          <cell r="AO180">
            <v>223000</v>
          </cell>
          <cell r="AP180">
            <v>279000</v>
          </cell>
          <cell r="AQ180">
            <v>708072</v>
          </cell>
          <cell r="AS180">
            <v>279000</v>
          </cell>
          <cell r="AT180">
            <v>674000</v>
          </cell>
          <cell r="AU180" t="e">
            <v>#DIV/0!</v>
          </cell>
          <cell r="AV180" t="e">
            <v>#DIV/0!</v>
          </cell>
          <cell r="AW180" t="e">
            <v>#DIV/0!</v>
          </cell>
          <cell r="AX180">
            <v>0.25269698041495636</v>
          </cell>
          <cell r="AY180">
            <v>0.17963251762287635</v>
          </cell>
          <cell r="AZ180">
            <v>0.19573027386102868</v>
          </cell>
          <cell r="BA180">
            <v>0.49674238879328431</v>
          </cell>
          <cell r="BB180" t="e">
            <v>#DIV/0!</v>
          </cell>
        </row>
        <row r="181">
          <cell r="AI181" t="str">
            <v>Resto</v>
          </cell>
          <cell r="AK181">
            <v>44960</v>
          </cell>
          <cell r="AL181">
            <v>81000</v>
          </cell>
          <cell r="AM181">
            <v>234780</v>
          </cell>
          <cell r="AN181">
            <v>323776</v>
          </cell>
          <cell r="AO181">
            <v>412803</v>
          </cell>
          <cell r="AP181">
            <v>433766</v>
          </cell>
          <cell r="AQ181">
            <v>433766</v>
          </cell>
          <cell r="AS181">
            <v>2366009</v>
          </cell>
          <cell r="AT181">
            <v>841273.00000000023</v>
          </cell>
          <cell r="AU181" t="e">
            <v>#DIV/0!</v>
          </cell>
          <cell r="AV181" t="e">
            <v>#DIV/0!</v>
          </cell>
          <cell r="AW181" t="e">
            <v>#DIV/0!</v>
          </cell>
          <cell r="AX181">
            <v>0.36166462236912489</v>
          </cell>
          <cell r="AY181">
            <v>0.3325239559294898</v>
          </cell>
          <cell r="AZ181">
            <v>0.30430515402008235</v>
          </cell>
          <cell r="BA181">
            <v>0.30430515402008235</v>
          </cell>
          <cell r="BB181" t="e">
            <v>#DIV/0!</v>
          </cell>
        </row>
        <row r="182">
          <cell r="AH182" t="str">
            <v>Recuperación de cartera</v>
          </cell>
          <cell r="AK182">
            <v>66700</v>
          </cell>
          <cell r="AL182">
            <v>55200</v>
          </cell>
          <cell r="AM182">
            <v>5900</v>
          </cell>
          <cell r="AN182">
            <v>8100</v>
          </cell>
          <cell r="AO182">
            <v>75800</v>
          </cell>
          <cell r="AP182">
            <v>75100</v>
          </cell>
          <cell r="AQ182">
            <v>75100</v>
          </cell>
          <cell r="AS182">
            <v>3481</v>
          </cell>
          <cell r="AT182">
            <v>3829.1000000000004</v>
          </cell>
          <cell r="AU182" t="e">
            <v>#DIV/0!</v>
          </cell>
          <cell r="AV182" t="e">
            <v>#DIV/0!</v>
          </cell>
          <cell r="AW182" t="e">
            <v>#DIV/0!</v>
          </cell>
          <cell r="AX182">
            <v>9.0478708773655617E-3</v>
          </cell>
          <cell r="AY182">
            <v>6.1058945452080841E-2</v>
          </cell>
          <cell r="AZ182">
            <v>5.2685819236427442E-2</v>
          </cell>
          <cell r="BA182">
            <v>5.2685819236427442E-2</v>
          </cell>
          <cell r="BB182" t="e">
            <v>#DIV/0!</v>
          </cell>
        </row>
        <row r="183">
          <cell r="AH183" t="str">
            <v>Reintegros y recursos no apropiados</v>
          </cell>
          <cell r="AK183">
            <v>78400</v>
          </cell>
          <cell r="AL183">
            <v>171400</v>
          </cell>
          <cell r="AM183">
            <v>226600</v>
          </cell>
          <cell r="AN183">
            <v>192000</v>
          </cell>
          <cell r="AO183">
            <v>83188.009999999995</v>
          </cell>
          <cell r="AP183">
            <v>199903</v>
          </cell>
          <cell r="AQ183">
            <v>199903</v>
          </cell>
          <cell r="AS183">
            <v>190017</v>
          </cell>
          <cell r="AT183">
            <v>209018.7</v>
          </cell>
          <cell r="AU183" t="e">
            <v>#DIV/0!</v>
          </cell>
          <cell r="AV183" t="e">
            <v>#DIV/0!</v>
          </cell>
          <cell r="AW183" t="e">
            <v>#DIV/0!</v>
          </cell>
          <cell r="AX183">
            <v>0.21446805042644293</v>
          </cell>
          <cell r="AY183">
            <v>6.7010186871466426E-2</v>
          </cell>
          <cell r="AZ183">
            <v>0.14024039045032696</v>
          </cell>
          <cell r="BA183">
            <v>0.14024039045032696</v>
          </cell>
          <cell r="BB183" t="e">
            <v>#DIV/0!</v>
          </cell>
        </row>
        <row r="184">
          <cell r="AH184" t="str">
            <v xml:space="preserve">Resto </v>
          </cell>
          <cell r="AK184">
            <v>140140</v>
          </cell>
          <cell r="AL184">
            <v>48514</v>
          </cell>
          <cell r="AM184">
            <v>0</v>
          </cell>
          <cell r="AN184">
            <v>101112</v>
          </cell>
          <cell r="AO184">
            <v>104400</v>
          </cell>
          <cell r="AP184">
            <v>210510</v>
          </cell>
          <cell r="AQ184">
            <v>210510</v>
          </cell>
          <cell r="AS184">
            <v>5198</v>
          </cell>
          <cell r="AT184">
            <v>5717.8</v>
          </cell>
          <cell r="AU184" t="e">
            <v>#DIV/0!</v>
          </cell>
          <cell r="AV184" t="e">
            <v>#DIV/0!</v>
          </cell>
          <cell r="AW184" t="e">
            <v>#DIV/0!</v>
          </cell>
          <cell r="AX184">
            <v>0.11294423705582549</v>
          </cell>
          <cell r="AY184">
            <v>8.4097017218960943E-2</v>
          </cell>
          <cell r="AZ184">
            <v>0.14768164856804714</v>
          </cell>
          <cell r="BA184">
            <v>0.14768164856804714</v>
          </cell>
          <cell r="BB184" t="e">
            <v>#DIV/0!</v>
          </cell>
        </row>
        <row r="185">
          <cell r="AK185">
            <v>0</v>
          </cell>
          <cell r="AL185">
            <v>0</v>
          </cell>
          <cell r="AM185">
            <v>0</v>
          </cell>
          <cell r="AS185">
            <v>0</v>
          </cell>
          <cell r="AT185">
            <v>0</v>
          </cell>
        </row>
        <row r="186">
          <cell r="AK186">
            <v>6046333.0410558749</v>
          </cell>
          <cell r="AL186">
            <v>8498337</v>
          </cell>
          <cell r="AM186">
            <v>11290300</v>
          </cell>
          <cell r="AN186">
            <v>15363198.08</v>
          </cell>
          <cell r="AO186">
            <v>19589241</v>
          </cell>
          <cell r="AP186">
            <v>23492406</v>
          </cell>
          <cell r="AQ186">
            <v>23492406</v>
          </cell>
          <cell r="AS186">
            <v>27734235</v>
          </cell>
          <cell r="AT186">
            <v>31690348.102001004</v>
          </cell>
          <cell r="AU186" t="e">
            <v>#DIV/0!</v>
          </cell>
          <cell r="AV186" t="e">
            <v>#DIV/0!</v>
          </cell>
          <cell r="AW186" t="e">
            <v>#DIV/0!</v>
          </cell>
          <cell r="AX186">
            <v>17.161016356942035</v>
          </cell>
          <cell r="AY186">
            <v>15.779662238346509</v>
          </cell>
          <cell r="AZ186">
            <v>16.48091419367195</v>
          </cell>
          <cell r="BA186">
            <v>16.48091419367195</v>
          </cell>
          <cell r="BB186" t="e">
            <v>#DIV/0!</v>
          </cell>
        </row>
        <row r="187">
          <cell r="AH187" t="str">
            <v xml:space="preserve"> PAGOS CORRIENTES</v>
          </cell>
          <cell r="AK187">
            <v>5073285.0410558749</v>
          </cell>
          <cell r="AL187">
            <v>7159337</v>
          </cell>
          <cell r="AM187">
            <v>9544400</v>
          </cell>
          <cell r="AN187">
            <v>13046998.08</v>
          </cell>
          <cell r="AO187">
            <v>16419841</v>
          </cell>
          <cell r="AP187">
            <v>21212186</v>
          </cell>
          <cell r="AQ187">
            <v>21212186</v>
          </cell>
          <cell r="AS187">
            <v>25711137</v>
          </cell>
          <cell r="AT187">
            <v>29337897.772421002</v>
          </cell>
          <cell r="AU187" t="e">
            <v>#DIV/0!</v>
          </cell>
          <cell r="AV187" t="e">
            <v>#DIV/0!</v>
          </cell>
          <cell r="AW187" t="e">
            <v>#DIV/0!</v>
          </cell>
          <cell r="AX187">
            <v>14.573772094453874</v>
          </cell>
          <cell r="AY187">
            <v>13.226625012544069</v>
          </cell>
          <cell r="AZ187">
            <v>14.881243637889172</v>
          </cell>
          <cell r="BA187">
            <v>14.881243637889172</v>
          </cell>
          <cell r="BB187" t="e">
            <v>#DIV/0!</v>
          </cell>
        </row>
        <row r="188">
          <cell r="AH188" t="str">
            <v xml:space="preserve"> 2.1.1.</v>
          </cell>
          <cell r="AI188" t="str">
            <v xml:space="preserve"> Interes deuda Externa</v>
          </cell>
          <cell r="AK188">
            <v>338748</v>
          </cell>
          <cell r="AL188">
            <v>375230</v>
          </cell>
          <cell r="AM188">
            <v>383400</v>
          </cell>
          <cell r="AN188">
            <v>467078</v>
          </cell>
          <cell r="AO188">
            <v>617500</v>
          </cell>
          <cell r="AP188">
            <v>889000</v>
          </cell>
          <cell r="AQ188">
            <v>889000</v>
          </cell>
          <cell r="AS188">
            <v>1417360</v>
          </cell>
          <cell r="AT188">
            <v>2280777.8724210002</v>
          </cell>
          <cell r="AU188" t="e">
            <v>#DIV/0!</v>
          </cell>
          <cell r="AV188" t="e">
            <v>#DIV/0!</v>
          </cell>
          <cell r="AW188" t="e">
            <v>#DIV/0!</v>
          </cell>
          <cell r="AX188">
            <v>0.52173597946396932</v>
          </cell>
          <cell r="AY188">
            <v>0.49741291314854769</v>
          </cell>
          <cell r="AZ188">
            <v>0.62367101599446062</v>
          </cell>
          <cell r="BA188">
            <v>0.62367101599446062</v>
          </cell>
          <cell r="BB188" t="e">
            <v>#DIV/0!</v>
          </cell>
        </row>
        <row r="189">
          <cell r="AH189" t="str">
            <v xml:space="preserve"> 2.1.2.</v>
          </cell>
          <cell r="AI189" t="str">
            <v xml:space="preserve"> Interes deuda Interna</v>
          </cell>
          <cell r="AK189">
            <v>243638</v>
          </cell>
          <cell r="AL189">
            <v>404920</v>
          </cell>
          <cell r="AM189">
            <v>652700</v>
          </cell>
          <cell r="AN189">
            <v>1411444</v>
          </cell>
          <cell r="AO189">
            <v>1832800</v>
          </cell>
          <cell r="AP189">
            <v>3201700</v>
          </cell>
          <cell r="AQ189">
            <v>3201700</v>
          </cell>
          <cell r="AS189">
            <v>3535289</v>
          </cell>
          <cell r="AT189">
            <v>4814374.9000000004</v>
          </cell>
          <cell r="AU189" t="e">
            <v>#DIV/0!</v>
          </cell>
          <cell r="AV189" t="e">
            <v>#DIV/0!</v>
          </cell>
          <cell r="AW189" t="e">
            <v>#DIV/0!</v>
          </cell>
          <cell r="AX189">
            <v>1.5766127237817722</v>
          </cell>
          <cell r="AY189">
            <v>1.4763698578439808</v>
          </cell>
          <cell r="AZ189">
            <v>2.2461276624403426</v>
          </cell>
          <cell r="BA189">
            <v>2.2461276624403426</v>
          </cell>
          <cell r="BB189" t="e">
            <v>#DIV/0!</v>
          </cell>
        </row>
        <row r="190">
          <cell r="AH190" t="str">
            <v xml:space="preserve"> 2.1.3.</v>
          </cell>
          <cell r="AI190" t="str">
            <v xml:space="preserve"> Otros</v>
          </cell>
          <cell r="AK190">
            <v>4490899.0410558749</v>
          </cell>
          <cell r="AL190">
            <v>6379187</v>
          </cell>
          <cell r="AM190">
            <v>8508300</v>
          </cell>
          <cell r="AN190">
            <v>11168476.08</v>
          </cell>
          <cell r="AO190">
            <v>13969541</v>
          </cell>
          <cell r="AP190">
            <v>17121486</v>
          </cell>
          <cell r="AQ190">
            <v>17121486</v>
          </cell>
          <cell r="AS190">
            <v>20758488</v>
          </cell>
          <cell r="AT190">
            <v>22242745</v>
          </cell>
          <cell r="AU190" t="e">
            <v>#DIV/0!</v>
          </cell>
          <cell r="AV190" t="e">
            <v>#DIV/0!</v>
          </cell>
          <cell r="AW190" t="e">
            <v>#DIV/0!</v>
          </cell>
          <cell r="AX190">
            <v>12.475423391208132</v>
          </cell>
          <cell r="AY190">
            <v>11.252842241551541</v>
          </cell>
          <cell r="AZ190">
            <v>12.011444959454369</v>
          </cell>
          <cell r="BA190">
            <v>12.011444959454369</v>
          </cell>
          <cell r="BB190" t="e">
            <v>#DIV/0!</v>
          </cell>
        </row>
        <row r="191">
          <cell r="AI191" t="str">
            <v xml:space="preserve"> 2.1.3.1.</v>
          </cell>
          <cell r="AJ191" t="str">
            <v xml:space="preserve"> Servicios Personales</v>
          </cell>
          <cell r="AK191">
            <v>1092593.0410558751</v>
          </cell>
          <cell r="AL191">
            <v>1525331</v>
          </cell>
          <cell r="AM191">
            <v>1946082.4</v>
          </cell>
          <cell r="AN191">
            <v>2377977.85</v>
          </cell>
          <cell r="AO191">
            <v>2848199.6999999997</v>
          </cell>
          <cell r="AP191">
            <v>3547894.0000000005</v>
          </cell>
          <cell r="AQ191">
            <v>3547894.0000000005</v>
          </cell>
          <cell r="AS191">
            <v>4084291.9999999995</v>
          </cell>
          <cell r="AT191">
            <v>4453811</v>
          </cell>
          <cell r="AU191" t="e">
            <v>#DIV/0!</v>
          </cell>
          <cell r="AV191" t="e">
            <v>#DIV/0!</v>
          </cell>
          <cell r="AW191" t="e">
            <v>#DIV/0!</v>
          </cell>
          <cell r="AX191">
            <v>2.6562514242018973</v>
          </cell>
          <cell r="AY191">
            <v>2.2943017166086146</v>
          </cell>
          <cell r="AZ191">
            <v>2.4889973629028694</v>
          </cell>
          <cell r="BA191">
            <v>2.4889973629028694</v>
          </cell>
          <cell r="BB191" t="e">
            <v>#DIV/0!</v>
          </cell>
        </row>
        <row r="192">
          <cell r="AI192" t="str">
            <v xml:space="preserve"> 2.1.3.2.</v>
          </cell>
          <cell r="AJ192" t="str">
            <v>Operación Comercial</v>
          </cell>
          <cell r="AK192">
            <v>0</v>
          </cell>
          <cell r="AL192">
            <v>0</v>
          </cell>
          <cell r="AM192">
            <v>0</v>
          </cell>
          <cell r="AN192">
            <v>0</v>
          </cell>
          <cell r="AO192">
            <v>0</v>
          </cell>
          <cell r="AP192">
            <v>0</v>
          </cell>
          <cell r="AS192">
            <v>0</v>
          </cell>
          <cell r="AT192">
            <v>0</v>
          </cell>
          <cell r="AU192" t="e">
            <v>#DIV/0!</v>
          </cell>
          <cell r="AV192" t="e">
            <v>#DIV/0!</v>
          </cell>
          <cell r="AW192" t="e">
            <v>#DIV/0!</v>
          </cell>
          <cell r="AX192">
            <v>0</v>
          </cell>
          <cell r="AY192">
            <v>0</v>
          </cell>
          <cell r="AZ192">
            <v>0</v>
          </cell>
          <cell r="BA192">
            <v>0</v>
          </cell>
          <cell r="BB192" t="e">
            <v>#DIV/0!</v>
          </cell>
        </row>
        <row r="193">
          <cell r="AI193" t="str">
            <v xml:space="preserve"> 2.1.3.3.</v>
          </cell>
          <cell r="AJ193" t="str">
            <v xml:space="preserve"> Transferencias</v>
          </cell>
          <cell r="AK193">
            <v>3000623</v>
          </cell>
          <cell r="AL193">
            <v>4254181</v>
          </cell>
          <cell r="AM193">
            <v>5837260.2000000002</v>
          </cell>
          <cell r="AN193">
            <v>7937416.0999999996</v>
          </cell>
          <cell r="AO193">
            <v>9799363</v>
          </cell>
          <cell r="AP193">
            <v>12259100</v>
          </cell>
          <cell r="AQ193">
            <v>12259100</v>
          </cell>
          <cell r="AS193">
            <v>15462616</v>
          </cell>
          <cell r="AT193">
            <v>16633000</v>
          </cell>
          <cell r="AU193" t="e">
            <v>#DIV/0!</v>
          </cell>
          <cell r="AV193" t="e">
            <v>#DIV/0!</v>
          </cell>
          <cell r="AW193" t="e">
            <v>#DIV/0!</v>
          </cell>
          <cell r="AX193">
            <v>8.8662612312003102</v>
          </cell>
          <cell r="AY193">
            <v>7.8936513308989351</v>
          </cell>
          <cell r="AZ193">
            <v>8.6002759867015666</v>
          </cell>
          <cell r="BA193">
            <v>8.6002759867015666</v>
          </cell>
          <cell r="BB193" t="e">
            <v>#DIV/0!</v>
          </cell>
        </row>
        <row r="194">
          <cell r="AI194" t="str">
            <v xml:space="preserve"> 2.1.3.4.</v>
          </cell>
          <cell r="AJ194" t="str">
            <v>Gastos Generales y otros</v>
          </cell>
          <cell r="AK194">
            <v>397683</v>
          </cell>
          <cell r="AL194">
            <v>599675</v>
          </cell>
          <cell r="AM194">
            <v>724957.4</v>
          </cell>
          <cell r="AN194">
            <v>853082.13</v>
          </cell>
          <cell r="AO194">
            <v>1321978.2999999998</v>
          </cell>
          <cell r="AP194">
            <v>1314492</v>
          </cell>
          <cell r="AQ194">
            <v>1314492</v>
          </cell>
          <cell r="AS194">
            <v>1211580</v>
          </cell>
          <cell r="AT194">
            <v>1155934</v>
          </cell>
          <cell r="AU194" t="e">
            <v>#DIV/0!</v>
          </cell>
          <cell r="AV194" t="e">
            <v>#DIV/0!</v>
          </cell>
          <cell r="AW194" t="e">
            <v>#DIV/0!</v>
          </cell>
          <cell r="AX194">
            <v>0.95291073580592356</v>
          </cell>
          <cell r="AY194">
            <v>1.0648891940439915</v>
          </cell>
          <cell r="AZ194">
            <v>0.92217160984993318</v>
          </cell>
          <cell r="BA194">
            <v>0.92217160984993318</v>
          </cell>
          <cell r="BB194" t="e">
            <v>#DIV/0!</v>
          </cell>
        </row>
        <row r="195">
          <cell r="AH195" t="str">
            <v xml:space="preserve"> PAGOS DE CAPITAL</v>
          </cell>
          <cell r="AK195">
            <v>973048</v>
          </cell>
          <cell r="AL195">
            <v>1339000</v>
          </cell>
          <cell r="AM195">
            <v>1745900</v>
          </cell>
          <cell r="AN195">
            <v>2316200</v>
          </cell>
          <cell r="AO195">
            <v>3169400</v>
          </cell>
          <cell r="AP195">
            <v>2280220</v>
          </cell>
          <cell r="AQ195">
            <v>2280220</v>
          </cell>
          <cell r="AS195">
            <v>2023098</v>
          </cell>
          <cell r="AT195">
            <v>2352450.3295800001</v>
          </cell>
          <cell r="AU195" t="e">
            <v>#DIV/0!</v>
          </cell>
          <cell r="AV195" t="e">
            <v>#DIV/0!</v>
          </cell>
          <cell r="AW195" t="e">
            <v>#DIV/0!</v>
          </cell>
          <cell r="AX195">
            <v>2.587244262488162</v>
          </cell>
          <cell r="AY195">
            <v>2.5530372258024405</v>
          </cell>
          <cell r="AZ195">
            <v>1.5996705557827773</v>
          </cell>
          <cell r="BA195">
            <v>1.5996705557827773</v>
          </cell>
          <cell r="BB195" t="e">
            <v>#DIV/0!</v>
          </cell>
        </row>
        <row r="196">
          <cell r="AH196" t="str">
            <v xml:space="preserve"> 2.2.1.</v>
          </cell>
          <cell r="AI196" t="str">
            <v xml:space="preserve"> Formación bruta de Capital Fijo</v>
          </cell>
          <cell r="AK196">
            <v>973048</v>
          </cell>
          <cell r="AL196">
            <v>1309000</v>
          </cell>
          <cell r="AM196">
            <v>1745900</v>
          </cell>
          <cell r="AN196">
            <v>2316200</v>
          </cell>
          <cell r="AO196">
            <v>3169400</v>
          </cell>
          <cell r="AP196">
            <v>2280220</v>
          </cell>
          <cell r="AQ196">
            <v>2280220</v>
          </cell>
          <cell r="AS196">
            <v>2023098</v>
          </cell>
          <cell r="AT196">
            <v>2352450.3295800001</v>
          </cell>
          <cell r="AU196" t="e">
            <v>#DIV/0!</v>
          </cell>
          <cell r="AV196" t="e">
            <v>#DIV/0!</v>
          </cell>
          <cell r="AW196" t="e">
            <v>#DIV/0!</v>
          </cell>
          <cell r="AX196">
            <v>2.587244262488162</v>
          </cell>
          <cell r="AY196">
            <v>2.5530372258024405</v>
          </cell>
          <cell r="AZ196">
            <v>1.5996705557827773</v>
          </cell>
          <cell r="BA196">
            <v>1.5996705557827773</v>
          </cell>
          <cell r="BB196" t="e">
            <v>#DIV/0!</v>
          </cell>
        </row>
        <row r="197">
          <cell r="AH197" t="str">
            <v xml:space="preserve"> 2.1.1.</v>
          </cell>
          <cell r="AI197" t="str">
            <v xml:space="preserve"> Otros</v>
          </cell>
          <cell r="AK197">
            <v>0</v>
          </cell>
          <cell r="AL197">
            <v>30000</v>
          </cell>
          <cell r="AM197">
            <v>0</v>
          </cell>
          <cell r="AN197">
            <v>0</v>
          </cell>
          <cell r="AO197">
            <v>0</v>
          </cell>
          <cell r="AP197">
            <v>0</v>
          </cell>
          <cell r="AQ197">
            <v>0</v>
          </cell>
          <cell r="AS197">
            <v>0</v>
          </cell>
          <cell r="AT197">
            <v>0</v>
          </cell>
          <cell r="AU197" t="e">
            <v>#DIV/0!</v>
          </cell>
          <cell r="AV197" t="e">
            <v>#DIV/0!</v>
          </cell>
          <cell r="AW197" t="e">
            <v>#DIV/0!</v>
          </cell>
          <cell r="AX197">
            <v>0</v>
          </cell>
          <cell r="AY197">
            <v>0</v>
          </cell>
          <cell r="AZ197">
            <v>0</v>
          </cell>
          <cell r="BA197">
            <v>0</v>
          </cell>
          <cell r="BB197" t="e">
            <v>#DIV/0!</v>
          </cell>
        </row>
        <row r="198">
          <cell r="AK198">
            <v>0</v>
          </cell>
          <cell r="AL198">
            <v>0</v>
          </cell>
          <cell r="AM198">
            <v>0</v>
          </cell>
          <cell r="AS198">
            <v>0</v>
          </cell>
          <cell r="AT198">
            <v>0</v>
          </cell>
        </row>
        <row r="199">
          <cell r="AK199">
            <v>-138732.73306045774</v>
          </cell>
          <cell r="AL199">
            <v>-797537</v>
          </cell>
          <cell r="AM199">
            <v>-1766600.790000001</v>
          </cell>
          <cell r="AN199">
            <v>-3314430.08</v>
          </cell>
          <cell r="AO199">
            <v>-4301445.309135465</v>
          </cell>
          <cell r="AP199">
            <v>-6608988</v>
          </cell>
          <cell r="AQ199">
            <v>-6300798</v>
          </cell>
          <cell r="AS199">
            <v>-7629774</v>
          </cell>
          <cell r="AT199">
            <v>-8736066.727455169</v>
          </cell>
          <cell r="AU199" t="e">
            <v>#DIV/0!</v>
          </cell>
          <cell r="AV199" t="e">
            <v>#DIV/0!</v>
          </cell>
          <cell r="AW199" t="e">
            <v>#DIV/0!</v>
          </cell>
          <cell r="AX199">
            <v>-3.7022883204810375</v>
          </cell>
          <cell r="AY199">
            <v>-3.464930270390651</v>
          </cell>
          <cell r="AZ199">
            <v>-4.6364839827392554</v>
          </cell>
          <cell r="BA199">
            <v>-4.420275692053842</v>
          </cell>
          <cell r="BB199" t="e">
            <v>#DIV/0!</v>
          </cell>
        </row>
        <row r="200">
          <cell r="AK200">
            <v>0</v>
          </cell>
          <cell r="AL200">
            <v>0</v>
          </cell>
          <cell r="AM200">
            <v>0</v>
          </cell>
          <cell r="AS200">
            <v>0</v>
          </cell>
          <cell r="AT200">
            <v>0</v>
          </cell>
        </row>
        <row r="201">
          <cell r="AK201">
            <v>96184.1</v>
          </cell>
          <cell r="AL201">
            <v>129400</v>
          </cell>
          <cell r="AM201">
            <v>172000</v>
          </cell>
          <cell r="AN201">
            <v>385074.61</v>
          </cell>
          <cell r="AO201">
            <v>248214.72892595999</v>
          </cell>
          <cell r="AP201">
            <v>321089.15788879001</v>
          </cell>
          <cell r="AQ201">
            <v>321089.15788879001</v>
          </cell>
          <cell r="AS201">
            <v>259276.78503759997</v>
          </cell>
          <cell r="AT201">
            <v>302834.40776999999</v>
          </cell>
          <cell r="AU201" t="e">
            <v>#DIV/0!</v>
          </cell>
          <cell r="AV201" t="e">
            <v>#DIV/0!</v>
          </cell>
          <cell r="AW201" t="e">
            <v>#DIV/0!</v>
          </cell>
          <cell r="AX201">
            <v>0.43013646289282725</v>
          </cell>
          <cell r="AY201">
            <v>0.19994366218856491</v>
          </cell>
          <cell r="AZ201">
            <v>0.2252575942916844</v>
          </cell>
          <cell r="BA201">
            <v>0.2252575942916844</v>
          </cell>
          <cell r="BB201" t="e">
            <v>#DIV/0!</v>
          </cell>
        </row>
        <row r="202">
          <cell r="AK202">
            <v>0</v>
          </cell>
          <cell r="AL202">
            <v>0</v>
          </cell>
          <cell r="AM202">
            <v>0</v>
          </cell>
          <cell r="AS202">
            <v>0</v>
          </cell>
          <cell r="AT202">
            <v>0</v>
          </cell>
        </row>
        <row r="203">
          <cell r="AK203">
            <v>-234916.83306045775</v>
          </cell>
          <cell r="AL203">
            <v>-926937</v>
          </cell>
          <cell r="AM203">
            <v>-1938600.790000001</v>
          </cell>
          <cell r="AN203">
            <v>-3699504.69</v>
          </cell>
          <cell r="AO203">
            <v>-4549660.0380614251</v>
          </cell>
          <cell r="AP203">
            <v>-6930077.1578887897</v>
          </cell>
          <cell r="AQ203">
            <v>-6621887.1578887897</v>
          </cell>
          <cell r="AS203">
            <v>-7889050.7850375995</v>
          </cell>
          <cell r="AT203">
            <v>-9038901.1352251694</v>
          </cell>
          <cell r="AU203" t="e">
            <v>#DIV/0!</v>
          </cell>
          <cell r="AV203" t="e">
            <v>#DIV/0!</v>
          </cell>
          <cell r="AW203" t="e">
            <v>#DIV/0!</v>
          </cell>
          <cell r="AX203">
            <v>-4.1324247833738648</v>
          </cell>
          <cell r="AY203">
            <v>-3.6648739325792157</v>
          </cell>
          <cell r="AZ203">
            <v>-4.8617415770309398</v>
          </cell>
          <cell r="BA203">
            <v>-4.6455332863455263</v>
          </cell>
          <cell r="BB203" t="e">
            <v>#DIV/0!</v>
          </cell>
        </row>
        <row r="204">
          <cell r="AK204">
            <v>0</v>
          </cell>
          <cell r="AL204">
            <v>0</v>
          </cell>
          <cell r="AM204">
            <v>0</v>
          </cell>
          <cell r="AS204">
            <v>0</v>
          </cell>
          <cell r="AT204">
            <v>0</v>
          </cell>
        </row>
        <row r="205">
          <cell r="AK205">
            <v>234916.83306045775</v>
          </cell>
          <cell r="AL205">
            <v>926937</v>
          </cell>
          <cell r="AM205">
            <v>1938600.790000001</v>
          </cell>
          <cell r="AN205">
            <v>3699504.69</v>
          </cell>
          <cell r="AO205">
            <v>4549660.0380614251</v>
          </cell>
          <cell r="AP205">
            <v>6930077.1578887897</v>
          </cell>
          <cell r="AQ205">
            <v>6621887.1578887897</v>
          </cell>
          <cell r="AS205">
            <v>7889050.7850375995</v>
          </cell>
          <cell r="AT205">
            <v>9038901.1352251694</v>
          </cell>
          <cell r="AU205" t="e">
            <v>#DIV/0!</v>
          </cell>
          <cell r="AV205" t="e">
            <v>#DIV/0!</v>
          </cell>
          <cell r="AW205" t="e">
            <v>#DIV/0!</v>
          </cell>
          <cell r="AX205">
            <v>4.1324247833738648</v>
          </cell>
          <cell r="AY205">
            <v>3.6648739325792157</v>
          </cell>
          <cell r="AZ205">
            <v>4.8617415770309398</v>
          </cell>
          <cell r="BA205">
            <v>4.6455332863455263</v>
          </cell>
          <cell r="BB205" t="e">
            <v>#DIV/0!</v>
          </cell>
        </row>
        <row r="206">
          <cell r="AH206" t="str">
            <v xml:space="preserve"> CREDITO EXTERNO NETO</v>
          </cell>
          <cell r="AK206">
            <v>-281000</v>
          </cell>
          <cell r="AL206">
            <v>119500</v>
          </cell>
          <cell r="AM206">
            <v>223200</v>
          </cell>
          <cell r="AN206">
            <v>1079814</v>
          </cell>
          <cell r="AO206">
            <v>1096414</v>
          </cell>
          <cell r="AP206">
            <v>2657500</v>
          </cell>
          <cell r="AQ206">
            <v>2657500</v>
          </cell>
          <cell r="AS206">
            <v>3116594</v>
          </cell>
          <cell r="AT206">
            <v>1951997.6952539999</v>
          </cell>
          <cell r="AU206" t="e">
            <v>#DIV/0!</v>
          </cell>
          <cell r="AV206" t="e">
            <v>#DIV/0!</v>
          </cell>
          <cell r="AW206" t="e">
            <v>#DIV/0!</v>
          </cell>
          <cell r="AX206">
            <v>1.2061750177248909</v>
          </cell>
          <cell r="AY206">
            <v>0.88319106357384902</v>
          </cell>
          <cell r="AZ206">
            <v>1.864348397081304</v>
          </cell>
          <cell r="BA206">
            <v>1.864348397081304</v>
          </cell>
          <cell r="BB206" t="e">
            <v>#DIV/0!</v>
          </cell>
        </row>
        <row r="207">
          <cell r="AH207" t="str">
            <v xml:space="preserve"> 6.1.1.</v>
          </cell>
          <cell r="AI207" t="str">
            <v xml:space="preserve"> Mediano y Largo Plazo</v>
          </cell>
          <cell r="AK207">
            <v>-281000</v>
          </cell>
          <cell r="AL207">
            <v>119500</v>
          </cell>
          <cell r="AM207">
            <v>223200</v>
          </cell>
          <cell r="AN207">
            <v>1079814</v>
          </cell>
          <cell r="AO207">
            <v>1096414</v>
          </cell>
          <cell r="AP207">
            <v>2657500</v>
          </cell>
          <cell r="AQ207">
            <v>2657500</v>
          </cell>
          <cell r="AS207">
            <v>3116594</v>
          </cell>
          <cell r="AT207">
            <v>1951997.6952539999</v>
          </cell>
          <cell r="AU207" t="e">
            <v>#DIV/0!</v>
          </cell>
          <cell r="AV207" t="e">
            <v>#DIV/0!</v>
          </cell>
          <cell r="AW207" t="e">
            <v>#DIV/0!</v>
          </cell>
          <cell r="AX207">
            <v>1.2061750177248909</v>
          </cell>
          <cell r="AY207">
            <v>0.88319106357384902</v>
          </cell>
          <cell r="AZ207">
            <v>1.864348397081304</v>
          </cell>
          <cell r="BA207">
            <v>1.864348397081304</v>
          </cell>
          <cell r="BB207" t="e">
            <v>#DIV/0!</v>
          </cell>
        </row>
        <row r="208">
          <cell r="AI208" t="str">
            <v xml:space="preserve"> 6.1.1.1.</v>
          </cell>
          <cell r="AJ208" t="str">
            <v xml:space="preserve"> Desembolsos</v>
          </cell>
          <cell r="AK208">
            <v>397000</v>
          </cell>
          <cell r="AL208">
            <v>791500</v>
          </cell>
          <cell r="AM208">
            <v>847900</v>
          </cell>
          <cell r="AN208">
            <v>1819962</v>
          </cell>
          <cell r="AO208">
            <v>1889514</v>
          </cell>
          <cell r="AP208">
            <v>3663300</v>
          </cell>
          <cell r="AQ208">
            <v>3663300</v>
          </cell>
          <cell r="AS208">
            <v>4711114</v>
          </cell>
          <cell r="AT208">
            <v>4094839</v>
          </cell>
          <cell r="AU208" t="e">
            <v>#DIV/0!</v>
          </cell>
          <cell r="AV208" t="e">
            <v>#DIV/0!</v>
          </cell>
          <cell r="AW208" t="e">
            <v>#DIV/0!</v>
          </cell>
          <cell r="AX208">
            <v>2.0329359478656763</v>
          </cell>
          <cell r="AY208">
            <v>1.5220545152631013</v>
          </cell>
          <cell r="AZ208">
            <v>2.5699595420613135</v>
          </cell>
          <cell r="BA208">
            <v>2.5699595420613135</v>
          </cell>
          <cell r="BB208" t="e">
            <v>#DIV/0!</v>
          </cell>
        </row>
        <row r="209">
          <cell r="AI209" t="str">
            <v xml:space="preserve"> 6.1.1.2.</v>
          </cell>
          <cell r="AJ209" t="str">
            <v xml:space="preserve"> Amortizaciones</v>
          </cell>
          <cell r="AK209">
            <v>678000</v>
          </cell>
          <cell r="AL209">
            <v>672000</v>
          </cell>
          <cell r="AM209">
            <v>624700</v>
          </cell>
          <cell r="AN209">
            <v>740148</v>
          </cell>
          <cell r="AO209">
            <v>793100</v>
          </cell>
          <cell r="AP209">
            <v>1005800</v>
          </cell>
          <cell r="AQ209">
            <v>1005800</v>
          </cell>
          <cell r="AS209">
            <v>1594520</v>
          </cell>
          <cell r="AT209">
            <v>2142841.3047460001</v>
          </cell>
          <cell r="AU209" t="e">
            <v>#DIV/0!</v>
          </cell>
          <cell r="AV209" t="e">
            <v>#DIV/0!</v>
          </cell>
          <cell r="AW209" t="e">
            <v>#DIV/0!</v>
          </cell>
          <cell r="AX209">
            <v>0.82676093014078578</v>
          </cell>
          <cell r="AY209">
            <v>0.63886345168925207</v>
          </cell>
          <cell r="AZ209">
            <v>0.70561114498000954</v>
          </cell>
          <cell r="BA209">
            <v>0.70561114498000954</v>
          </cell>
          <cell r="BB209" t="e">
            <v>#DIV/0!</v>
          </cell>
        </row>
        <row r="210">
          <cell r="AH210" t="str">
            <v xml:space="preserve"> 6.1.2.</v>
          </cell>
          <cell r="AI210" t="str">
            <v xml:space="preserve"> Corto Plazo Neto</v>
          </cell>
          <cell r="AK210">
            <v>0</v>
          </cell>
          <cell r="AL210">
            <v>0</v>
          </cell>
          <cell r="AM210">
            <v>0</v>
          </cell>
          <cell r="AS210">
            <v>0</v>
          </cell>
          <cell r="AT210">
            <v>0</v>
          </cell>
          <cell r="AU210" t="e">
            <v>#DIV/0!</v>
          </cell>
          <cell r="AV210" t="e">
            <v>#DIV/0!</v>
          </cell>
          <cell r="AW210" t="e">
            <v>#DIV/0!</v>
          </cell>
          <cell r="BB210" t="e">
            <v>#DIV/0!</v>
          </cell>
        </row>
        <row r="211">
          <cell r="AH211" t="str">
            <v xml:space="preserve"> CREDITO INTERNO NETO</v>
          </cell>
          <cell r="AK211">
            <v>484000</v>
          </cell>
          <cell r="AL211">
            <v>235200</v>
          </cell>
          <cell r="AM211">
            <v>1755400</v>
          </cell>
          <cell r="AN211">
            <v>1790859</v>
          </cell>
          <cell r="AO211">
            <v>3517900</v>
          </cell>
          <cell r="AP211">
            <v>3985000</v>
          </cell>
          <cell r="AQ211">
            <v>3985000</v>
          </cell>
          <cell r="AS211">
            <v>4804244</v>
          </cell>
          <cell r="AT211">
            <v>5272589.5999999996</v>
          </cell>
          <cell r="AU211" t="e">
            <v>#DIV/0!</v>
          </cell>
          <cell r="AV211" t="e">
            <v>#DIV/0!</v>
          </cell>
          <cell r="AW211" t="e">
            <v>#DIV/0!</v>
          </cell>
          <cell r="AX211">
            <v>2.000427282909631</v>
          </cell>
          <cell r="AY211">
            <v>2.8337633800247382</v>
          </cell>
          <cell r="AZ211">
            <v>2.7956456678716823</v>
          </cell>
          <cell r="BA211">
            <v>2.7956456678716823</v>
          </cell>
          <cell r="BB211" t="e">
            <v>#DIV/0!</v>
          </cell>
        </row>
        <row r="212">
          <cell r="AH212" t="str">
            <v xml:space="preserve"> 6.2.1.</v>
          </cell>
          <cell r="AI212" t="str">
            <v xml:space="preserve"> Desembolsos</v>
          </cell>
          <cell r="AK212">
            <v>722000</v>
          </cell>
          <cell r="AL212">
            <v>1633300</v>
          </cell>
          <cell r="AM212">
            <v>2510800</v>
          </cell>
          <cell r="AN212">
            <v>3874081</v>
          </cell>
          <cell r="AO212">
            <v>6918965</v>
          </cell>
          <cell r="AP212">
            <v>7708700</v>
          </cell>
          <cell r="AQ212">
            <v>7708700</v>
          </cell>
          <cell r="AS212">
            <v>11396854</v>
          </cell>
          <cell r="AT212">
            <v>11729855</v>
          </cell>
          <cell r="AU212" t="e">
            <v>#DIV/0!</v>
          </cell>
          <cell r="AV212" t="e">
            <v>#DIV/0!</v>
          </cell>
          <cell r="AW212" t="e">
            <v>#DIV/0!</v>
          </cell>
          <cell r="AX212">
            <v>4.3274302045006481</v>
          </cell>
          <cell r="AY212">
            <v>5.5734130147738323</v>
          </cell>
          <cell r="AZ212">
            <v>5.4079783588262078</v>
          </cell>
          <cell r="BA212">
            <v>5.4079783588262078</v>
          </cell>
          <cell r="BB212" t="e">
            <v>#DIV/0!</v>
          </cell>
        </row>
        <row r="213">
          <cell r="AH213" t="str">
            <v xml:space="preserve"> 6.2.2.</v>
          </cell>
          <cell r="AI213" t="str">
            <v xml:space="preserve"> Amortizaciones</v>
          </cell>
          <cell r="AK213">
            <v>238000</v>
          </cell>
          <cell r="AL213">
            <v>1398100</v>
          </cell>
          <cell r="AM213">
            <v>755400</v>
          </cell>
          <cell r="AN213">
            <v>2083222</v>
          </cell>
          <cell r="AO213">
            <v>3401065</v>
          </cell>
          <cell r="AP213">
            <v>3723700</v>
          </cell>
          <cell r="AQ213">
            <v>3723700</v>
          </cell>
          <cell r="AS213">
            <v>6592610</v>
          </cell>
          <cell r="AT213">
            <v>6457265.4000000004</v>
          </cell>
          <cell r="AU213" t="e">
            <v>#DIV/0!</v>
          </cell>
          <cell r="AV213" t="e">
            <v>#DIV/0!</v>
          </cell>
          <cell r="AW213" t="e">
            <v>#DIV/0!</v>
          </cell>
          <cell r="AX213">
            <v>2.3270029215910171</v>
          </cell>
          <cell r="AY213">
            <v>2.7396496347490937</v>
          </cell>
          <cell r="AZ213">
            <v>2.6123326909545255</v>
          </cell>
          <cell r="BA213">
            <v>2.6123326909545255</v>
          </cell>
          <cell r="BB213" t="e">
            <v>#DIV/0!</v>
          </cell>
        </row>
        <row r="214">
          <cell r="AH214" t="str">
            <v>OTROS RECURSOS</v>
          </cell>
          <cell r="AK214">
            <v>31916.83306045772</v>
          </cell>
          <cell r="AL214">
            <v>572237</v>
          </cell>
          <cell r="AM214">
            <v>-39999.209999999031</v>
          </cell>
          <cell r="AN214">
            <v>828831.69</v>
          </cell>
          <cell r="AO214">
            <v>-64653.96193857491</v>
          </cell>
          <cell r="AP214">
            <v>443883.15788878966</v>
          </cell>
          <cell r="AQ214">
            <v>-20612.842111210339</v>
          </cell>
          <cell r="AS214">
            <v>-31787.214962400496</v>
          </cell>
          <cell r="AT214">
            <v>1814313.8399711698</v>
          </cell>
          <cell r="AU214" t="e">
            <v>#DIV/0!</v>
          </cell>
          <cell r="AV214" t="e">
            <v>#DIV/0!</v>
          </cell>
          <cell r="AW214" t="e">
            <v>#DIV/0!</v>
          </cell>
          <cell r="AX214">
            <v>0.9258224827393432</v>
          </cell>
          <cell r="AY214">
            <v>-5.2080511019371445E-2</v>
          </cell>
          <cell r="AZ214">
            <v>0.31140276722534421</v>
          </cell>
          <cell r="BA214">
            <v>-1.4460778607460015E-2</v>
          </cell>
          <cell r="BB214" t="e">
            <v>#DIV/0!</v>
          </cell>
        </row>
        <row r="215">
          <cell r="AH215" t="str">
            <v xml:space="preserve"> 6.3.1.</v>
          </cell>
          <cell r="AI215" t="str">
            <v>Telefonía</v>
          </cell>
          <cell r="AK215">
            <v>0</v>
          </cell>
          <cell r="AL215">
            <v>0</v>
          </cell>
          <cell r="AM215">
            <v>0</v>
          </cell>
          <cell r="AN215">
            <v>90000</v>
          </cell>
          <cell r="AO215">
            <v>91614</v>
          </cell>
          <cell r="AP215">
            <v>111391</v>
          </cell>
          <cell r="AQ215">
            <v>111391</v>
          </cell>
          <cell r="AS215">
            <v>138701</v>
          </cell>
          <cell r="AT215">
            <v>193889.75599999996</v>
          </cell>
          <cell r="AU215" t="e">
            <v>#DIV/0!</v>
          </cell>
          <cell r="AV215" t="e">
            <v>#DIV/0!</v>
          </cell>
          <cell r="AW215" t="e">
            <v>#DIV/0!</v>
          </cell>
          <cell r="AX215">
            <v>0.10053189863739512</v>
          </cell>
          <cell r="AY215">
            <v>7.3797549190592782E-2</v>
          </cell>
          <cell r="AZ215">
            <v>7.8145487224565768E-2</v>
          </cell>
          <cell r="BA215">
            <v>7.8145487224565768E-2</v>
          </cell>
          <cell r="BB215" t="e">
            <v>#DIV/0!</v>
          </cell>
        </row>
        <row r="216">
          <cell r="AH216" t="str">
            <v xml:space="preserve"> 6.3.2.</v>
          </cell>
          <cell r="AI216" t="str">
            <v>Privatizaciones y concesiones</v>
          </cell>
          <cell r="AK216">
            <v>0</v>
          </cell>
          <cell r="AL216">
            <v>1412500</v>
          </cell>
          <cell r="AM216">
            <v>5900</v>
          </cell>
          <cell r="AN216">
            <v>733300</v>
          </cell>
          <cell r="AO216">
            <v>429765</v>
          </cell>
          <cell r="AP216">
            <v>0</v>
          </cell>
          <cell r="AQ216">
            <v>0</v>
          </cell>
          <cell r="AS216">
            <v>1100379</v>
          </cell>
          <cell r="AT216">
            <v>4027199</v>
          </cell>
          <cell r="AU216" t="e">
            <v>#DIV/0!</v>
          </cell>
          <cell r="AV216" t="e">
            <v>#DIV/0!</v>
          </cell>
          <cell r="AW216" t="e">
            <v>#DIV/0!</v>
          </cell>
          <cell r="AX216">
            <v>0.81911156967557597</v>
          </cell>
          <cell r="AY216">
            <v>0.34618730464661635</v>
          </cell>
          <cell r="AZ216">
            <v>0</v>
          </cell>
          <cell r="BA216">
            <v>0</v>
          </cell>
          <cell r="BB216" t="e">
            <v>#DIV/0!</v>
          </cell>
        </row>
        <row r="217">
          <cell r="AH217" t="str">
            <v xml:space="preserve"> 6.3.3.</v>
          </cell>
          <cell r="AI217" t="str">
            <v>Fondo Comunicaciones</v>
          </cell>
          <cell r="AK217">
            <v>0</v>
          </cell>
          <cell r="AL217">
            <v>0</v>
          </cell>
          <cell r="AM217">
            <v>0</v>
          </cell>
          <cell r="AN217">
            <v>0</v>
          </cell>
          <cell r="AO217">
            <v>0</v>
          </cell>
          <cell r="AP217">
            <v>0</v>
          </cell>
          <cell r="AS217">
            <v>0</v>
          </cell>
          <cell r="AT217">
            <v>0</v>
          </cell>
          <cell r="AX217">
            <v>0</v>
          </cell>
          <cell r="AY217">
            <v>0</v>
          </cell>
          <cell r="AZ217">
            <v>0</v>
          </cell>
          <cell r="BA217">
            <v>0</v>
          </cell>
        </row>
        <row r="218">
          <cell r="AH218" t="str">
            <v xml:space="preserve"> 6.3.4.</v>
          </cell>
          <cell r="AI218" t="str">
            <v>Faltante</v>
          </cell>
          <cell r="AK218">
            <v>0</v>
          </cell>
          <cell r="AL218">
            <v>0</v>
          </cell>
          <cell r="AM218">
            <v>0</v>
          </cell>
          <cell r="AN218">
            <v>76882.689999999944</v>
          </cell>
          <cell r="AO218">
            <v>-73746.96193857491</v>
          </cell>
          <cell r="AP218">
            <v>176186.15788878966</v>
          </cell>
          <cell r="AQ218">
            <v>-132003.84211121034</v>
          </cell>
          <cell r="AS218">
            <v>-2662266.2149624005</v>
          </cell>
          <cell r="AT218">
            <v>-1693197.9160288302</v>
          </cell>
          <cell r="AX218">
            <v>8.5879586645002948E-2</v>
          </cell>
          <cell r="AY218">
            <v>-5.9405167892666581E-2</v>
          </cell>
          <cell r="AZ218">
            <v>0.12360202485338796</v>
          </cell>
          <cell r="BA218">
            <v>-9.2606265832025775E-2</v>
          </cell>
        </row>
        <row r="219">
          <cell r="AH219" t="str">
            <v xml:space="preserve"> 6.3.5</v>
          </cell>
          <cell r="AI219" t="str">
            <v>Otros</v>
          </cell>
          <cell r="AK219">
            <v>31916.83306045772</v>
          </cell>
          <cell r="AL219">
            <v>-840263</v>
          </cell>
          <cell r="AM219">
            <v>-45899.209999999031</v>
          </cell>
          <cell r="AN219">
            <v>-71351</v>
          </cell>
          <cell r="AO219">
            <v>-512286</v>
          </cell>
          <cell r="AP219">
            <v>156306</v>
          </cell>
          <cell r="AS219">
            <v>1391399</v>
          </cell>
          <cell r="AT219">
            <v>-713577</v>
          </cell>
          <cell r="AU219" t="e">
            <v>#DIV/0!</v>
          </cell>
          <cell r="AV219" t="e">
            <v>#DIV/0!</v>
          </cell>
          <cell r="AW219" t="e">
            <v>#DIV/0!</v>
          </cell>
          <cell r="AX219">
            <v>-7.9700572218630875E-2</v>
          </cell>
          <cell r="AY219">
            <v>-0.41266019696391404</v>
          </cell>
          <cell r="AZ219">
            <v>0.10965525514739051</v>
          </cell>
          <cell r="BA219">
            <v>0</v>
          </cell>
          <cell r="BB219" t="e">
            <v>#DIV/0!</v>
          </cell>
        </row>
        <row r="220">
          <cell r="AK220">
            <v>-3.1603309591671266E-3</v>
          </cell>
          <cell r="AL220">
            <v>-1.3754837899641425E-2</v>
          </cell>
          <cell r="AM220">
            <v>-2.4031833418032847E-2</v>
          </cell>
          <cell r="AN220">
            <v>-3.7022883204810376E-2</v>
          </cell>
          <cell r="AO220">
            <v>-3.4649302703906509E-2</v>
          </cell>
          <cell r="AP220">
            <v>-4.6364839827392555E-2</v>
          </cell>
          <cell r="AQ220">
            <v>-4.4202756920538419E-2</v>
          </cell>
          <cell r="AS220">
            <v>-4.9717682516542537E-2</v>
          </cell>
          <cell r="AT220">
            <v>-4.957349150115721E-2</v>
          </cell>
        </row>
        <row r="221">
          <cell r="AK221">
            <v>43898166</v>
          </cell>
          <cell r="AL221">
            <v>57982290</v>
          </cell>
          <cell r="AM221">
            <v>73510862</v>
          </cell>
          <cell r="AN221">
            <v>89523824</v>
          </cell>
          <cell r="AO221">
            <v>124142334</v>
          </cell>
          <cell r="AP221">
            <v>142543100</v>
          </cell>
          <cell r="AQ221">
            <v>142543100</v>
          </cell>
          <cell r="AS221">
            <v>153461980</v>
          </cell>
          <cell r="AT221">
            <v>176224560</v>
          </cell>
        </row>
        <row r="223">
          <cell r="AK223">
            <v>36504.734179629631</v>
          </cell>
        </row>
      </sheetData>
      <sheetData sheetId="2" refreshError="1"/>
      <sheetData sheetId="3"/>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Hoja1"/>
    </sheetNames>
    <sheetDataSet>
      <sheetData sheetId="0" refreshError="1">
        <row r="3">
          <cell r="L3" t="str">
            <v>Cuadro No. 1b</v>
          </cell>
        </row>
        <row r="4">
          <cell r="L4" t="str">
            <v>DETALLE DE OTROS RECURSOS DE CAPITAL 1999</v>
          </cell>
        </row>
        <row r="5">
          <cell r="L5" t="str">
            <v>Miles de millones de pesos</v>
          </cell>
        </row>
        <row r="8">
          <cell r="M8" t="str">
            <v>INGRESOS</v>
          </cell>
          <cell r="N8" t="str">
            <v>INGRESOS</v>
          </cell>
          <cell r="O8" t="str">
            <v>TOTAL</v>
          </cell>
        </row>
        <row r="9">
          <cell r="M9" t="str">
            <v>NACION</v>
          </cell>
          <cell r="N9" t="str">
            <v>PROPIOS</v>
          </cell>
        </row>
        <row r="10">
          <cell r="M10" t="str">
            <v>(1)</v>
          </cell>
          <cell r="N10" t="str">
            <v>(2)</v>
          </cell>
          <cell r="O10" t="str">
            <v>(3)=(1+2)</v>
          </cell>
        </row>
        <row r="12">
          <cell r="L12" t="str">
            <v>RECUPERACION DE CARTERA</v>
          </cell>
          <cell r="M12">
            <v>214.023</v>
          </cell>
          <cell r="N12">
            <v>4.1718000000000002</v>
          </cell>
          <cell r="O12">
            <v>218.19479999999999</v>
          </cell>
        </row>
        <row r="13">
          <cell r="L13" t="str">
            <v>RENDIMIENTOS FINANCIEROS</v>
          </cell>
          <cell r="M13">
            <v>179.5</v>
          </cell>
          <cell r="N13">
            <v>304.98999335500002</v>
          </cell>
          <cell r="O13">
            <v>484.48999335500002</v>
          </cell>
        </row>
        <row r="14">
          <cell r="L14" t="str">
            <v>DONACIONES</v>
          </cell>
          <cell r="M14">
            <v>2.27</v>
          </cell>
          <cell r="N14">
            <v>19.017399999999999</v>
          </cell>
          <cell r="O14">
            <v>21.287399999999998</v>
          </cell>
        </row>
        <row r="15">
          <cell r="L15" t="str">
            <v>DIFERENCIAL CAMBIARIO</v>
          </cell>
          <cell r="N15">
            <v>0.79829651400000001</v>
          </cell>
          <cell r="O15">
            <v>0.79829651400000001</v>
          </cell>
        </row>
        <row r="16">
          <cell r="L16" t="str">
            <v>ENAJENACION DE ACTIVOS</v>
          </cell>
          <cell r="M16">
            <v>2162.6</v>
          </cell>
          <cell r="N16">
            <v>10.184663788</v>
          </cell>
          <cell r="O16">
            <v>2172.7846637879998</v>
          </cell>
        </row>
        <row r="17">
          <cell r="L17" t="str">
            <v>REINTEGROS Y OTROS RECURSOS NO APROPIADOS</v>
          </cell>
          <cell r="M17">
            <v>190</v>
          </cell>
          <cell r="O17">
            <v>190</v>
          </cell>
        </row>
        <row r="18">
          <cell r="L18" t="str">
            <v xml:space="preserve">SUPERAVIT </v>
          </cell>
          <cell r="M18">
            <v>335.01</v>
          </cell>
          <cell r="N18">
            <v>0.52547999999999995</v>
          </cell>
          <cell r="O18">
            <v>335.53548000000001</v>
          </cell>
        </row>
        <row r="19">
          <cell r="L19" t="str">
            <v xml:space="preserve">EXCEDENTES FINANCIEROS ENTIDADES DESCENTRALIZADAS </v>
          </cell>
          <cell r="M19">
            <v>1063.3</v>
          </cell>
          <cell r="O19">
            <v>1063.3</v>
          </cell>
        </row>
        <row r="20">
          <cell r="L20" t="str">
            <v>OTROS RECURSOS DEL BALANCE</v>
          </cell>
          <cell r="N20">
            <v>158.78009</v>
          </cell>
          <cell r="O20">
            <v>158.78009</v>
          </cell>
        </row>
        <row r="22">
          <cell r="L22" t="str">
            <v>TOTAL</v>
          </cell>
          <cell r="M22">
            <v>4146.7030000000004</v>
          </cell>
          <cell r="N22">
            <v>498.46772365700008</v>
          </cell>
          <cell r="O22">
            <v>4645.1707236570001</v>
          </cell>
        </row>
      </sheetData>
      <sheetData sheetId="1" refreshError="1">
        <row r="3">
          <cell r="B3" t="str">
            <v>Cuadro No. 1a</v>
          </cell>
        </row>
        <row r="4">
          <cell r="B4" t="str">
            <v>COMPOSICION INGRESOS CORRIENTES 1999</v>
          </cell>
        </row>
        <row r="5">
          <cell r="B5" t="str">
            <v>RECURSOS NACION</v>
          </cell>
        </row>
        <row r="6">
          <cell r="B6" t="str">
            <v>Miles de millones de pesos</v>
          </cell>
        </row>
        <row r="9">
          <cell r="C9" t="str">
            <v>CONCEPTO</v>
          </cell>
          <cell r="E9" t="str">
            <v>VALOR</v>
          </cell>
        </row>
        <row r="12">
          <cell r="B12" t="str">
            <v xml:space="preserve">  TOTAL INGRESOS CORRIENTES</v>
          </cell>
          <cell r="E12">
            <v>17813.984</v>
          </cell>
        </row>
        <row r="14">
          <cell r="B14" t="str">
            <v>1.1.  INGRESOS TRIBUTARIOS</v>
          </cell>
          <cell r="E14">
            <v>17369.627000000462</v>
          </cell>
        </row>
        <row r="16">
          <cell r="B16" t="str">
            <v xml:space="preserve">        1.1.1. IMPUESTOS DIRECTOS</v>
          </cell>
          <cell r="E16">
            <v>6285.366</v>
          </cell>
        </row>
        <row r="17">
          <cell r="D17" t="str">
            <v>IMPUESTO SOBRE LA RENTA Y COMPLEMENTARIOS</v>
          </cell>
          <cell r="E17">
            <v>6285.366</v>
          </cell>
        </row>
        <row r="19">
          <cell r="B19" t="str">
            <v xml:space="preserve">        1.1.2. IMPUESTOS INDIRECTOS</v>
          </cell>
          <cell r="E19">
            <v>11084.261000000462</v>
          </cell>
        </row>
        <row r="20">
          <cell r="D20" t="str">
            <v>IMPUESTOS SOBRE ADUANAS Y RECARGOS</v>
          </cell>
          <cell r="E20">
            <v>1646.4300000004641</v>
          </cell>
        </row>
        <row r="21">
          <cell r="D21" t="str">
            <v>IMPUESTO A LAS VENTAS</v>
          </cell>
          <cell r="E21">
            <v>8117.9189999999999</v>
          </cell>
        </row>
        <row r="22">
          <cell r="D22" t="str">
            <v>INTERNAS</v>
          </cell>
          <cell r="E22">
            <v>5452.433</v>
          </cell>
        </row>
        <row r="23">
          <cell r="D23" t="str">
            <v>EXTERNAS</v>
          </cell>
          <cell r="E23">
            <v>2665.4859999999999</v>
          </cell>
        </row>
        <row r="24">
          <cell r="D24" t="str">
            <v>IMPUESTO A LA GASOLINA Y ACPM</v>
          </cell>
          <cell r="E24">
            <v>917.32399999999996</v>
          </cell>
        </row>
        <row r="25">
          <cell r="D25" t="str">
            <v>IMPUESTO DE TIMBRE NACIONAL</v>
          </cell>
          <cell r="E25">
            <v>371.608</v>
          </cell>
        </row>
        <row r="26">
          <cell r="D26" t="str">
            <v>IMPUESTO DE TIMBRE NACIONAL SOBRE SALIDAS AL EXT.</v>
          </cell>
          <cell r="E26">
            <v>27.666</v>
          </cell>
        </row>
        <row r="27">
          <cell r="D27" t="str">
            <v>IMPUESTO AL ORO Y AL PLATINO</v>
          </cell>
          <cell r="E27">
            <v>3.3140000000000001</v>
          </cell>
        </row>
        <row r="29">
          <cell r="B29" t="str">
            <v>1.2</v>
          </cell>
          <cell r="C29" t="str">
            <v>INGRESOS NO TRIBUTARIOS</v>
          </cell>
          <cell r="E29">
            <v>444.35699999953806</v>
          </cell>
        </row>
        <row r="31">
          <cell r="C31" t="str">
            <v>1.2.1.</v>
          </cell>
          <cell r="D31" t="str">
            <v>TASAS Y MULTAS</v>
          </cell>
          <cell r="E31">
            <v>444.35699999953806</v>
          </cell>
        </row>
        <row r="32">
          <cell r="D32" t="str">
            <v>OTRAS TASAS, MULTAS Y CONTRIBUCIONES NO ESPECIFICADAS</v>
          </cell>
          <cell r="E32">
            <v>60.326000000000001</v>
          </cell>
        </row>
        <row r="33">
          <cell r="D33" t="str">
            <v>CONTRIBUCION ESPECIAL POR EXPLOTACION O EXPORTACION</v>
          </cell>
        </row>
        <row r="34">
          <cell r="D34" t="str">
            <v>DE PETROLEO CRUDO, GAS LIBRE, CARBON Y FERRONIQUEL</v>
          </cell>
          <cell r="E34">
            <v>34.844999999538061</v>
          </cell>
        </row>
        <row r="35">
          <cell r="D35" t="str">
            <v>FONDO DE RECURSOS DEL SUPERAVIT DE LA NACION</v>
          </cell>
          <cell r="E35">
            <v>151.52000000000001</v>
          </cell>
        </row>
        <row r="36">
          <cell r="D36" t="str">
            <v>CONCESION SOCIEDADES PORTUARIAS</v>
          </cell>
          <cell r="E36">
            <v>17.763999999999999</v>
          </cell>
        </row>
        <row r="37">
          <cell r="D37" t="str">
            <v xml:space="preserve"> CONCESION LARGA DISTANCIA</v>
          </cell>
          <cell r="E37">
            <v>179.90199999999999</v>
          </cell>
        </row>
        <row r="50">
          <cell r="B50" t="str">
            <v>Cuadro No. 1c</v>
          </cell>
        </row>
        <row r="51">
          <cell r="B51" t="str">
            <v>COMPOSICION DE LAS RENTAS PARAFISCALES Y LOS FINDOS ESPECIALES 1999</v>
          </cell>
        </row>
        <row r="52">
          <cell r="B52" t="str">
            <v>(Miles de millones de pesos)</v>
          </cell>
        </row>
        <row r="55">
          <cell r="C55" t="str">
            <v>CONCEPTO</v>
          </cell>
          <cell r="E55" t="str">
            <v>VALOR</v>
          </cell>
        </row>
        <row r="57">
          <cell r="B57">
            <v>3</v>
          </cell>
          <cell r="C57" t="str">
            <v>RENTAS PARAFISCALES</v>
          </cell>
          <cell r="E57">
            <v>495.72143714800001</v>
          </cell>
        </row>
        <row r="58">
          <cell r="D58" t="str">
            <v>FONDO DE PRESTACIONES SOCIALES DEL MAGISTERIO</v>
          </cell>
          <cell r="E58">
            <v>495.72143714800001</v>
          </cell>
        </row>
        <row r="60">
          <cell r="B60">
            <v>4</v>
          </cell>
          <cell r="C60" t="str">
            <v>FONDOS ESPECIALES</v>
          </cell>
          <cell r="E60">
            <v>2306.8786946720002</v>
          </cell>
        </row>
        <row r="61">
          <cell r="D61" t="str">
            <v>CONTRIB. ENTIDADES FISCALIZADAS POR LA CONTRALORIA</v>
          </cell>
          <cell r="E61">
            <v>121.624162707</v>
          </cell>
        </row>
        <row r="62">
          <cell r="D62" t="str">
            <v>CONTRIB. SUPERINTENDENCIA DEL SUBSIDIO FAMILIAR</v>
          </cell>
          <cell r="E62">
            <v>4.0627209999999998</v>
          </cell>
        </row>
        <row r="63">
          <cell r="D63" t="str">
            <v>CONTRIBUCIONES SUPERBANCARIA</v>
          </cell>
          <cell r="E63">
            <v>53.962781024000002</v>
          </cell>
        </row>
        <row r="64">
          <cell r="D64" t="str">
            <v>SUPERINTENDENCIA INDUSTRIA Y COMERCIO</v>
          </cell>
          <cell r="E64">
            <v>11.383514219</v>
          </cell>
        </row>
        <row r="65">
          <cell r="D65" t="str">
            <v>SUPERINTENDENCIA NACIONAL DE VALORES</v>
          </cell>
          <cell r="E65">
            <v>1.8920870000000001</v>
          </cell>
        </row>
        <row r="66">
          <cell r="D66" t="str">
            <v>CONTRIB. ENTIDADES CONTROLADAS POR SUPERPUERTOS</v>
          </cell>
          <cell r="E66">
            <v>19.847386159999999</v>
          </cell>
        </row>
        <row r="67">
          <cell r="D67" t="str">
            <v>CONTRIBUCION PARA LA DESCENTRALIZACIÓN</v>
          </cell>
          <cell r="E67">
            <v>206.59715109500002</v>
          </cell>
        </row>
        <row r="68">
          <cell r="D68" t="str">
            <v>FINANCIACION SECTOR JUSTICIA</v>
          </cell>
          <cell r="E68">
            <v>101.174956967</v>
          </cell>
        </row>
        <row r="69">
          <cell r="D69" t="str">
            <v>FONDO DE DEFENSA NACIONAL</v>
          </cell>
          <cell r="E69">
            <v>20.97</v>
          </cell>
        </row>
        <row r="70">
          <cell r="D70" t="str">
            <v>FONDO DE ESTUPEFACIENTES-MIN SALUD</v>
          </cell>
          <cell r="E70">
            <v>3.1355578780000002</v>
          </cell>
        </row>
        <row r="71">
          <cell r="D71" t="str">
            <v xml:space="preserve">FONDOS INTERNOS DEL MINISTERIO DE DEFENSA </v>
          </cell>
          <cell r="E71">
            <v>95.972661884999994</v>
          </cell>
        </row>
        <row r="72">
          <cell r="D72" t="str">
            <v xml:space="preserve">FONDOS INTERNOS DE LA POLICIA </v>
          </cell>
          <cell r="E72">
            <v>39.214421839000003</v>
          </cell>
        </row>
        <row r="73">
          <cell r="D73" t="str">
            <v>FONDO ROTATORIO MINISTERIO DE MINAS Y ENERGIA</v>
          </cell>
          <cell r="E73">
            <v>0.91249999999999998</v>
          </cell>
        </row>
        <row r="74">
          <cell r="D74" t="str">
            <v>FONDO NACIONAL DE REGALIAS</v>
          </cell>
          <cell r="E74">
            <v>523.853985201</v>
          </cell>
        </row>
        <row r="75">
          <cell r="D75" t="str">
            <v>ESCUELAS INDUSTRIALES E INSTITUTOS TECNICOS</v>
          </cell>
          <cell r="E75">
            <v>44.205705342000002</v>
          </cell>
        </row>
        <row r="76">
          <cell r="D76" t="str">
            <v>FONDO DE SOLIDARIDAD Y GARANTIA DEL SECTOR SALUD</v>
          </cell>
          <cell r="E76">
            <v>565.16685100000007</v>
          </cell>
        </row>
        <row r="77">
          <cell r="D77" t="str">
            <v>FONDO DE SOLIDARIDAD PENSIONAL</v>
          </cell>
          <cell r="E77">
            <v>150.3399</v>
          </cell>
        </row>
        <row r="78">
          <cell r="D78" t="str">
            <v>COMISION DE REGULACION DE TELECOMUNICACIONES</v>
          </cell>
          <cell r="E78">
            <v>4.8886301080000001</v>
          </cell>
        </row>
        <row r="79">
          <cell r="D79" t="str">
            <v>COMISION DE REGULACION DE ENERGIA Y GAS</v>
          </cell>
          <cell r="E79">
            <v>4.2288485199999997</v>
          </cell>
        </row>
        <row r="80">
          <cell r="D80" t="str">
            <v>COMISION DE REGULACION DE AGUA POTABLE</v>
          </cell>
          <cell r="E80">
            <v>3.189125642</v>
          </cell>
        </row>
        <row r="81">
          <cell r="D81" t="str">
            <v>FONDO DE RIESGOS PROFESIONALES ( ART. 87 DTO 1295 DE 1994 )</v>
          </cell>
          <cell r="E81">
            <v>7.032</v>
          </cell>
        </row>
        <row r="82">
          <cell r="D82" t="str">
            <v>INSTITUTO DE ESTUDIOS DEL MINISTERIO PUBLICO</v>
          </cell>
          <cell r="E82">
            <v>0.86231804400000001</v>
          </cell>
        </row>
        <row r="83">
          <cell r="D83" t="str">
            <v>FONDO BIENESTAR DE LA CONTRALORIA</v>
          </cell>
          <cell r="E83">
            <v>2.4324832540000001</v>
          </cell>
        </row>
        <row r="84">
          <cell r="D84" t="str">
            <v>FONDO SALUD FUERZAS MILITARES</v>
          </cell>
          <cell r="E84">
            <v>124.08699589999999</v>
          </cell>
        </row>
        <row r="85">
          <cell r="D85" t="str">
            <v>FONDO SALUD POLICIA</v>
          </cell>
          <cell r="E85">
            <v>139.621849887</v>
          </cell>
        </row>
        <row r="86">
          <cell r="D86" t="str">
            <v>FONDO DE COMPENSACIÓN AMBIENTAL</v>
          </cell>
          <cell r="E86">
            <v>18.425099999999997</v>
          </cell>
        </row>
        <row r="87">
          <cell r="D87" t="str">
            <v>PENSIONES EPSA-CVC</v>
          </cell>
          <cell r="E87">
            <v>10.965</v>
          </cell>
        </row>
        <row r="88">
          <cell r="D88" t="str">
            <v>FONDO DE SEGURIDAD Y CONVIVENCIA CIUDADANA</v>
          </cell>
          <cell r="E88">
            <v>26.83</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CSF"/>
      <sheetName val="Seguim. SSF"/>
      <sheetName val="Seguimiento SSF"/>
      <sheetName val="Formato Largo"/>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s>
    <sheetDataSet>
      <sheetData sheetId="0" refreshError="1">
        <row r="1">
          <cell r="AE1">
            <v>1183.4304445100188</v>
          </cell>
          <cell r="AF1">
            <v>2737.1786575030073</v>
          </cell>
        </row>
        <row r="6">
          <cell r="L6" t="str">
            <v>TESORERIA</v>
          </cell>
          <cell r="M6" t="str">
            <v>RESTO</v>
          </cell>
          <cell r="N6" t="str">
            <v>TOTAL</v>
          </cell>
          <cell r="Q6" t="str">
            <v>Observ.</v>
          </cell>
          <cell r="R6" t="str">
            <v>Observ.</v>
          </cell>
          <cell r="S6" t="str">
            <v>Observ.</v>
          </cell>
          <cell r="T6" t="str">
            <v>Observ.</v>
          </cell>
          <cell r="U6" t="str">
            <v>Observ.</v>
          </cell>
          <cell r="V6" t="str">
            <v>Observ.</v>
          </cell>
          <cell r="W6" t="str">
            <v>Observ.</v>
          </cell>
          <cell r="X6" t="str">
            <v>Observ.</v>
          </cell>
          <cell r="Y6" t="str">
            <v>Observ.</v>
          </cell>
          <cell r="Z6" t="str">
            <v>Observ.</v>
          </cell>
          <cell r="AA6" t="str">
            <v xml:space="preserve">Total </v>
          </cell>
          <cell r="AB6" t="str">
            <v>% PIB</v>
          </cell>
          <cell r="AC6" t="str">
            <v>% PIB</v>
          </cell>
          <cell r="AD6" t="str">
            <v>% PIB</v>
          </cell>
          <cell r="AE6" t="str">
            <v>Progr.</v>
          </cell>
          <cell r="AF6" t="str">
            <v>Progr.</v>
          </cell>
          <cell r="AG6" t="str">
            <v>Progr.</v>
          </cell>
          <cell r="AH6" t="str">
            <v>Progr.</v>
          </cell>
          <cell r="AI6" t="str">
            <v>Progr.</v>
          </cell>
          <cell r="AJ6" t="str">
            <v>Progr.</v>
          </cell>
          <cell r="AK6" t="str">
            <v>Progr.</v>
          </cell>
          <cell r="AL6" t="str">
            <v>Progr.</v>
          </cell>
          <cell r="AM6" t="str">
            <v>Progr.</v>
          </cell>
          <cell r="AN6" t="str">
            <v>Progr.</v>
          </cell>
          <cell r="AO6" t="str">
            <v>Progr.</v>
          </cell>
          <cell r="AP6" t="str">
            <v>Observ.-Prog.</v>
          </cell>
          <cell r="AQ6" t="str">
            <v>Observ.-Prog.</v>
          </cell>
          <cell r="AR6" t="str">
            <v>Observ.-Prog.</v>
          </cell>
          <cell r="AS6" t="str">
            <v>Observ.-Prog.</v>
          </cell>
          <cell r="AT6" t="str">
            <v>Observ.-Prog.</v>
          </cell>
          <cell r="AU6" t="str">
            <v>Observ.-Prog.</v>
          </cell>
          <cell r="AV6" t="str">
            <v>Observ-Prog</v>
          </cell>
          <cell r="AW6" t="str">
            <v>Observ-Prog</v>
          </cell>
          <cell r="AX6" t="str">
            <v>Observ-Prog</v>
          </cell>
          <cell r="AY6" t="str">
            <v>Observ.</v>
          </cell>
          <cell r="AZ6" t="str">
            <v>Observ.</v>
          </cell>
          <cell r="BA6" t="str">
            <v>Observ.</v>
          </cell>
          <cell r="BB6" t="str">
            <v>Observ.</v>
          </cell>
          <cell r="BC6" t="str">
            <v>Observ.</v>
          </cell>
          <cell r="BD6" t="str">
            <v>Observ.</v>
          </cell>
          <cell r="BE6" t="str">
            <v>Observ.</v>
          </cell>
          <cell r="BF6" t="str">
            <v>Observ.</v>
          </cell>
          <cell r="BG6" t="str">
            <v>Observ.</v>
          </cell>
          <cell r="BH6" t="str">
            <v>Progr.</v>
          </cell>
          <cell r="BI6" t="str">
            <v>Progr.</v>
          </cell>
          <cell r="BJ6" t="str">
            <v>Progr.</v>
          </cell>
          <cell r="BK6" t="str">
            <v>Progr.</v>
          </cell>
          <cell r="BL6" t="str">
            <v>Progr.</v>
          </cell>
          <cell r="BM6" t="str">
            <v>Progr.</v>
          </cell>
          <cell r="BN6" t="str">
            <v>Progr.</v>
          </cell>
          <cell r="BO6" t="str">
            <v>Progr.</v>
          </cell>
          <cell r="BP6" t="str">
            <v>Progr.</v>
          </cell>
          <cell r="BQ6" t="str">
            <v>Observ-Progr</v>
          </cell>
          <cell r="BR6" t="str">
            <v>Observ-Progr</v>
          </cell>
          <cell r="BS6" t="str">
            <v>Observ-Progr</v>
          </cell>
          <cell r="BT6" t="str">
            <v>Observ-Progr</v>
          </cell>
          <cell r="BU6" t="str">
            <v>Observ-Progr</v>
          </cell>
          <cell r="BV6" t="str">
            <v>Observ-Progr</v>
          </cell>
          <cell r="BW6" t="str">
            <v>Observ-Progr</v>
          </cell>
          <cell r="BX6" t="str">
            <v>Observ-Progr</v>
          </cell>
          <cell r="BY6" t="str">
            <v>Observ-Progr</v>
          </cell>
          <cell r="BZ6" t="str">
            <v>Observ.</v>
          </cell>
          <cell r="CA6" t="str">
            <v>Observ.</v>
          </cell>
          <cell r="CB6" t="str">
            <v>Observ.</v>
          </cell>
          <cell r="CC6" t="str">
            <v>Observ.</v>
          </cell>
          <cell r="CD6" t="str">
            <v>Observ.</v>
          </cell>
          <cell r="CE6" t="str">
            <v>Diferencias</v>
          </cell>
          <cell r="CF6" t="str">
            <v>Variación</v>
          </cell>
        </row>
        <row r="7">
          <cell r="L7" t="str">
            <v>CSF</v>
          </cell>
          <cell r="M7" t="str">
            <v>SSF</v>
          </cell>
          <cell r="N7" t="str">
            <v>CSF+SSF</v>
          </cell>
          <cell r="Q7">
            <v>35490</v>
          </cell>
          <cell r="R7">
            <v>35521</v>
          </cell>
          <cell r="S7">
            <v>35551</v>
          </cell>
          <cell r="T7">
            <v>35582</v>
          </cell>
          <cell r="U7">
            <v>35612</v>
          </cell>
          <cell r="V7">
            <v>35643</v>
          </cell>
          <cell r="W7">
            <v>35674</v>
          </cell>
          <cell r="X7">
            <v>35704</v>
          </cell>
          <cell r="Y7">
            <v>35735</v>
          </cell>
          <cell r="Z7">
            <v>35765</v>
          </cell>
          <cell r="AA7">
            <v>1997</v>
          </cell>
          <cell r="AB7" t="str">
            <v>CSF</v>
          </cell>
          <cell r="AC7" t="str">
            <v>SSF</v>
          </cell>
          <cell r="AD7" t="str">
            <v>CSF+SSF</v>
          </cell>
          <cell r="AE7" t="str">
            <v>Ene</v>
          </cell>
          <cell r="AF7" t="str">
            <v>Feb</v>
          </cell>
          <cell r="AG7" t="str">
            <v>Mar</v>
          </cell>
          <cell r="AH7" t="str">
            <v>Abr</v>
          </cell>
          <cell r="AI7" t="str">
            <v>May</v>
          </cell>
          <cell r="AJ7" t="str">
            <v>Jun</v>
          </cell>
          <cell r="AK7" t="str">
            <v>Jul</v>
          </cell>
          <cell r="AL7" t="str">
            <v>Ago</v>
          </cell>
          <cell r="AM7" t="str">
            <v>Sep</v>
          </cell>
          <cell r="AN7" t="str">
            <v>Oct</v>
          </cell>
          <cell r="AO7" t="str">
            <v>Nov</v>
          </cell>
          <cell r="AP7" t="str">
            <v>Enero</v>
          </cell>
          <cell r="AQ7" t="str">
            <v>Febrero</v>
          </cell>
          <cell r="AR7" t="str">
            <v>Marzo</v>
          </cell>
          <cell r="AS7" t="str">
            <v>Abril</v>
          </cell>
          <cell r="AT7" t="str">
            <v>Mayo</v>
          </cell>
          <cell r="AU7" t="str">
            <v>Junio</v>
          </cell>
          <cell r="AV7" t="str">
            <v>Julio</v>
          </cell>
          <cell r="AW7" t="str">
            <v>Agosto</v>
          </cell>
          <cell r="AX7" t="str">
            <v>Septiembre</v>
          </cell>
          <cell r="AY7" t="str">
            <v>Ene-Feb</v>
          </cell>
          <cell r="AZ7" t="str">
            <v>Ene-Mar</v>
          </cell>
          <cell r="BA7" t="str">
            <v>Ene-Abr</v>
          </cell>
          <cell r="BB7" t="str">
            <v>Ene-May</v>
          </cell>
          <cell r="BC7" t="str">
            <v>Ene-Jun</v>
          </cell>
          <cell r="BD7" t="str">
            <v>Ene-Jul</v>
          </cell>
          <cell r="BE7" t="str">
            <v>Ene-Agos</v>
          </cell>
          <cell r="BF7" t="str">
            <v>Ene-Sep</v>
          </cell>
          <cell r="BG7" t="str">
            <v>Ene-Oct</v>
          </cell>
          <cell r="BH7" t="str">
            <v>Ene-Feb</v>
          </cell>
          <cell r="BI7" t="str">
            <v>Ene-Mar</v>
          </cell>
          <cell r="BJ7" t="str">
            <v>Ene-Abr</v>
          </cell>
          <cell r="BK7" t="str">
            <v>Ene-May</v>
          </cell>
          <cell r="BL7" t="str">
            <v>Ene-Jun</v>
          </cell>
          <cell r="BM7" t="str">
            <v>Ene-Jul</v>
          </cell>
          <cell r="BN7" t="str">
            <v>Ene-Agos</v>
          </cell>
          <cell r="BO7" t="str">
            <v>Ene-Sep</v>
          </cell>
          <cell r="BP7" t="str">
            <v>Ene-Oct</v>
          </cell>
          <cell r="BQ7" t="str">
            <v>Ene-Feb</v>
          </cell>
          <cell r="BR7" t="str">
            <v>Ene-Mar</v>
          </cell>
          <cell r="BS7" t="str">
            <v>Ene-Abr</v>
          </cell>
          <cell r="BT7" t="str">
            <v>Ene-May</v>
          </cell>
          <cell r="BU7" t="str">
            <v>Ene-Jun</v>
          </cell>
          <cell r="BV7" t="str">
            <v>Ene-Jul</v>
          </cell>
          <cell r="BW7" t="str">
            <v>Ene-Agos</v>
          </cell>
          <cell r="BX7" t="str">
            <v>Ene-Sep</v>
          </cell>
          <cell r="BY7" t="str">
            <v>Ene-Sep</v>
          </cell>
          <cell r="BZ7">
            <v>35065</v>
          </cell>
          <cell r="CA7">
            <v>35096</v>
          </cell>
          <cell r="CB7">
            <v>35125</v>
          </cell>
          <cell r="CC7" t="str">
            <v>Ene-Mar 97</v>
          </cell>
          <cell r="CD7" t="str">
            <v>Ene-Mar 96</v>
          </cell>
          <cell r="CE7" t="str">
            <v>Acumulados</v>
          </cell>
          <cell r="CF7" t="str">
            <v>%</v>
          </cell>
        </row>
        <row r="8">
          <cell r="L8">
            <v>14557.600269024355</v>
          </cell>
          <cell r="M8">
            <v>8.8000000000000007</v>
          </cell>
          <cell r="N8">
            <v>14566.400269024356</v>
          </cell>
          <cell r="Q8">
            <v>1117.3881319197103</v>
          </cell>
          <cell r="R8">
            <v>1138.0803272712687</v>
          </cell>
          <cell r="S8">
            <v>1179.738892452445</v>
          </cell>
          <cell r="T8">
            <v>1375.639549804662</v>
          </cell>
          <cell r="U8">
            <v>1498.7542982262826</v>
          </cell>
          <cell r="V8">
            <v>1516.3641834780656</v>
          </cell>
          <cell r="W8">
            <v>1291.9710539185546</v>
          </cell>
          <cell r="X8">
            <v>1380.3897833779629</v>
          </cell>
          <cell r="Y8">
            <v>1091.7683148956307</v>
          </cell>
          <cell r="Z8">
            <v>1511.5768379882973</v>
          </cell>
          <cell r="AA8">
            <v>15168.700840557482</v>
          </cell>
          <cell r="AB8">
            <v>13.527372489443918</v>
          </cell>
          <cell r="AC8">
            <v>8.1772322159718545E-3</v>
          </cell>
          <cell r="AD8">
            <v>13.535549721659891</v>
          </cell>
          <cell r="AE8">
            <v>726.33585039237164</v>
          </cell>
          <cell r="AF8">
            <v>1438.1227019431008</v>
          </cell>
          <cell r="AG8">
            <v>1024.6103000000001</v>
          </cell>
          <cell r="AH8">
            <v>1219.2702560502198</v>
          </cell>
          <cell r="AI8">
            <v>1025.0579905407249</v>
          </cell>
          <cell r="AJ8">
            <v>1318.5125198987557</v>
          </cell>
          <cell r="AK8">
            <v>1386.8531636086091</v>
          </cell>
          <cell r="AL8">
            <v>1364.2976459563383</v>
          </cell>
          <cell r="AM8">
            <v>1147.7798913150875</v>
          </cell>
          <cell r="AN8">
            <v>1361.7922812436839</v>
          </cell>
          <cell r="AO8">
            <v>972.18127346093422</v>
          </cell>
          <cell r="AP8">
            <v>16.457900064195314</v>
          </cell>
          <cell r="AQ8">
            <v>-113.88698517506805</v>
          </cell>
          <cell r="AR8">
            <v>92.777831919710252</v>
          </cell>
          <cell r="AS8">
            <v>-81.189928778951071</v>
          </cell>
          <cell r="AT8">
            <v>154.68090191172018</v>
          </cell>
          <cell r="AU8">
            <v>57.127029905906284</v>
          </cell>
          <cell r="AV8">
            <v>111.90113461767351</v>
          </cell>
          <cell r="AW8">
            <v>152.06653752172724</v>
          </cell>
          <cell r="AX8">
            <v>144.19116260346709</v>
          </cell>
          <cell r="AY8">
            <v>2057.1933626519794</v>
          </cell>
          <cell r="AZ8">
            <v>3166.6159067143199</v>
          </cell>
          <cell r="BA8">
            <v>4301.1716418341994</v>
          </cell>
          <cell r="BB8">
            <v>5477.3676340074853</v>
          </cell>
          <cell r="BC8">
            <v>6848.2653596374657</v>
          </cell>
          <cell r="BD8">
            <v>8344.2977585040571</v>
          </cell>
          <cell r="BE8">
            <v>9857.549639359484</v>
          </cell>
          <cell r="BF8">
            <v>11141.102098057449</v>
          </cell>
          <cell r="BG8">
            <v>12521.491881435413</v>
          </cell>
          <cell r="BH8">
            <v>2106.4596832266393</v>
          </cell>
          <cell r="BI8">
            <v>3189.068852335472</v>
          </cell>
          <cell r="BJ8">
            <v>4408.3391083856923</v>
          </cell>
          <cell r="BK8">
            <v>5433.3970989264171</v>
          </cell>
          <cell r="BL8">
            <v>6751.9096188251733</v>
          </cell>
          <cell r="BM8">
            <v>8138.7627824337815</v>
          </cell>
          <cell r="BN8">
            <v>9503.060428390123</v>
          </cell>
          <cell r="BO8">
            <v>10650.840319705208</v>
          </cell>
          <cell r="BP8">
            <v>12012.632600948893</v>
          </cell>
          <cell r="BQ8">
            <v>-49.266320574659574</v>
          </cell>
          <cell r="BR8">
            <v>-22.452945621152274</v>
          </cell>
          <cell r="BS8">
            <v>-107.16746655149332</v>
          </cell>
          <cell r="BT8">
            <v>43.970535081066949</v>
          </cell>
          <cell r="BU8">
            <v>96.355740812292964</v>
          </cell>
          <cell r="BV8">
            <v>205.5349760702762</v>
          </cell>
          <cell r="BW8">
            <v>354.48921096936294</v>
          </cell>
          <cell r="BX8">
            <v>490.26177835223962</v>
          </cell>
          <cell r="BY8">
            <v>508.85928048651846</v>
          </cell>
          <cell r="BZ8">
            <v>618.83898199999999</v>
          </cell>
          <cell r="CA8">
            <v>1132.2671618140002</v>
          </cell>
          <cell r="CB8">
            <v>923.91891799999996</v>
          </cell>
          <cell r="CC8">
            <v>3166.6159067143199</v>
          </cell>
          <cell r="CD8">
            <v>2675.0250618139994</v>
          </cell>
          <cell r="CE8">
            <v>491.59084490032046</v>
          </cell>
          <cell r="CF8">
            <v>18.377055673899399</v>
          </cell>
        </row>
        <row r="9">
          <cell r="L9">
            <v>12496.099613354061</v>
          </cell>
          <cell r="M9">
            <v>0</v>
          </cell>
          <cell r="N9">
            <v>12496.099613354061</v>
          </cell>
          <cell r="Q9">
            <v>918.67541202805012</v>
          </cell>
          <cell r="R9">
            <v>1041.3214851985501</v>
          </cell>
          <cell r="S9">
            <v>1060.4619888837797</v>
          </cell>
          <cell r="T9">
            <v>1183.4589118603099</v>
          </cell>
          <cell r="U9">
            <v>1175.3498713699</v>
          </cell>
          <cell r="V9">
            <v>1300.8273561133799</v>
          </cell>
          <cell r="W9">
            <v>1030.2689678214899</v>
          </cell>
          <cell r="X9">
            <v>1285.1797225266603</v>
          </cell>
          <cell r="Y9">
            <v>916.57072490871997</v>
          </cell>
          <cell r="Z9">
            <v>1367.4223958232521</v>
          </cell>
          <cell r="AA9">
            <v>13075.612779912501</v>
          </cell>
          <cell r="AB9">
            <v>11.611762310490029</v>
          </cell>
          <cell r="AC9" t="str">
            <v xml:space="preserve"> </v>
          </cell>
          <cell r="AD9">
            <v>11.611762310490029</v>
          </cell>
          <cell r="AE9">
            <v>653.77829999999994</v>
          </cell>
          <cell r="AF9">
            <v>1354.6194</v>
          </cell>
          <cell r="AG9">
            <v>786.88030000000003</v>
          </cell>
          <cell r="AH9">
            <v>1121.4405222222222</v>
          </cell>
          <cell r="AI9">
            <v>935.23733791019799</v>
          </cell>
          <cell r="AJ9">
            <v>1193.5068379101976</v>
          </cell>
          <cell r="AK9">
            <v>1019.9875954975064</v>
          </cell>
          <cell r="AL9">
            <v>1247.3770828528786</v>
          </cell>
          <cell r="AM9">
            <v>891.50348140793017</v>
          </cell>
          <cell r="AN9">
            <v>1227.5820335033711</v>
          </cell>
          <cell r="AO9">
            <v>803.26734573661599</v>
          </cell>
          <cell r="AP9">
            <v>-76.766353117949734</v>
          </cell>
          <cell r="AQ9">
            <v>-135.55540350364004</v>
          </cell>
          <cell r="AR9">
            <v>131.79511202805008</v>
          </cell>
          <cell r="AS9">
            <v>-80.119037023672036</v>
          </cell>
          <cell r="AT9">
            <v>125.22465097358167</v>
          </cell>
          <cell r="AU9">
            <v>-10.047926049887792</v>
          </cell>
          <cell r="AV9">
            <v>155.36227587239364</v>
          </cell>
          <cell r="AW9">
            <v>53.450273260501262</v>
          </cell>
          <cell r="AX9">
            <v>138.76548641355976</v>
          </cell>
          <cell r="AY9">
            <v>1796.0759433784101</v>
          </cell>
          <cell r="AZ9">
            <v>2714.7513554064599</v>
          </cell>
          <cell r="BA9">
            <v>3756.0728406050107</v>
          </cell>
          <cell r="BB9">
            <v>4816.5348294887908</v>
          </cell>
          <cell r="BC9">
            <v>5999.9937413490998</v>
          </cell>
          <cell r="BD9">
            <v>7175.343612718998</v>
          </cell>
          <cell r="BE9">
            <v>8476.1709688323808</v>
          </cell>
          <cell r="BF9">
            <v>9506.4399366538692</v>
          </cell>
          <cell r="BG9">
            <v>10791.619659180531</v>
          </cell>
          <cell r="BH9">
            <v>2008.3977000000002</v>
          </cell>
          <cell r="BI9">
            <v>2795.2779999999998</v>
          </cell>
          <cell r="BJ9">
            <v>3916.7185222222224</v>
          </cell>
          <cell r="BK9">
            <v>4851.9558601324197</v>
          </cell>
          <cell r="BL9">
            <v>6045.4626980426183</v>
          </cell>
          <cell r="BM9">
            <v>7065.4502935401242</v>
          </cell>
          <cell r="BN9">
            <v>8312.8273763930047</v>
          </cell>
          <cell r="BO9">
            <v>9204.3308578009328</v>
          </cell>
          <cell r="BP9">
            <v>10431.912891304304</v>
          </cell>
          <cell r="BQ9">
            <v>-212.32175662158994</v>
          </cell>
          <cell r="BR9">
            <v>-80.526644593539771</v>
          </cell>
          <cell r="BS9">
            <v>-160.64568161721201</v>
          </cell>
          <cell r="BT9">
            <v>-35.421030643630175</v>
          </cell>
          <cell r="BU9">
            <v>-45.468956693518294</v>
          </cell>
          <cell r="BV9">
            <v>109.89331917887534</v>
          </cell>
          <cell r="BW9">
            <v>163.34359243937618</v>
          </cell>
          <cell r="BX9">
            <v>302.10907885293568</v>
          </cell>
          <cell r="BY9">
            <v>359.70676787622489</v>
          </cell>
          <cell r="BZ9">
            <v>506.79</v>
          </cell>
          <cell r="CA9">
            <v>1047.8119000000002</v>
          </cell>
          <cell r="CB9">
            <v>643.25349999999992</v>
          </cell>
          <cell r="CC9">
            <v>2714.7513554064599</v>
          </cell>
          <cell r="CD9">
            <v>2197.8553999999995</v>
          </cell>
          <cell r="CE9">
            <v>516.89595540646042</v>
          </cell>
          <cell r="CF9">
            <v>23.518196666007253</v>
          </cell>
        </row>
        <row r="10">
          <cell r="Q10">
            <v>612.18613506100019</v>
          </cell>
          <cell r="R10">
            <v>752.90155518899996</v>
          </cell>
          <cell r="S10">
            <v>709.49727737799981</v>
          </cell>
          <cell r="T10">
            <v>851.27870428699998</v>
          </cell>
          <cell r="U10">
            <v>803.17442898100001</v>
          </cell>
          <cell r="V10">
            <v>972.70713087999991</v>
          </cell>
          <cell r="W10">
            <v>690.39096822800002</v>
          </cell>
          <cell r="X10">
            <v>919.5669539930002</v>
          </cell>
          <cell r="Y10">
            <v>560.75002455699996</v>
          </cell>
          <cell r="Z10">
            <v>976.01564914280027</v>
          </cell>
          <cell r="AA10">
            <v>9152.5181370445007</v>
          </cell>
          <cell r="AB10">
            <v>8.0643945886236565</v>
          </cell>
          <cell r="AC10" t="e">
            <v>#VALUE!</v>
          </cell>
          <cell r="AD10">
            <v>8.0643945886236565</v>
          </cell>
          <cell r="AE10">
            <v>372.33579999999995</v>
          </cell>
          <cell r="AF10">
            <v>1072.5493999999999</v>
          </cell>
          <cell r="AG10">
            <v>494.41030000000001</v>
          </cell>
          <cell r="AH10">
            <v>798.19579999999996</v>
          </cell>
          <cell r="AI10">
            <v>600.26139999999998</v>
          </cell>
          <cell r="AJ10">
            <v>857.12189999999987</v>
          </cell>
          <cell r="AK10">
            <v>668.19430000000011</v>
          </cell>
          <cell r="AL10">
            <v>897.23910000000001</v>
          </cell>
          <cell r="AM10">
            <v>538.25220000000002</v>
          </cell>
          <cell r="AN10">
            <v>873.67699999999991</v>
          </cell>
          <cell r="AO10">
            <v>452.3449</v>
          </cell>
          <cell r="AP10">
            <v>-28.368856882299951</v>
          </cell>
          <cell r="AQ10">
            <v>-112.46703376999994</v>
          </cell>
          <cell r="AR10">
            <v>117.77583506100018</v>
          </cell>
          <cell r="AS10">
            <v>-45.294244810999999</v>
          </cell>
          <cell r="AT10">
            <v>109.23587737799983</v>
          </cell>
          <cell r="AU10">
            <v>-5.8431957129998864</v>
          </cell>
          <cell r="AV10">
            <v>134.98012898099989</v>
          </cell>
          <cell r="AW10">
            <v>75.468030879999901</v>
          </cell>
          <cell r="AX10">
            <v>152.138768228</v>
          </cell>
          <cell r="AY10">
            <v>1304.0493093476998</v>
          </cell>
          <cell r="AZ10">
            <v>1916.2354444087</v>
          </cell>
          <cell r="BA10">
            <v>2669.1369995977002</v>
          </cell>
          <cell r="BB10">
            <v>3378.6342769757002</v>
          </cell>
          <cell r="BC10">
            <v>4229.9129812626998</v>
          </cell>
          <cell r="BD10">
            <v>5033.0874102436992</v>
          </cell>
          <cell r="BE10">
            <v>6005.7945411236997</v>
          </cell>
          <cell r="BF10">
            <v>6696.1855093516988</v>
          </cell>
          <cell r="BG10">
            <v>7615.7524633446992</v>
          </cell>
          <cell r="BH10">
            <v>1444.8851999999999</v>
          </cell>
          <cell r="BI10">
            <v>1939.2954999999999</v>
          </cell>
          <cell r="BJ10">
            <v>2737.4913000000001</v>
          </cell>
          <cell r="BK10">
            <v>3337.7527</v>
          </cell>
          <cell r="BL10">
            <v>4194.8746000000001</v>
          </cell>
          <cell r="BM10">
            <v>4863.0689000000002</v>
          </cell>
          <cell r="BN10">
            <v>5760.3080000000009</v>
          </cell>
          <cell r="BO10">
            <v>6298.5601999999999</v>
          </cell>
          <cell r="BP10">
            <v>7172.2372000000005</v>
          </cell>
          <cell r="BQ10">
            <v>-140.83589065230001</v>
          </cell>
          <cell r="BR10">
            <v>-23.060055591299829</v>
          </cell>
          <cell r="BS10">
            <v>-68.354300402299941</v>
          </cell>
          <cell r="BT10">
            <v>40.881576975699772</v>
          </cell>
          <cell r="BU10">
            <v>35.038381262699659</v>
          </cell>
          <cell r="BV10">
            <v>170.01851024369944</v>
          </cell>
          <cell r="BW10">
            <v>245.48654112369877</v>
          </cell>
          <cell r="BX10">
            <v>397.62530935169843</v>
          </cell>
          <cell r="BY10">
            <v>443.51526334469872</v>
          </cell>
        </row>
        <row r="11">
          <cell r="F11" t="str">
            <v xml:space="preserve">  Renta </v>
          </cell>
          <cell r="L11">
            <v>4723.1066000000001</v>
          </cell>
          <cell r="N11">
            <v>4723.1066000000001</v>
          </cell>
          <cell r="O11">
            <v>243.55664311769996</v>
          </cell>
          <cell r="P11">
            <v>368.38189932499995</v>
          </cell>
          <cell r="Q11">
            <v>547.25089320100017</v>
          </cell>
          <cell r="R11">
            <v>273.53488764100001</v>
          </cell>
          <cell r="S11">
            <v>633.26266243399982</v>
          </cell>
          <cell r="T11">
            <v>407.06395279499992</v>
          </cell>
          <cell r="U11">
            <v>716.37736025599997</v>
          </cell>
          <cell r="V11">
            <v>457.37705655100001</v>
          </cell>
          <cell r="W11">
            <v>587.30996725600005</v>
          </cell>
          <cell r="X11">
            <v>336.76889635800006</v>
          </cell>
          <cell r="Y11">
            <v>371.95657846081235</v>
          </cell>
          <cell r="Z11">
            <v>121.77492272243373</v>
          </cell>
          <cell r="AA11">
            <v>5064.6157201179458</v>
          </cell>
          <cell r="AB11">
            <v>4.3888567555669642</v>
          </cell>
          <cell r="AC11" t="str">
            <v xml:space="preserve"> </v>
          </cell>
          <cell r="AD11">
            <v>4.3888567555669642</v>
          </cell>
          <cell r="AE11">
            <v>300.03099999999995</v>
          </cell>
          <cell r="AF11">
            <v>412.96669999999995</v>
          </cell>
          <cell r="AG11">
            <v>411.47919999999999</v>
          </cell>
          <cell r="AH11">
            <v>256.96799999999996</v>
          </cell>
          <cell r="AI11">
            <v>517.72820000000002</v>
          </cell>
          <cell r="AJ11">
            <v>367.72089999999997</v>
          </cell>
          <cell r="AK11">
            <v>564.85660000000007</v>
          </cell>
          <cell r="AL11">
            <v>375.6336</v>
          </cell>
          <cell r="AM11">
            <v>444.8304</v>
          </cell>
          <cell r="AN11">
            <v>283.6225</v>
          </cell>
          <cell r="AO11">
            <v>353.4796</v>
          </cell>
          <cell r="AP11">
            <v>-56.474356882299986</v>
          </cell>
          <cell r="AQ11">
            <v>-44.584800674999997</v>
          </cell>
          <cell r="AR11">
            <v>135.77169320100018</v>
          </cell>
          <cell r="AS11">
            <v>16.566887641000051</v>
          </cell>
          <cell r="AT11">
            <v>115.53446243399981</v>
          </cell>
          <cell r="AU11">
            <v>39.343052794999949</v>
          </cell>
          <cell r="AV11">
            <v>151.5207602559999</v>
          </cell>
          <cell r="AW11">
            <v>81.743456551000008</v>
          </cell>
          <cell r="AX11">
            <v>142.47956725600005</v>
          </cell>
          <cell r="AY11">
            <v>611.93854244269994</v>
          </cell>
          <cell r="AZ11">
            <v>1159.1894356437001</v>
          </cell>
          <cell r="BA11">
            <v>1432.7243232847002</v>
          </cell>
          <cell r="BB11">
            <v>2065.9869857187</v>
          </cell>
          <cell r="BC11">
            <v>2473.0509385136997</v>
          </cell>
          <cell r="BD11">
            <v>3189.4282987696997</v>
          </cell>
          <cell r="BE11">
            <v>3646.8053553206996</v>
          </cell>
          <cell r="BF11">
            <v>4234.1153225766993</v>
          </cell>
          <cell r="BG11">
            <v>4570.8842189346997</v>
          </cell>
          <cell r="BH11">
            <v>712.9976999999999</v>
          </cell>
          <cell r="BI11">
            <v>1124.4768999999999</v>
          </cell>
          <cell r="BJ11">
            <v>1381.4449</v>
          </cell>
          <cell r="BK11">
            <v>1899.1731</v>
          </cell>
          <cell r="BL11">
            <v>2266.8939999999998</v>
          </cell>
          <cell r="BM11">
            <v>2831.7505999999998</v>
          </cell>
          <cell r="BN11">
            <v>3207.3842</v>
          </cell>
          <cell r="BO11">
            <v>3652.2145999999998</v>
          </cell>
          <cell r="BP11">
            <v>3935.8370999999997</v>
          </cell>
          <cell r="BQ11">
            <v>-101.05915755729995</v>
          </cell>
          <cell r="BR11">
            <v>34.712535643700221</v>
          </cell>
          <cell r="BS11">
            <v>51.279423284700215</v>
          </cell>
          <cell r="BT11">
            <v>166.81388571870002</v>
          </cell>
          <cell r="BU11">
            <v>206.15693851369997</v>
          </cell>
          <cell r="BV11">
            <v>357.67769876969987</v>
          </cell>
          <cell r="BW11">
            <v>439.42115532069965</v>
          </cell>
          <cell r="BX11">
            <v>581.90072257669954</v>
          </cell>
          <cell r="BY11">
            <v>635.04711893469994</v>
          </cell>
          <cell r="BZ11">
            <v>234.09999999999997</v>
          </cell>
          <cell r="CA11">
            <v>321.39999999999998</v>
          </cell>
          <cell r="CB11">
            <v>335.89999999999992</v>
          </cell>
          <cell r="CC11">
            <v>1159.1894356437001</v>
          </cell>
          <cell r="CD11">
            <v>891.39999999999986</v>
          </cell>
          <cell r="CE11">
            <v>267.78943564370024</v>
          </cell>
          <cell r="CF11">
            <v>30.041444429403221</v>
          </cell>
        </row>
        <row r="12">
          <cell r="F12" t="str">
            <v xml:space="preserve">  Ventas Internas</v>
          </cell>
          <cell r="L12">
            <v>3955.4621999999999</v>
          </cell>
          <cell r="N12">
            <v>3955.4621999999999</v>
          </cell>
          <cell r="O12">
            <v>100.41030000000001</v>
          </cell>
          <cell r="P12">
            <v>591.70046690499998</v>
          </cell>
          <cell r="Q12">
            <v>64.935241859999991</v>
          </cell>
          <cell r="R12">
            <v>479.36666754800001</v>
          </cell>
          <cell r="S12">
            <v>76.234614944000015</v>
          </cell>
          <cell r="T12">
            <v>444.214751492</v>
          </cell>
          <cell r="U12">
            <v>86.797068725000017</v>
          </cell>
          <cell r="V12">
            <v>515.3300743289999</v>
          </cell>
          <cell r="W12">
            <v>103.08100097199998</v>
          </cell>
          <cell r="X12">
            <v>582.79805763500019</v>
          </cell>
          <cell r="Y12">
            <v>188.79344609618767</v>
          </cell>
          <cell r="Z12">
            <v>854.24072642036651</v>
          </cell>
          <cell r="AA12">
            <v>4087.902416926554</v>
          </cell>
          <cell r="AB12">
            <v>3.6755378330566932</v>
          </cell>
          <cell r="AC12" t="str">
            <v xml:space="preserve"> </v>
          </cell>
          <cell r="AD12">
            <v>3.6755378330566932</v>
          </cell>
          <cell r="AE12">
            <v>72.3048</v>
          </cell>
          <cell r="AF12">
            <v>659.58270000000005</v>
          </cell>
          <cell r="AG12">
            <v>82.931100000000001</v>
          </cell>
          <cell r="AH12">
            <v>541.2278</v>
          </cell>
          <cell r="AI12">
            <v>82.533199999999994</v>
          </cell>
          <cell r="AJ12">
            <v>489.40099999999995</v>
          </cell>
          <cell r="AK12">
            <v>103.3377</v>
          </cell>
          <cell r="AL12">
            <v>521.60550000000001</v>
          </cell>
          <cell r="AM12">
            <v>93.421800000000005</v>
          </cell>
          <cell r="AN12">
            <v>590.05449999999996</v>
          </cell>
          <cell r="AO12">
            <v>98.865300000000005</v>
          </cell>
          <cell r="AP12">
            <v>28.105500000000006</v>
          </cell>
          <cell r="AQ12">
            <v>-67.882233095000061</v>
          </cell>
          <cell r="AR12">
            <v>-17.99585814000001</v>
          </cell>
          <cell r="AS12">
            <v>-61.861132451999993</v>
          </cell>
          <cell r="AT12">
            <v>-6.298585055999979</v>
          </cell>
          <cell r="AU12">
            <v>-45.186248507999949</v>
          </cell>
          <cell r="AV12">
            <v>-16.540631274999981</v>
          </cell>
          <cell r="AW12">
            <v>-6.2754256710001073</v>
          </cell>
          <cell r="AX12">
            <v>9.6592009719999794</v>
          </cell>
          <cell r="AY12">
            <v>692.11076690499999</v>
          </cell>
          <cell r="AZ12">
            <v>757.04600876500001</v>
          </cell>
          <cell r="BA12">
            <v>1236.412676313</v>
          </cell>
          <cell r="BB12">
            <v>1312.647291257</v>
          </cell>
          <cell r="BC12">
            <v>1756.862042749</v>
          </cell>
          <cell r="BD12">
            <v>1843.6591114739999</v>
          </cell>
          <cell r="BE12">
            <v>2358.9891858029996</v>
          </cell>
          <cell r="BF12">
            <v>2462.0701867749995</v>
          </cell>
          <cell r="BG12">
            <v>3044.8682444099995</v>
          </cell>
          <cell r="BH12">
            <v>731.88750000000005</v>
          </cell>
          <cell r="BI12">
            <v>814.81860000000006</v>
          </cell>
          <cell r="BJ12">
            <v>1356.0464000000002</v>
          </cell>
          <cell r="BK12">
            <v>1438.5796000000003</v>
          </cell>
          <cell r="BL12">
            <v>1927.9806000000003</v>
          </cell>
          <cell r="BM12">
            <v>2031.3183000000004</v>
          </cell>
          <cell r="BN12">
            <v>2552.9238000000005</v>
          </cell>
          <cell r="BO12">
            <v>2646.3456000000006</v>
          </cell>
          <cell r="BP12">
            <v>3236.4001000000007</v>
          </cell>
          <cell r="BQ12">
            <v>-39.776733095000054</v>
          </cell>
          <cell r="BR12">
            <v>-57.77259123500005</v>
          </cell>
          <cell r="BS12">
            <v>-119.63372368700016</v>
          </cell>
          <cell r="BT12">
            <v>-125.93230874300025</v>
          </cell>
          <cell r="BU12">
            <v>-171.11855725100031</v>
          </cell>
          <cell r="BV12">
            <v>-187.65918852600043</v>
          </cell>
          <cell r="BW12">
            <v>-193.93461419700088</v>
          </cell>
          <cell r="BX12">
            <v>-184.2754132250011</v>
          </cell>
          <cell r="BY12">
            <v>-191.53185559000121</v>
          </cell>
          <cell r="BZ12">
            <v>18.399999999999999</v>
          </cell>
          <cell r="CA12">
            <v>475.8</v>
          </cell>
          <cell r="CB12">
            <v>68.699999999999989</v>
          </cell>
          <cell r="CC12">
            <v>757.04600876500001</v>
          </cell>
          <cell r="CD12">
            <v>562.9</v>
          </cell>
          <cell r="CE12">
            <v>194.14600876500003</v>
          </cell>
          <cell r="CF12">
            <v>34.490319553206604</v>
          </cell>
        </row>
        <row r="13">
          <cell r="L13">
            <v>1083.5878093612414</v>
          </cell>
          <cell r="N13">
            <v>1083.5878093612414</v>
          </cell>
          <cell r="Q13">
            <v>87.581100000000021</v>
          </cell>
          <cell r="R13">
            <v>75.481886342485012</v>
          </cell>
          <cell r="S13">
            <v>100.79985627792065</v>
          </cell>
          <cell r="T13">
            <v>96.822372804126232</v>
          </cell>
          <cell r="U13">
            <v>119.95336933611877</v>
          </cell>
          <cell r="V13">
            <v>106.80132008960814</v>
          </cell>
          <cell r="W13">
            <v>121.30396975051718</v>
          </cell>
          <cell r="X13">
            <v>123.15117546677656</v>
          </cell>
          <cell r="Y13">
            <v>120.73640728030996</v>
          </cell>
          <cell r="Z13">
            <v>131.96731670782302</v>
          </cell>
          <cell r="AA13">
            <v>1221.3033438096857</v>
          </cell>
          <cell r="AB13">
            <v>1.0069033117662627</v>
          </cell>
          <cell r="AC13" t="str">
            <v xml:space="preserve"> </v>
          </cell>
          <cell r="AD13">
            <v>1.0069033117662627</v>
          </cell>
          <cell r="AE13">
            <v>79.530992176990523</v>
          </cell>
          <cell r="AF13">
            <v>79.5</v>
          </cell>
          <cell r="AG13">
            <v>79.5</v>
          </cell>
          <cell r="AH13">
            <v>86.8</v>
          </cell>
          <cell r="AI13">
            <v>90.4</v>
          </cell>
          <cell r="AJ13">
            <v>90.4</v>
          </cell>
          <cell r="AK13">
            <v>96.6</v>
          </cell>
          <cell r="AL13">
            <v>96.7</v>
          </cell>
          <cell r="AM13">
            <v>96.7</v>
          </cell>
          <cell r="AN13">
            <v>96.7</v>
          </cell>
          <cell r="AO13">
            <v>96.7</v>
          </cell>
          <cell r="AP13">
            <v>-17.211794713990507</v>
          </cell>
          <cell r="AQ13">
            <v>-5.1146277089999614</v>
          </cell>
          <cell r="AR13">
            <v>8.0811000000000206</v>
          </cell>
          <cell r="AS13">
            <v>-11.318113657514985</v>
          </cell>
          <cell r="AT13">
            <v>10.399856277920648</v>
          </cell>
          <cell r="AU13">
            <v>6.4223728041262262</v>
          </cell>
          <cell r="AV13">
            <v>23.353369336118774</v>
          </cell>
          <cell r="AW13">
            <v>10.101320089608137</v>
          </cell>
          <cell r="AX13">
            <v>24.60396975051718</v>
          </cell>
          <cell r="AY13">
            <v>136.70456975400006</v>
          </cell>
          <cell r="AZ13">
            <v>224.28566975400008</v>
          </cell>
          <cell r="BA13">
            <v>299.76755609648512</v>
          </cell>
          <cell r="BB13">
            <v>400.56741237440576</v>
          </cell>
          <cell r="BC13">
            <v>497.38978517853201</v>
          </cell>
          <cell r="BD13">
            <v>617.34315451465079</v>
          </cell>
          <cell r="BE13">
            <v>724.1444746042589</v>
          </cell>
          <cell r="BF13">
            <v>845.44844435477603</v>
          </cell>
          <cell r="BG13">
            <v>968.59961982155255</v>
          </cell>
          <cell r="BH13">
            <v>159.03099217699054</v>
          </cell>
          <cell r="BI13">
            <v>238.53099217699054</v>
          </cell>
          <cell r="BJ13">
            <v>325.33099217699055</v>
          </cell>
          <cell r="BK13">
            <v>415.73099217699053</v>
          </cell>
          <cell r="BL13">
            <v>506.1309921769905</v>
          </cell>
          <cell r="BM13">
            <v>602.73099217699053</v>
          </cell>
          <cell r="BN13">
            <v>699.43099217699057</v>
          </cell>
          <cell r="BO13">
            <v>796.13099217699062</v>
          </cell>
          <cell r="BP13">
            <v>892.83099217699066</v>
          </cell>
          <cell r="BQ13">
            <v>-22.326422422990476</v>
          </cell>
          <cell r="BR13">
            <v>-14.245322422990455</v>
          </cell>
          <cell r="BS13">
            <v>-25.563436080505426</v>
          </cell>
          <cell r="BT13">
            <v>-15.163579802584763</v>
          </cell>
          <cell r="BU13">
            <v>-8.7412069984584946</v>
          </cell>
          <cell r="BV13">
            <v>14.612162337660266</v>
          </cell>
          <cell r="BW13">
            <v>24.713482427268332</v>
          </cell>
          <cell r="BX13">
            <v>49.317452177785412</v>
          </cell>
          <cell r="BY13">
            <v>75.768627644561889</v>
          </cell>
          <cell r="BZ13">
            <v>80.599999999999994</v>
          </cell>
          <cell r="CA13">
            <v>71.549000000000007</v>
          </cell>
          <cell r="CB13">
            <v>69.2</v>
          </cell>
          <cell r="CC13">
            <v>224.28566975400008</v>
          </cell>
          <cell r="CD13">
            <v>221.34899999999999</v>
          </cell>
          <cell r="CE13">
            <v>2.9366697540000928</v>
          </cell>
          <cell r="CF13">
            <v>1.3267147147717484</v>
          </cell>
        </row>
        <row r="14">
          <cell r="L14">
            <v>1889.9795039928199</v>
          </cell>
          <cell r="N14">
            <v>1889.9795039928199</v>
          </cell>
          <cell r="Q14">
            <v>142.834725642</v>
          </cell>
          <cell r="R14">
            <v>133.22379018051501</v>
          </cell>
          <cell r="S14">
            <v>177.96080820747937</v>
          </cell>
          <cell r="T14">
            <v>166.10573600583371</v>
          </cell>
          <cell r="U14">
            <v>189.71520713288123</v>
          </cell>
          <cell r="V14">
            <v>168.94491869539186</v>
          </cell>
          <cell r="W14">
            <v>177.70895279163273</v>
          </cell>
          <cell r="X14">
            <v>194.80812886039345</v>
          </cell>
          <cell r="Y14">
            <v>187.32168090269005</v>
          </cell>
          <cell r="Z14">
            <v>208.75756498844049</v>
          </cell>
          <cell r="AA14">
            <v>1975.8815134072579</v>
          </cell>
          <cell r="AB14">
            <v>1.7562274190427944</v>
          </cell>
          <cell r="AC14" t="str">
            <v xml:space="preserve"> </v>
          </cell>
          <cell r="AD14">
            <v>1.7562274190427944</v>
          </cell>
          <cell r="AE14">
            <v>140.46900782300949</v>
          </cell>
          <cell r="AF14">
            <v>140.5</v>
          </cell>
          <cell r="AG14">
            <v>140.5</v>
          </cell>
          <cell r="AH14">
            <v>153.19999999999999</v>
          </cell>
          <cell r="AI14">
            <v>159.6</v>
          </cell>
          <cell r="AJ14">
            <v>159.6</v>
          </cell>
          <cell r="AK14">
            <v>170.6</v>
          </cell>
          <cell r="AL14">
            <v>170.8</v>
          </cell>
          <cell r="AM14">
            <v>170.8</v>
          </cell>
          <cell r="AN14">
            <v>170.8</v>
          </cell>
          <cell r="AO14">
            <v>170.8</v>
          </cell>
          <cell r="AP14">
            <v>-27.369007823009511</v>
          </cell>
          <cell r="AQ14">
            <v>-25.100000000000065</v>
          </cell>
          <cell r="AR14">
            <v>2.3347256419999951</v>
          </cell>
          <cell r="AS14">
            <v>-19.976209819484978</v>
          </cell>
          <cell r="AT14">
            <v>18.36080820747938</v>
          </cell>
          <cell r="AU14">
            <v>6.505736005833711</v>
          </cell>
          <cell r="AV14">
            <v>19.115207132881238</v>
          </cell>
          <cell r="AW14">
            <v>-1.8550813046081487</v>
          </cell>
          <cell r="AX14">
            <v>6.9089527916327143</v>
          </cell>
          <cell r="AY14">
            <v>228.49999999999991</v>
          </cell>
          <cell r="AZ14">
            <v>371.33472564199991</v>
          </cell>
          <cell r="BA14">
            <v>504.55851582251489</v>
          </cell>
          <cell r="BB14">
            <v>682.51932402999432</v>
          </cell>
          <cell r="BC14">
            <v>848.62506003582803</v>
          </cell>
          <cell r="BD14">
            <v>1038.3402671687093</v>
          </cell>
          <cell r="BE14">
            <v>1207.2851858641011</v>
          </cell>
          <cell r="BF14">
            <v>1384.9941386557339</v>
          </cell>
          <cell r="BG14">
            <v>1579.8022675161274</v>
          </cell>
          <cell r="BH14">
            <v>280.96900782300952</v>
          </cell>
          <cell r="BI14">
            <v>421.46900782300952</v>
          </cell>
          <cell r="BJ14">
            <v>574.66900782300945</v>
          </cell>
          <cell r="BK14">
            <v>734.26900782300947</v>
          </cell>
          <cell r="BL14">
            <v>893.8690078230095</v>
          </cell>
          <cell r="BM14">
            <v>1064.4690078230094</v>
          </cell>
          <cell r="BN14">
            <v>1235.2690078230094</v>
          </cell>
          <cell r="BO14">
            <v>1406.0690078230093</v>
          </cell>
          <cell r="BP14">
            <v>1576.8690078230093</v>
          </cell>
          <cell r="BQ14">
            <v>-52.469007823009605</v>
          </cell>
          <cell r="BR14">
            <v>-50.13428218100961</v>
          </cell>
          <cell r="BS14">
            <v>-70.11049200049456</v>
          </cell>
          <cell r="BT14">
            <v>-51.749683793015151</v>
          </cell>
          <cell r="BU14">
            <v>-45.243947787181469</v>
          </cell>
          <cell r="BV14">
            <v>-26.128740654300145</v>
          </cell>
          <cell r="BW14">
            <v>-27.983821958908266</v>
          </cell>
          <cell r="BX14">
            <v>-21.074869167275438</v>
          </cell>
          <cell r="BY14">
            <v>2.9332596931180888</v>
          </cell>
          <cell r="BZ14">
            <v>124.9</v>
          </cell>
          <cell r="CA14">
            <v>127.649</v>
          </cell>
          <cell r="CB14">
            <v>125.8</v>
          </cell>
          <cell r="CC14">
            <v>371.33472564199991</v>
          </cell>
          <cell r="CD14">
            <v>378.34899999999999</v>
          </cell>
          <cell r="CE14">
            <v>-7.0142743580000797</v>
          </cell>
          <cell r="CF14">
            <v>-1.8539164522702767</v>
          </cell>
        </row>
        <row r="15">
          <cell r="L15">
            <v>790.43349999999998</v>
          </cell>
          <cell r="N15">
            <v>790.43349999999998</v>
          </cell>
          <cell r="Q15">
            <v>48.755678719580004</v>
          </cell>
          <cell r="R15">
            <v>61.927547688800004</v>
          </cell>
          <cell r="S15">
            <v>56.177978153059996</v>
          </cell>
          <cell r="T15">
            <v>65.378911245259999</v>
          </cell>
          <cell r="U15">
            <v>60.214436816019997</v>
          </cell>
          <cell r="V15">
            <v>49.163226856559994</v>
          </cell>
          <cell r="W15">
            <v>38.87063087264</v>
          </cell>
          <cell r="X15">
            <v>45.708496023000002</v>
          </cell>
          <cell r="Y15">
            <v>45.870645472</v>
          </cell>
          <cell r="Z15">
            <v>50.682198984188432</v>
          </cell>
          <cell r="AA15">
            <v>634.42619069857847</v>
          </cell>
          <cell r="AB15">
            <v>0.73449525917993053</v>
          </cell>
          <cell r="AC15" t="str">
            <v xml:space="preserve"> </v>
          </cell>
          <cell r="AD15">
            <v>0.73449525917993053</v>
          </cell>
          <cell r="AE15">
            <v>60.442500000000003</v>
          </cell>
          <cell r="AF15">
            <v>60.4</v>
          </cell>
          <cell r="AG15">
            <v>60.4</v>
          </cell>
          <cell r="AH15">
            <v>67.674722222222201</v>
          </cell>
          <cell r="AI15">
            <v>68.014937910197958</v>
          </cell>
          <cell r="AJ15">
            <v>68.014937910197958</v>
          </cell>
          <cell r="AK15">
            <v>67.71493791019796</v>
          </cell>
          <cell r="AL15">
            <v>67.989937910197952</v>
          </cell>
          <cell r="AM15">
            <v>67.989937910197952</v>
          </cell>
          <cell r="AN15">
            <v>67.989937910197952</v>
          </cell>
          <cell r="AO15">
            <v>67.989937910197952</v>
          </cell>
          <cell r="AP15">
            <v>-4.2526461975098897</v>
          </cell>
          <cell r="AQ15">
            <v>-4.913413935020003</v>
          </cell>
          <cell r="AR15">
            <v>-11.644321280419994</v>
          </cell>
          <cell r="AS15">
            <v>-5.7471745334221964</v>
          </cell>
          <cell r="AT15">
            <v>-11.836959757137961</v>
          </cell>
          <cell r="AU15">
            <v>-2.6360266649379582</v>
          </cell>
          <cell r="AV15">
            <v>-7.5005010941779631</v>
          </cell>
          <cell r="AW15">
            <v>-18.826711053637958</v>
          </cell>
          <cell r="AX15">
            <v>-29.119307037557952</v>
          </cell>
          <cell r="AY15">
            <v>111.67643986747011</v>
          </cell>
          <cell r="AZ15">
            <v>160.43211858705013</v>
          </cell>
          <cell r="BA15">
            <v>222.35966627585015</v>
          </cell>
          <cell r="BB15">
            <v>278.53764442891014</v>
          </cell>
          <cell r="BC15">
            <v>343.91655567417013</v>
          </cell>
          <cell r="BD15">
            <v>404.13099249019012</v>
          </cell>
          <cell r="BE15">
            <v>453.29421934675014</v>
          </cell>
          <cell r="BF15">
            <v>492.16485021939013</v>
          </cell>
          <cell r="BG15">
            <v>537.87334624239008</v>
          </cell>
          <cell r="BH15">
            <v>120.8425</v>
          </cell>
          <cell r="BI15">
            <v>181.24250000000001</v>
          </cell>
          <cell r="BJ15">
            <v>248.91722222222222</v>
          </cell>
          <cell r="BK15">
            <v>316.93216013242017</v>
          </cell>
          <cell r="BL15">
            <v>384.94709804261811</v>
          </cell>
          <cell r="BM15">
            <v>452.66203595281604</v>
          </cell>
          <cell r="BN15">
            <v>520.65197386301395</v>
          </cell>
          <cell r="BO15">
            <v>588.64191177321186</v>
          </cell>
          <cell r="BP15">
            <v>656.63184968340977</v>
          </cell>
          <cell r="BQ15">
            <v>-9.1660601325298927</v>
          </cell>
          <cell r="BR15">
            <v>-20.81038141294988</v>
          </cell>
          <cell r="BS15">
            <v>-26.557555946372077</v>
          </cell>
          <cell r="BT15">
            <v>-38.394515703510024</v>
          </cell>
          <cell r="BU15">
            <v>-41.030542368447982</v>
          </cell>
          <cell r="BV15">
            <v>-48.531043462625917</v>
          </cell>
          <cell r="BW15">
            <v>-67.35775451626381</v>
          </cell>
          <cell r="BX15">
            <v>-96.477061553821727</v>
          </cell>
          <cell r="BY15">
            <v>-118.75850344101968</v>
          </cell>
          <cell r="BZ15">
            <v>47.09</v>
          </cell>
          <cell r="CA15">
            <v>49.25</v>
          </cell>
          <cell r="CB15">
            <v>42.348999999999997</v>
          </cell>
          <cell r="CC15">
            <v>160.43211858705013</v>
          </cell>
          <cell r="CD15">
            <v>138.68899999999999</v>
          </cell>
          <cell r="CE15">
            <v>21.743118587050134</v>
          </cell>
          <cell r="CF15">
            <v>15.677608596968851</v>
          </cell>
        </row>
        <row r="16">
          <cell r="L16">
            <v>17.53</v>
          </cell>
          <cell r="N16">
            <v>17.53</v>
          </cell>
          <cell r="Q16">
            <v>1.0177726054700003</v>
          </cell>
          <cell r="R16">
            <v>1.2982629337499993</v>
          </cell>
          <cell r="S16">
            <v>1.6454882013199992</v>
          </cell>
          <cell r="T16">
            <v>1.2337663840899999</v>
          </cell>
          <cell r="U16">
            <v>1.6918586908800002</v>
          </cell>
          <cell r="V16">
            <v>2.1747027288200016</v>
          </cell>
          <cell r="W16">
            <v>1.6216783936999981</v>
          </cell>
          <cell r="X16">
            <v>1.5270022994900003</v>
          </cell>
          <cell r="Y16">
            <v>1.519413526719994</v>
          </cell>
          <cell r="Z16">
            <v>-3.3399999999872421E-4</v>
          </cell>
          <cell r="AA16">
            <v>17.118780173479994</v>
          </cell>
          <cell r="AB16">
            <v>1.6289418266589386E-2</v>
          </cell>
          <cell r="AC16" t="str">
            <v xml:space="preserve"> </v>
          </cell>
          <cell r="AD16">
            <v>1.6289418266589386E-2</v>
          </cell>
          <cell r="AE16">
            <v>1</v>
          </cell>
          <cell r="AF16">
            <v>1.67</v>
          </cell>
          <cell r="AG16">
            <v>12.07</v>
          </cell>
          <cell r="AH16">
            <v>15.57</v>
          </cell>
          <cell r="AI16">
            <v>16.960999999999999</v>
          </cell>
          <cell r="AJ16">
            <v>18.37</v>
          </cell>
          <cell r="AK16">
            <v>16.878357587308294</v>
          </cell>
          <cell r="AL16">
            <v>14.648044942680542</v>
          </cell>
          <cell r="AM16">
            <v>17.761343497732124</v>
          </cell>
          <cell r="AN16">
            <v>18.415095593173149</v>
          </cell>
          <cell r="AO16">
            <v>15.432507826418014</v>
          </cell>
          <cell r="AP16">
            <v>0.43595249885999721</v>
          </cell>
          <cell r="AQ16">
            <v>0.28321591038000271</v>
          </cell>
          <cell r="AR16">
            <v>-11.05222739453</v>
          </cell>
          <cell r="AS16">
            <v>-14.271737066250001</v>
          </cell>
          <cell r="AT16">
            <v>-15.315511798679999</v>
          </cell>
          <cell r="AU16">
            <v>-17.136233615910001</v>
          </cell>
          <cell r="AV16">
            <v>-15.186498896428294</v>
          </cell>
          <cell r="AW16">
            <v>-12.473342213860541</v>
          </cell>
          <cell r="AX16">
            <v>-16.139665104032126</v>
          </cell>
          <cell r="AY16">
            <v>3.3891684092399998</v>
          </cell>
          <cell r="AZ16">
            <v>4.4069410147100001</v>
          </cell>
          <cell r="BA16">
            <v>5.7052039484599995</v>
          </cell>
          <cell r="BB16">
            <v>7.3506921497799986</v>
          </cell>
          <cell r="BC16">
            <v>8.5844585338699986</v>
          </cell>
          <cell r="BD16">
            <v>10.276317224749999</v>
          </cell>
          <cell r="BE16">
            <v>12.45101995357</v>
          </cell>
          <cell r="BF16">
            <v>14.072698347269998</v>
          </cell>
          <cell r="BG16">
            <v>15.599700646759999</v>
          </cell>
          <cell r="BH16">
            <v>2.67</v>
          </cell>
          <cell r="BI16">
            <v>14.74</v>
          </cell>
          <cell r="BJ16">
            <v>30.310000000000002</v>
          </cell>
          <cell r="BK16">
            <v>47.271000000000001</v>
          </cell>
          <cell r="BL16">
            <v>65.641000000000005</v>
          </cell>
          <cell r="BM16">
            <v>82.519357587308292</v>
          </cell>
          <cell r="BN16">
            <v>97.167402529988834</v>
          </cell>
          <cell r="BO16">
            <v>114.92874602772096</v>
          </cell>
          <cell r="BP16">
            <v>133.34384162089412</v>
          </cell>
          <cell r="BQ16">
            <v>0.71916840923999992</v>
          </cell>
          <cell r="BR16">
            <v>-10.33305898529</v>
          </cell>
          <cell r="BS16">
            <v>-24.604796051540003</v>
          </cell>
          <cell r="BT16">
            <v>-39.920307850219999</v>
          </cell>
          <cell r="BU16">
            <v>-57.056541466130007</v>
          </cell>
          <cell r="BV16">
            <v>-72.24304036255829</v>
          </cell>
          <cell r="BW16">
            <v>-84.716382576418837</v>
          </cell>
          <cell r="BX16">
            <v>-100.85604768045096</v>
          </cell>
          <cell r="BY16">
            <v>-117.74414097413413</v>
          </cell>
          <cell r="BZ16">
            <v>1.7</v>
          </cell>
          <cell r="CA16">
            <v>2.1638999999999999</v>
          </cell>
          <cell r="CB16">
            <v>1.3045</v>
          </cell>
          <cell r="CC16">
            <v>4.4069410147100001</v>
          </cell>
          <cell r="CD16">
            <v>5.1684000000000001</v>
          </cell>
          <cell r="CE16">
            <v>-0.76145898529</v>
          </cell>
          <cell r="CF16">
            <v>-14.732973169452823</v>
          </cell>
        </row>
        <row r="17">
          <cell r="L17">
            <v>36</v>
          </cell>
          <cell r="M17">
            <v>0</v>
          </cell>
          <cell r="N17">
            <v>36</v>
          </cell>
          <cell r="Q17">
            <v>26.3</v>
          </cell>
          <cell r="R17">
            <v>16.488442864</v>
          </cell>
          <cell r="S17">
            <v>14.380580665999998</v>
          </cell>
          <cell r="T17">
            <v>2.6394211340000004</v>
          </cell>
          <cell r="U17">
            <v>0.60057041300000003</v>
          </cell>
          <cell r="V17">
            <v>1.036056863</v>
          </cell>
          <cell r="W17">
            <v>0.37276778499999996</v>
          </cell>
          <cell r="X17">
            <v>0.41796588399999995</v>
          </cell>
          <cell r="Y17">
            <v>0.37255316999999993</v>
          </cell>
          <cell r="Z17">
            <v>0</v>
          </cell>
          <cell r="AA17">
            <v>74.364814778999985</v>
          </cell>
          <cell r="AB17">
            <v>3.3452313610793948E-2</v>
          </cell>
          <cell r="AC17">
            <v>0</v>
          </cell>
          <cell r="AD17">
            <v>3.3452313610793948E-2</v>
          </cell>
          <cell r="AE17">
            <v>0</v>
          </cell>
          <cell r="AF17">
            <v>0</v>
          </cell>
          <cell r="AG17">
            <v>0</v>
          </cell>
          <cell r="AH17">
            <v>0</v>
          </cell>
          <cell r="AI17">
            <v>0</v>
          </cell>
          <cell r="AJ17">
            <v>0</v>
          </cell>
          <cell r="AK17">
            <v>0</v>
          </cell>
          <cell r="AL17">
            <v>0</v>
          </cell>
          <cell r="AM17">
            <v>0</v>
          </cell>
          <cell r="AN17">
            <v>0</v>
          </cell>
          <cell r="AO17">
            <v>0</v>
          </cell>
          <cell r="AP17">
            <v>0</v>
          </cell>
          <cell r="AQ17">
            <v>11.756456</v>
          </cell>
          <cell r="AR17">
            <v>26.3</v>
          </cell>
          <cell r="AS17">
            <v>16.488442864</v>
          </cell>
          <cell r="AT17">
            <v>14.380580665999998</v>
          </cell>
          <cell r="AU17">
            <v>2.6394211340000004</v>
          </cell>
          <cell r="AV17">
            <v>0.60057041300000003</v>
          </cell>
          <cell r="AW17">
            <v>1.036056863</v>
          </cell>
          <cell r="AX17">
            <v>0.37276778499999996</v>
          </cell>
          <cell r="AY17">
            <v>11.756456</v>
          </cell>
          <cell r="AZ17">
            <v>38.056455999999997</v>
          </cell>
          <cell r="BA17">
            <v>54.544898863999997</v>
          </cell>
          <cell r="BB17">
            <v>68.92547952999999</v>
          </cell>
          <cell r="BC17">
            <v>71.564900663999993</v>
          </cell>
          <cell r="BD17">
            <v>72.165471076999992</v>
          </cell>
          <cell r="BE17">
            <v>73.201527939999991</v>
          </cell>
          <cell r="BF17">
            <v>73.574295724999985</v>
          </cell>
          <cell r="BG17">
            <v>73.992261608999982</v>
          </cell>
          <cell r="BH17">
            <v>0</v>
          </cell>
          <cell r="BI17">
            <v>0</v>
          </cell>
          <cell r="BJ17">
            <v>0</v>
          </cell>
          <cell r="BK17">
            <v>0</v>
          </cell>
          <cell r="BL17">
            <v>0</v>
          </cell>
          <cell r="BM17">
            <v>0</v>
          </cell>
          <cell r="BN17">
            <v>0</v>
          </cell>
          <cell r="BO17">
            <v>0</v>
          </cell>
          <cell r="BP17">
            <v>0</v>
          </cell>
          <cell r="BQ17">
            <v>11.756456</v>
          </cell>
          <cell r="BR17">
            <v>38.056455999999997</v>
          </cell>
          <cell r="BS17">
            <v>54.544898863999997</v>
          </cell>
          <cell r="BT17">
            <v>68.92547952999999</v>
          </cell>
          <cell r="BU17">
            <v>71.564900663999993</v>
          </cell>
          <cell r="BV17">
            <v>72.165471076999992</v>
          </cell>
          <cell r="BW17">
            <v>73.201527939999991</v>
          </cell>
          <cell r="BX17">
            <v>73.574295724999985</v>
          </cell>
          <cell r="BY17">
            <v>73.992261608999982</v>
          </cell>
          <cell r="BZ17">
            <v>0</v>
          </cell>
          <cell r="CA17">
            <v>0</v>
          </cell>
          <cell r="CB17">
            <v>0</v>
          </cell>
          <cell r="CC17">
            <v>38.056455999999997</v>
          </cell>
          <cell r="CD17">
            <v>0</v>
          </cell>
          <cell r="CE17">
            <v>38.056455999999997</v>
          </cell>
          <cell r="CF17" t="str">
            <v xml:space="preserve">n.a. </v>
          </cell>
        </row>
        <row r="18">
          <cell r="L18">
            <v>36</v>
          </cell>
          <cell r="M18">
            <v>0</v>
          </cell>
          <cell r="N18">
            <v>36</v>
          </cell>
          <cell r="Q18">
            <v>26.3</v>
          </cell>
          <cell r="R18">
            <v>16.488442864</v>
          </cell>
          <cell r="S18">
            <v>14.380580665999998</v>
          </cell>
          <cell r="T18">
            <v>2.6394211340000004</v>
          </cell>
          <cell r="U18">
            <v>0.60057041300000003</v>
          </cell>
          <cell r="V18">
            <v>1.036056863</v>
          </cell>
          <cell r="W18">
            <v>0.37276778499999996</v>
          </cell>
          <cell r="X18">
            <v>0.41796588399999995</v>
          </cell>
          <cell r="Y18">
            <v>0.37255316999999993</v>
          </cell>
          <cell r="Z18">
            <v>0</v>
          </cell>
          <cell r="AA18">
            <v>74.364814778999985</v>
          </cell>
          <cell r="AB18">
            <v>3.3452313610793948E-2</v>
          </cell>
          <cell r="AC18" t="str">
            <v xml:space="preserve"> </v>
          </cell>
          <cell r="AD18">
            <v>3.3452313610793948E-2</v>
          </cell>
          <cell r="AE18">
            <v>0</v>
          </cell>
          <cell r="AF18">
            <v>0</v>
          </cell>
          <cell r="AG18">
            <v>0</v>
          </cell>
          <cell r="AH18">
            <v>0</v>
          </cell>
          <cell r="AI18">
            <v>0</v>
          </cell>
          <cell r="AJ18">
            <v>0</v>
          </cell>
          <cell r="AK18">
            <v>0</v>
          </cell>
          <cell r="AL18">
            <v>0</v>
          </cell>
          <cell r="AM18">
            <v>0</v>
          </cell>
          <cell r="AN18">
            <v>0</v>
          </cell>
          <cell r="AO18">
            <v>0</v>
          </cell>
          <cell r="AP18">
            <v>0</v>
          </cell>
          <cell r="AQ18">
            <v>11.756456</v>
          </cell>
          <cell r="AR18">
            <v>26.3</v>
          </cell>
          <cell r="AS18">
            <v>16.488442864</v>
          </cell>
          <cell r="AT18">
            <v>14.380580665999998</v>
          </cell>
          <cell r="AU18">
            <v>2.6394211340000004</v>
          </cell>
          <cell r="AV18">
            <v>0.60057041300000003</v>
          </cell>
          <cell r="AW18">
            <v>1.036056863</v>
          </cell>
          <cell r="AX18">
            <v>0.37276778499999996</v>
          </cell>
          <cell r="AY18">
            <v>11.756456</v>
          </cell>
          <cell r="AZ18">
            <v>38.056455999999997</v>
          </cell>
          <cell r="BA18">
            <v>54.544898863999997</v>
          </cell>
          <cell r="BB18">
            <v>68.92547952999999</v>
          </cell>
          <cell r="BC18">
            <v>71.564900663999993</v>
          </cell>
          <cell r="BD18">
            <v>72.165471076999992</v>
          </cell>
          <cell r="BE18">
            <v>73.201527939999991</v>
          </cell>
          <cell r="BF18">
            <v>73.574295724999985</v>
          </cell>
          <cell r="BG18">
            <v>73.992261608999982</v>
          </cell>
          <cell r="BI18">
            <v>0</v>
          </cell>
          <cell r="BJ18">
            <v>0</v>
          </cell>
          <cell r="BK18">
            <v>0</v>
          </cell>
          <cell r="BL18">
            <v>0</v>
          </cell>
          <cell r="BM18">
            <v>0</v>
          </cell>
          <cell r="BN18">
            <v>0</v>
          </cell>
          <cell r="BO18">
            <v>0</v>
          </cell>
          <cell r="BP18">
            <v>0</v>
          </cell>
          <cell r="BQ18">
            <v>11.756456</v>
          </cell>
          <cell r="BR18">
            <v>38.056455999999997</v>
          </cell>
          <cell r="BS18">
            <v>54.544898863999997</v>
          </cell>
          <cell r="BT18">
            <v>68.92547952999999</v>
          </cell>
          <cell r="BU18">
            <v>71.564900663999993</v>
          </cell>
          <cell r="BV18">
            <v>72.165471076999992</v>
          </cell>
          <cell r="BW18">
            <v>73.201527939999991</v>
          </cell>
          <cell r="BX18">
            <v>73.574295724999985</v>
          </cell>
          <cell r="BY18">
            <v>73.992261608999982</v>
          </cell>
          <cell r="BZ18">
            <v>0</v>
          </cell>
          <cell r="CA18">
            <v>0</v>
          </cell>
          <cell r="CB18">
            <v>0</v>
          </cell>
          <cell r="CC18">
            <v>38.056455999999997</v>
          </cell>
          <cell r="CD18">
            <v>0</v>
          </cell>
          <cell r="CE18">
            <v>38.056455999999997</v>
          </cell>
          <cell r="CF18" t="str">
            <v xml:space="preserve">n.a. </v>
          </cell>
        </row>
        <row r="19">
          <cell r="L19">
            <v>387.18270000000001</v>
          </cell>
          <cell r="M19">
            <v>0</v>
          </cell>
          <cell r="N19">
            <v>387.18270000000001</v>
          </cell>
          <cell r="Q19">
            <v>35.094471764150001</v>
          </cell>
          <cell r="R19">
            <v>35.14656270695</v>
          </cell>
          <cell r="S19">
            <v>29.180717095710001</v>
          </cell>
          <cell r="T19">
            <v>31.759557582969997</v>
          </cell>
          <cell r="U19">
            <v>26.012900590530002</v>
          </cell>
          <cell r="V19">
            <v>28.550581069179998</v>
          </cell>
          <cell r="W19">
            <v>29.711161721580002</v>
          </cell>
          <cell r="X19">
            <v>29.501093009100003</v>
          </cell>
          <cell r="Y19">
            <v>16.481547299860001</v>
          </cell>
          <cell r="Z19">
            <v>54.881081765122673</v>
          </cell>
          <cell r="AA19">
            <v>407.57820320317273</v>
          </cell>
          <cell r="AB19">
            <v>0.3597821418076097</v>
          </cell>
          <cell r="AC19" t="e">
            <v>#VALUE!</v>
          </cell>
          <cell r="AD19">
            <v>0.3597821418076097</v>
          </cell>
          <cell r="AE19">
            <v>29.198869108833222</v>
          </cell>
          <cell r="AF19">
            <v>28.8</v>
          </cell>
          <cell r="AG19">
            <v>31.3</v>
          </cell>
          <cell r="AH19">
            <v>27.130943987791408</v>
          </cell>
          <cell r="AI19">
            <v>30.444743670989389</v>
          </cell>
          <cell r="AJ19">
            <v>28.784751352719894</v>
          </cell>
          <cell r="AK19">
            <v>31.027972937692418</v>
          </cell>
          <cell r="AL19">
            <v>31.818774086118658</v>
          </cell>
          <cell r="AM19">
            <v>31.975064531434899</v>
          </cell>
          <cell r="AN19">
            <v>40.148619127596049</v>
          </cell>
          <cell r="AO19">
            <v>39.130534348595681</v>
          </cell>
          <cell r="AP19">
            <v>6.3351749155667729</v>
          </cell>
          <cell r="AQ19">
            <v>26.924484573620003</v>
          </cell>
          <cell r="AR19">
            <v>3.7944717641499963</v>
          </cell>
          <cell r="AS19">
            <v>8.0156187191585921</v>
          </cell>
          <cell r="AT19">
            <v>-1.2640265752793898</v>
          </cell>
          <cell r="AU19">
            <v>2.9748062302501026</v>
          </cell>
          <cell r="AV19">
            <v>-5.0150723471624161</v>
          </cell>
          <cell r="AW19">
            <v>-3.2681930169386604</v>
          </cell>
          <cell r="AX19">
            <v>-2.2639028098548977</v>
          </cell>
          <cell r="AY19">
            <v>91.258528598020007</v>
          </cell>
          <cell r="AZ19">
            <v>126.35300036216999</v>
          </cell>
          <cell r="BA19">
            <v>161.49956306912</v>
          </cell>
          <cell r="BB19">
            <v>190.68028016483001</v>
          </cell>
          <cell r="BC19">
            <v>222.43983774780003</v>
          </cell>
          <cell r="BD19">
            <v>357.64563622913556</v>
          </cell>
          <cell r="BE19">
            <v>277.00331940751005</v>
          </cell>
          <cell r="BF19">
            <v>306.71448112909002</v>
          </cell>
          <cell r="BG19">
            <v>336.21557413819005</v>
          </cell>
          <cell r="BH19">
            <v>0</v>
          </cell>
          <cell r="BI19">
            <v>89.29886910883323</v>
          </cell>
          <cell r="BJ19">
            <v>116.42981309662463</v>
          </cell>
          <cell r="BK19">
            <v>146.87455676761402</v>
          </cell>
          <cell r="BL19">
            <v>175.65930812033389</v>
          </cell>
          <cell r="BM19">
            <v>206.68728105802634</v>
          </cell>
          <cell r="BN19">
            <v>238.50605514414499</v>
          </cell>
          <cell r="BO19">
            <v>270.48111967557992</v>
          </cell>
          <cell r="BP19">
            <v>310.629738803176</v>
          </cell>
          <cell r="BQ19">
            <v>91.258528598020007</v>
          </cell>
          <cell r="BR19">
            <v>37.05413125333677</v>
          </cell>
          <cell r="BS19">
            <v>45.069749972495373</v>
          </cell>
          <cell r="BT19">
            <v>43.805723397215992</v>
          </cell>
          <cell r="BU19">
            <v>46.780529627466109</v>
          </cell>
          <cell r="BV19">
            <v>41.765457280303671</v>
          </cell>
          <cell r="BW19">
            <v>38.497264263365032</v>
          </cell>
          <cell r="BX19">
            <v>36.233361453510128</v>
          </cell>
          <cell r="BY19">
            <v>25.585835335014067</v>
          </cell>
          <cell r="BZ19">
            <v>24.199999999999996</v>
          </cell>
          <cell r="CA19">
            <v>15.7</v>
          </cell>
          <cell r="CB19">
            <v>23.898</v>
          </cell>
          <cell r="CC19">
            <v>126.35300036216999</v>
          </cell>
          <cell r="CD19">
            <v>63.797999999999995</v>
          </cell>
          <cell r="CE19">
            <v>62.555000362169999</v>
          </cell>
          <cell r="CF19">
            <v>98.051663629220357</v>
          </cell>
        </row>
        <row r="20">
          <cell r="L20">
            <v>334.5376</v>
          </cell>
          <cell r="N20">
            <v>334.5376</v>
          </cell>
          <cell r="Q20">
            <v>22.9039720259</v>
          </cell>
          <cell r="R20">
            <v>25.0219692973</v>
          </cell>
          <cell r="S20">
            <v>21.114573597</v>
          </cell>
          <cell r="T20">
            <v>20.491068197259999</v>
          </cell>
          <cell r="U20">
            <v>18.793302554930001</v>
          </cell>
          <cell r="V20">
            <v>20.673125192440001</v>
          </cell>
          <cell r="W20">
            <v>21.788663787080001</v>
          </cell>
          <cell r="X20">
            <v>23.042011341850003</v>
          </cell>
          <cell r="Y20">
            <v>10.44828470136</v>
          </cell>
          <cell r="Z20">
            <v>47.236163857398111</v>
          </cell>
          <cell r="AA20">
            <v>281.14187918592813</v>
          </cell>
          <cell r="AB20">
            <v>0.31086268638339837</v>
          </cell>
          <cell r="AC20" t="str">
            <v xml:space="preserve"> </v>
          </cell>
          <cell r="AD20">
            <v>0.31086268638339837</v>
          </cell>
          <cell r="AE20">
            <v>22</v>
          </cell>
          <cell r="AF20">
            <v>22</v>
          </cell>
          <cell r="AG20">
            <v>22</v>
          </cell>
          <cell r="AH20">
            <v>23</v>
          </cell>
          <cell r="AI20">
            <v>26.92924657871426</v>
          </cell>
          <cell r="AJ20">
            <v>26.854149303394049</v>
          </cell>
          <cell r="AK20">
            <v>26.855239421008392</v>
          </cell>
          <cell r="AL20">
            <v>29.218076853133606</v>
          </cell>
          <cell r="AM20">
            <v>30.998947736553696</v>
          </cell>
          <cell r="AN20">
            <v>33.079835667980184</v>
          </cell>
          <cell r="AO20">
            <v>33.098148150243816</v>
          </cell>
          <cell r="AP20">
            <v>0.79152494470999457</v>
          </cell>
          <cell r="AQ20">
            <v>4.8372196887000065</v>
          </cell>
          <cell r="AR20">
            <v>0.90397202589999992</v>
          </cell>
          <cell r="AS20">
            <v>2.0219692973000001</v>
          </cell>
          <cell r="AT20">
            <v>-5.8146729817142599</v>
          </cell>
          <cell r="AU20">
            <v>-6.3630811061340502</v>
          </cell>
          <cell r="AV20">
            <v>-8.0619368660783906</v>
          </cell>
          <cell r="AW20">
            <v>-8.5449516606936058</v>
          </cell>
          <cell r="AX20">
            <v>-9.2102839494736948</v>
          </cell>
          <cell r="AY20">
            <v>49.628744633410001</v>
          </cell>
          <cell r="AZ20">
            <v>72.532716659309997</v>
          </cell>
          <cell r="BA20">
            <v>97.554685956610001</v>
          </cell>
          <cell r="BB20">
            <v>118.66925955361</v>
          </cell>
          <cell r="BC20">
            <v>139.16032775087001</v>
          </cell>
          <cell r="BD20">
            <v>157.9536303058</v>
          </cell>
          <cell r="BE20">
            <v>178.62675549824002</v>
          </cell>
          <cell r="BF20">
            <v>200.41541928532001</v>
          </cell>
          <cell r="BG20">
            <v>223.45743062717003</v>
          </cell>
          <cell r="BI20">
            <v>66</v>
          </cell>
          <cell r="BJ20">
            <v>89</v>
          </cell>
          <cell r="BK20">
            <v>115.92924657871426</v>
          </cell>
          <cell r="BL20">
            <v>142.78339588210829</v>
          </cell>
          <cell r="BM20">
            <v>169.6386353031167</v>
          </cell>
          <cell r="BN20">
            <v>198.8567121562503</v>
          </cell>
          <cell r="BO20">
            <v>229.855659892804</v>
          </cell>
          <cell r="BP20">
            <v>262.9354955607842</v>
          </cell>
          <cell r="BQ20">
            <v>49.628744633410001</v>
          </cell>
          <cell r="BR20">
            <v>6.5327166593099975</v>
          </cell>
          <cell r="BS20">
            <v>8.5546859566100011</v>
          </cell>
          <cell r="BT20">
            <v>2.7400129748957482</v>
          </cell>
          <cell r="BU20">
            <v>-3.6230681312382842</v>
          </cell>
          <cell r="BV20">
            <v>-11.685004997316696</v>
          </cell>
          <cell r="BW20">
            <v>-20.229956658010281</v>
          </cell>
          <cell r="BX20">
            <v>-29.440240607483986</v>
          </cell>
          <cell r="BY20">
            <v>-39.478064933614178</v>
          </cell>
          <cell r="BZ20">
            <v>16.5</v>
          </cell>
          <cell r="CA20">
            <v>10.1</v>
          </cell>
          <cell r="CB20">
            <v>18</v>
          </cell>
          <cell r="CC20">
            <v>72.532716659309997</v>
          </cell>
          <cell r="CD20">
            <v>44.6</v>
          </cell>
          <cell r="CE20">
            <v>27.932716659309996</v>
          </cell>
          <cell r="CF20">
            <v>62.629409550022409</v>
          </cell>
        </row>
        <row r="21">
          <cell r="L21">
            <v>146.351258</v>
          </cell>
          <cell r="N21">
            <v>146.351258</v>
          </cell>
          <cell r="Q21">
            <v>0</v>
          </cell>
          <cell r="R21">
            <v>0</v>
          </cell>
          <cell r="S21">
            <v>0</v>
          </cell>
          <cell r="T21">
            <v>0</v>
          </cell>
          <cell r="U21">
            <v>109.19289789080555</v>
          </cell>
          <cell r="V21">
            <v>0</v>
          </cell>
          <cell r="W21">
            <v>0</v>
          </cell>
          <cell r="X21">
            <v>0</v>
          </cell>
          <cell r="Y21">
            <v>31.230465983199998</v>
          </cell>
          <cell r="Z21">
            <v>7.9070483567900007</v>
          </cell>
          <cell r="AA21">
            <v>148.33041223079556</v>
          </cell>
          <cell r="AB21">
            <v>0.13599411610972822</v>
          </cell>
          <cell r="AC21" t="str">
            <v xml:space="preserve"> </v>
          </cell>
          <cell r="AD21">
            <v>0.13599411610972822</v>
          </cell>
          <cell r="AE21">
            <v>0</v>
          </cell>
          <cell r="AF21">
            <v>0</v>
          </cell>
          <cell r="AG21">
            <v>0</v>
          </cell>
          <cell r="AH21">
            <v>0</v>
          </cell>
          <cell r="AI21">
            <v>0</v>
          </cell>
          <cell r="AJ21">
            <v>0</v>
          </cell>
          <cell r="AK21">
            <v>111.04121000000001</v>
          </cell>
          <cell r="AL21">
            <v>0</v>
          </cell>
          <cell r="AM21">
            <v>0</v>
          </cell>
          <cell r="AN21">
            <v>0</v>
          </cell>
          <cell r="AO21">
            <v>35.310048000000002</v>
          </cell>
          <cell r="AP21">
            <v>0</v>
          </cell>
          <cell r="AQ21">
            <v>0</v>
          </cell>
          <cell r="AR21">
            <v>0</v>
          </cell>
          <cell r="AS21">
            <v>0</v>
          </cell>
          <cell r="AT21">
            <v>0</v>
          </cell>
          <cell r="AU21">
            <v>0</v>
          </cell>
          <cell r="AV21">
            <v>-1.8483121091944525</v>
          </cell>
          <cell r="AW21">
            <v>0</v>
          </cell>
          <cell r="AX21">
            <v>0</v>
          </cell>
          <cell r="AY21">
            <v>0</v>
          </cell>
          <cell r="AZ21">
            <v>0</v>
          </cell>
          <cell r="BA21">
            <v>0</v>
          </cell>
          <cell r="BB21">
            <v>0</v>
          </cell>
          <cell r="BC21">
            <v>0</v>
          </cell>
          <cell r="BD21">
            <v>109.19289789080555</v>
          </cell>
          <cell r="BE21">
            <v>109.19289789080555</v>
          </cell>
          <cell r="BF21">
            <v>109.19289789080555</v>
          </cell>
          <cell r="BG21">
            <v>109.19289789080555</v>
          </cell>
          <cell r="BH21">
            <v>0</v>
          </cell>
          <cell r="BI21">
            <v>0</v>
          </cell>
          <cell r="BJ21">
            <v>0</v>
          </cell>
          <cell r="BK21">
            <v>0</v>
          </cell>
          <cell r="BL21">
            <v>0</v>
          </cell>
          <cell r="BM21">
            <v>111.04121000000001</v>
          </cell>
          <cell r="BN21">
            <v>111.04121000000001</v>
          </cell>
          <cell r="BO21">
            <v>111.04121000000001</v>
          </cell>
          <cell r="BP21">
            <v>111.04121000000001</v>
          </cell>
          <cell r="BQ21">
            <v>0</v>
          </cell>
          <cell r="BR21">
            <v>0</v>
          </cell>
          <cell r="BS21">
            <v>0</v>
          </cell>
          <cell r="BT21">
            <v>0</v>
          </cell>
          <cell r="BU21">
            <v>0</v>
          </cell>
          <cell r="BV21">
            <v>-1.8483121091944525</v>
          </cell>
          <cell r="BW21">
            <v>-1.8483121091944525</v>
          </cell>
          <cell r="BX21">
            <v>-1.8483121091944525</v>
          </cell>
          <cell r="BY21">
            <v>-1.8483121091944525</v>
          </cell>
          <cell r="CC21">
            <v>0</v>
          </cell>
          <cell r="CD21">
            <v>0</v>
          </cell>
          <cell r="CE21">
            <v>0</v>
          </cell>
          <cell r="CF21" t="str">
            <v xml:space="preserve">n.a. </v>
          </cell>
        </row>
        <row r="22">
          <cell r="L22">
            <v>52.645099999999999</v>
          </cell>
          <cell r="N22">
            <v>52.645099999999999</v>
          </cell>
          <cell r="Q22">
            <v>12.190499738249997</v>
          </cell>
          <cell r="R22">
            <v>10.12459340965</v>
          </cell>
          <cell r="S22">
            <v>8.0661434987099998</v>
          </cell>
          <cell r="T22">
            <v>11.26848938571</v>
          </cell>
          <cell r="U22">
            <v>7.2195980356000007</v>
          </cell>
          <cell r="V22">
            <v>7.8774558767399991</v>
          </cell>
          <cell r="W22">
            <v>7.9224979344999999</v>
          </cell>
          <cell r="X22">
            <v>6.4590816672500004</v>
          </cell>
          <cell r="Y22">
            <v>6.0332625985000004</v>
          </cell>
          <cell r="Z22">
            <v>7.6449179077245635</v>
          </cell>
          <cell r="AA22">
            <v>126.43632401724457</v>
          </cell>
          <cell r="AB22">
            <v>4.8919455424211347E-2</v>
          </cell>
          <cell r="AC22" t="str">
            <v xml:space="preserve"> </v>
          </cell>
          <cell r="AD22">
            <v>4.8919455424211347E-2</v>
          </cell>
          <cell r="AE22">
            <v>7.19886910883322</v>
          </cell>
          <cell r="AF22">
            <v>6.8000000000000007</v>
          </cell>
          <cell r="AG22">
            <v>9.3000000000000007</v>
          </cell>
          <cell r="AH22">
            <v>4.1309439877914071</v>
          </cell>
          <cell r="AI22">
            <v>3.5154970922751296</v>
          </cell>
          <cell r="AJ22">
            <v>1.9306020493258464</v>
          </cell>
          <cell r="AK22">
            <v>4.1727335166840263</v>
          </cell>
          <cell r="AL22">
            <v>2.6006972329850533</v>
          </cell>
          <cell r="AM22">
            <v>0.97611679488120406</v>
          </cell>
          <cell r="AN22">
            <v>7.0687834596158625</v>
          </cell>
          <cell r="AO22">
            <v>6.0323861983518672</v>
          </cell>
          <cell r="AP22">
            <v>5.5436499708567784</v>
          </cell>
          <cell r="AQ22">
            <v>22.087264884919996</v>
          </cell>
          <cell r="AR22">
            <v>2.8904997382499964</v>
          </cell>
          <cell r="AS22">
            <v>5.993649421858593</v>
          </cell>
          <cell r="AT22">
            <v>4.5506464064348702</v>
          </cell>
          <cell r="AU22">
            <v>9.3378873363841528</v>
          </cell>
          <cell r="AV22">
            <v>3.0468645189159744</v>
          </cell>
          <cell r="AW22">
            <v>5.2767586437549454</v>
          </cell>
          <cell r="AX22">
            <v>6.9463811396187962</v>
          </cell>
          <cell r="AY22">
            <v>41.629783964609999</v>
          </cell>
          <cell r="AZ22">
            <v>53.820283702859996</v>
          </cell>
          <cell r="BA22">
            <v>63.94487711251</v>
          </cell>
          <cell r="BB22">
            <v>72.011020611220005</v>
          </cell>
          <cell r="BC22">
            <v>83.279509996930003</v>
          </cell>
          <cell r="BD22">
            <v>90.499108032530003</v>
          </cell>
          <cell r="BE22">
            <v>98.376563909270004</v>
          </cell>
          <cell r="BF22">
            <v>106.29906184377</v>
          </cell>
          <cell r="BG22">
            <v>112.75814351102001</v>
          </cell>
          <cell r="BI22">
            <v>23.298869108833223</v>
          </cell>
          <cell r="BJ22">
            <v>27.429813096624631</v>
          </cell>
          <cell r="BK22">
            <v>30.945310188899761</v>
          </cell>
          <cell r="BL22">
            <v>32.875912238225609</v>
          </cell>
          <cell r="BM22">
            <v>37.048645754909636</v>
          </cell>
          <cell r="BN22">
            <v>39.649342987894691</v>
          </cell>
          <cell r="BO22">
            <v>40.625459782775899</v>
          </cell>
          <cell r="BP22">
            <v>47.694243242391764</v>
          </cell>
          <cell r="BQ22">
            <v>41.629783964609999</v>
          </cell>
          <cell r="BR22">
            <v>30.521414594026773</v>
          </cell>
          <cell r="BS22">
            <v>36.515064015885372</v>
          </cell>
          <cell r="BT22">
            <v>41.065710422320244</v>
          </cell>
          <cell r="BU22">
            <v>50.403597758704393</v>
          </cell>
          <cell r="BV22">
            <v>53.450462277620368</v>
          </cell>
          <cell r="BW22">
            <v>58.727220921375313</v>
          </cell>
          <cell r="BX22">
            <v>65.673602060994114</v>
          </cell>
          <cell r="BY22">
            <v>65.063900268628245</v>
          </cell>
          <cell r="BZ22">
            <v>7.6999999999999957</v>
          </cell>
          <cell r="CA22">
            <v>5.6</v>
          </cell>
          <cell r="CB22">
            <v>5.8979999999999997</v>
          </cell>
          <cell r="CC22">
            <v>53.820283702859996</v>
          </cell>
          <cell r="CD22">
            <v>19.197999999999993</v>
          </cell>
          <cell r="CE22">
            <v>34.622283702860003</v>
          </cell>
          <cell r="CF22">
            <v>180.34318003364942</v>
          </cell>
        </row>
        <row r="23">
          <cell r="L23">
            <v>1674.3179556702951</v>
          </cell>
          <cell r="M23">
            <v>8.8000000000000007</v>
          </cell>
          <cell r="N23">
            <v>1683.117955670295</v>
          </cell>
          <cell r="Q23">
            <v>163.61824812751036</v>
          </cell>
          <cell r="R23">
            <v>61.612279365768785</v>
          </cell>
          <cell r="S23">
            <v>90.096186472955367</v>
          </cell>
          <cell r="T23">
            <v>160.4210803613822</v>
          </cell>
          <cell r="U23">
            <v>297.39152626585241</v>
          </cell>
          <cell r="V23">
            <v>186.98624629550562</v>
          </cell>
          <cell r="W23">
            <v>231.99092437548458</v>
          </cell>
          <cell r="X23">
            <v>65.708967842202497</v>
          </cell>
          <cell r="Y23">
            <v>158.71604268705073</v>
          </cell>
          <cell r="Z23">
            <v>89.273360399922467</v>
          </cell>
          <cell r="AA23">
            <v>1685.5098574418048</v>
          </cell>
          <cell r="AB23">
            <v>1.4198339210365529</v>
          </cell>
          <cell r="AC23" t="e">
            <v>#VALUE!</v>
          </cell>
          <cell r="AD23">
            <v>1.4280111532525248</v>
          </cell>
          <cell r="AE23">
            <v>43.358681283538402</v>
          </cell>
          <cell r="AF23">
            <v>54.703301943100755</v>
          </cell>
          <cell r="AG23">
            <v>206.42999999999998</v>
          </cell>
          <cell r="AH23">
            <v>70.698789840206189</v>
          </cell>
          <cell r="AI23">
            <v>59.375908959537576</v>
          </cell>
          <cell r="AJ23">
            <v>96.220930635838158</v>
          </cell>
          <cell r="AK23">
            <v>335.83759517341042</v>
          </cell>
          <cell r="AL23">
            <v>85.101789017341048</v>
          </cell>
          <cell r="AM23">
            <v>224.30134537572255</v>
          </cell>
          <cell r="AN23">
            <v>94.061628612716802</v>
          </cell>
          <cell r="AO23">
            <v>129.78339337572254</v>
          </cell>
          <cell r="AP23">
            <v>83.805314235128307</v>
          </cell>
          <cell r="AQ23">
            <v>-12.008406786217934</v>
          </cell>
          <cell r="AR23">
            <v>-50.777339729859634</v>
          </cell>
          <cell r="AS23">
            <v>-12.611102625827407</v>
          </cell>
          <cell r="AT23">
            <v>27.177377234257804</v>
          </cell>
          <cell r="AU23">
            <v>59.458325550864039</v>
          </cell>
          <cell r="AV23">
            <v>-38.446068907558015</v>
          </cell>
          <cell r="AW23">
            <v>101.88445727816458</v>
          </cell>
          <cell r="AX23">
            <v>7.6895789997620341</v>
          </cell>
          <cell r="AY23">
            <v>169.85889067554956</v>
          </cell>
          <cell r="AZ23">
            <v>325.51155094568986</v>
          </cell>
          <cell r="BA23">
            <v>383.59923816006869</v>
          </cell>
          <cell r="BB23">
            <v>470.15252435386401</v>
          </cell>
          <cell r="BC23">
            <v>625.83178054056623</v>
          </cell>
          <cell r="BD23">
            <v>811.30850955592302</v>
          </cell>
          <cell r="BE23">
            <v>1104.3753511195941</v>
          </cell>
          <cell r="BF23">
            <v>1327.9476802744889</v>
          </cell>
          <cell r="BG23">
            <v>1393.6566481166917</v>
          </cell>
          <cell r="BH23">
            <v>98.061983226639157</v>
          </cell>
          <cell r="BI23">
            <v>304.49198322663915</v>
          </cell>
          <cell r="BJ23">
            <v>375.19077306684534</v>
          </cell>
          <cell r="BK23">
            <v>434.56668202638292</v>
          </cell>
          <cell r="BL23">
            <v>530.78761266222102</v>
          </cell>
          <cell r="BM23">
            <v>866.62520783563139</v>
          </cell>
          <cell r="BN23">
            <v>951.72699685297243</v>
          </cell>
          <cell r="BO23">
            <v>1176.0283422286952</v>
          </cell>
          <cell r="BP23">
            <v>1270.089970841412</v>
          </cell>
          <cell r="BQ23">
            <v>71.79690744891036</v>
          </cell>
          <cell r="BR23">
            <v>21.019567719050727</v>
          </cell>
          <cell r="BS23">
            <v>8.4084650932233131</v>
          </cell>
          <cell r="BT23">
            <v>35.585842327481132</v>
          </cell>
          <cell r="BU23">
            <v>95.044167878345149</v>
          </cell>
          <cell r="BV23">
            <v>53.876199611097185</v>
          </cell>
          <cell r="BW23">
            <v>152.64835426662171</v>
          </cell>
          <cell r="BX23">
            <v>151.91933804579378</v>
          </cell>
          <cell r="BY23">
            <v>123.5666772752795</v>
          </cell>
          <cell r="BZ23">
            <v>87.848982000000007</v>
          </cell>
          <cell r="CA23">
            <v>68.755261813999994</v>
          </cell>
          <cell r="CB23">
            <v>256.76741800000002</v>
          </cell>
          <cell r="CC23">
            <v>325.51155094568986</v>
          </cell>
          <cell r="CD23">
            <v>413.37166181400005</v>
          </cell>
          <cell r="CE23">
            <v>-87.860110868310187</v>
          </cell>
          <cell r="CF23">
            <v>-21.254507501252849</v>
          </cell>
        </row>
        <row r="24">
          <cell r="L24">
            <v>493.00005823502755</v>
          </cell>
          <cell r="M24">
            <v>8.8000000000000007</v>
          </cell>
          <cell r="N24">
            <v>501.80005823502756</v>
          </cell>
          <cell r="Q24">
            <v>20.389989183469996</v>
          </cell>
          <cell r="R24">
            <v>23.18330702766</v>
          </cell>
          <cell r="S24">
            <v>26.06416653558</v>
          </cell>
          <cell r="T24">
            <v>47.061405926010011</v>
          </cell>
          <cell r="U24">
            <v>30.953203019040004</v>
          </cell>
          <cell r="V24">
            <v>36.708243836569999</v>
          </cell>
          <cell r="W24">
            <v>24.578930537091001</v>
          </cell>
          <cell r="X24">
            <v>18.250467203880003</v>
          </cell>
          <cell r="Y24">
            <v>20.02734643026</v>
          </cell>
          <cell r="Z24">
            <v>54.986501595973827</v>
          </cell>
          <cell r="AA24">
            <v>364.86700234252476</v>
          </cell>
          <cell r="AB24">
            <v>0.45811090439493946</v>
          </cell>
          <cell r="AC24">
            <v>8.1772322159718545E-3</v>
          </cell>
          <cell r="AD24">
            <v>0.46628813661091134</v>
          </cell>
          <cell r="AE24">
            <v>27.7</v>
          </cell>
          <cell r="AF24">
            <v>36</v>
          </cell>
          <cell r="AG24">
            <v>32.700000000000003</v>
          </cell>
          <cell r="AH24">
            <v>24.7</v>
          </cell>
          <cell r="AI24">
            <v>31.9</v>
          </cell>
          <cell r="AJ24">
            <v>52.1</v>
          </cell>
          <cell r="AK24">
            <v>39</v>
          </cell>
          <cell r="AL24">
            <v>43.2</v>
          </cell>
          <cell r="AM24">
            <v>43.2</v>
          </cell>
          <cell r="AN24">
            <v>43.2</v>
          </cell>
          <cell r="AO24">
            <v>43.2</v>
          </cell>
          <cell r="AP24">
            <v>10.564640287859877</v>
          </cell>
          <cell r="AQ24">
            <v>-11.601199240870002</v>
          </cell>
          <cell r="AR24">
            <v>-12.310010816530006</v>
          </cell>
          <cell r="AS24">
            <v>-1.5166929723399996</v>
          </cell>
          <cell r="AT24">
            <v>-5.8358334644199985</v>
          </cell>
          <cell r="AU24">
            <v>-5.0385940739899908</v>
          </cell>
          <cell r="AV24">
            <v>-8.0467969809599964</v>
          </cell>
          <cell r="AW24">
            <v>-6.4917561634300043</v>
          </cell>
          <cell r="AX24">
            <v>-18.621069462909002</v>
          </cell>
          <cell r="AY24">
            <v>62.663441046989874</v>
          </cell>
          <cell r="AZ24">
            <v>83.053430230459867</v>
          </cell>
          <cell r="BA24">
            <v>106.23673725811986</v>
          </cell>
          <cell r="BB24">
            <v>132.30090379369986</v>
          </cell>
          <cell r="BC24">
            <v>179.36230971970986</v>
          </cell>
          <cell r="BD24">
            <v>210.31551273874987</v>
          </cell>
          <cell r="BE24">
            <v>247.02375657531988</v>
          </cell>
          <cell r="BF24">
            <v>271.60268711241088</v>
          </cell>
          <cell r="BG24">
            <v>289.8531543162909</v>
          </cell>
          <cell r="BH24">
            <v>63.7</v>
          </cell>
          <cell r="BI24">
            <v>96.4</v>
          </cell>
          <cell r="BJ24">
            <v>121.10000000000001</v>
          </cell>
          <cell r="BK24">
            <v>153</v>
          </cell>
          <cell r="BL24">
            <v>205.1</v>
          </cell>
          <cell r="BM24">
            <v>244.1</v>
          </cell>
          <cell r="BN24">
            <v>287.3</v>
          </cell>
          <cell r="BO24">
            <v>330.5</v>
          </cell>
          <cell r="BP24">
            <v>373.7</v>
          </cell>
          <cell r="BQ24">
            <v>-1.0365589530101289</v>
          </cell>
          <cell r="BR24">
            <v>-13.346569769540139</v>
          </cell>
          <cell r="BS24">
            <v>-14.863262741880149</v>
          </cell>
          <cell r="BT24">
            <v>-20.69909620630014</v>
          </cell>
          <cell r="BU24">
            <v>-25.737690280290138</v>
          </cell>
          <cell r="BV24">
            <v>-33.784487261250121</v>
          </cell>
          <cell r="BW24">
            <v>-40.276243424680132</v>
          </cell>
          <cell r="BX24">
            <v>-58.897312887589123</v>
          </cell>
          <cell r="BY24">
            <v>-83.846845683709091</v>
          </cell>
          <cell r="BZ24">
            <v>25.247000000000003</v>
          </cell>
          <cell r="CA24">
            <v>20.698</v>
          </cell>
          <cell r="CB24">
            <v>19.547000000000001</v>
          </cell>
          <cell r="CC24">
            <v>83.053430230459867</v>
          </cell>
          <cell r="CD24">
            <v>65.492000000000004</v>
          </cell>
          <cell r="CE24">
            <v>17.561430230459862</v>
          </cell>
          <cell r="CF24">
            <v>26.814618931258561</v>
          </cell>
        </row>
        <row r="25">
          <cell r="L25">
            <v>74.080139435267796</v>
          </cell>
          <cell r="N25">
            <v>74.080139435267796</v>
          </cell>
          <cell r="Q25">
            <v>20.419145816216478</v>
          </cell>
          <cell r="R25">
            <v>18.153312371182583</v>
          </cell>
          <cell r="S25">
            <v>17.05947118514537</v>
          </cell>
          <cell r="T25">
            <v>12.247566229500725</v>
          </cell>
          <cell r="U25">
            <v>25.380658931673061</v>
          </cell>
          <cell r="V25">
            <v>21.110588443768986</v>
          </cell>
          <cell r="W25">
            <v>19.332088271396032</v>
          </cell>
          <cell r="X25">
            <v>22.45435902849901</v>
          </cell>
          <cell r="Y25">
            <v>36.47583390597061</v>
          </cell>
          <cell r="Z25">
            <v>17.618997905190007</v>
          </cell>
          <cell r="AA25">
            <v>225.48435435511669</v>
          </cell>
          <cell r="AB25">
            <v>6.8837557131108951E-2</v>
          </cell>
          <cell r="AC25" t="str">
            <v xml:space="preserve"> </v>
          </cell>
          <cell r="AD25">
            <v>6.8837557131108951E-2</v>
          </cell>
          <cell r="AE25">
            <v>2</v>
          </cell>
          <cell r="AF25">
            <v>4.0999999999999996</v>
          </cell>
          <cell r="AG25">
            <v>5</v>
          </cell>
          <cell r="AH25">
            <v>22</v>
          </cell>
          <cell r="AI25">
            <v>10.4</v>
          </cell>
          <cell r="AJ25">
            <v>11.8</v>
          </cell>
          <cell r="AK25">
            <v>23.4</v>
          </cell>
          <cell r="AL25">
            <v>7.2</v>
          </cell>
          <cell r="AM25">
            <v>7.2</v>
          </cell>
          <cell r="AN25">
            <v>7.2</v>
          </cell>
          <cell r="AO25">
            <v>7.2</v>
          </cell>
          <cell r="AP25">
            <v>6.741418895517878</v>
          </cell>
          <cell r="AQ25">
            <v>2.3909133710559747</v>
          </cell>
          <cell r="AR25">
            <v>15.419145816216478</v>
          </cell>
          <cell r="AS25">
            <v>-3.846687628817417</v>
          </cell>
          <cell r="AT25">
            <v>6.6594711851453692</v>
          </cell>
          <cell r="AU25">
            <v>0.44756622950072433</v>
          </cell>
          <cell r="AV25">
            <v>1.9806589316730623</v>
          </cell>
          <cell r="AW25">
            <v>13.910588443768987</v>
          </cell>
          <cell r="AX25">
            <v>12.132088271396032</v>
          </cell>
          <cell r="AY25">
            <v>15.232332266573852</v>
          </cell>
          <cell r="AZ25">
            <v>35.651478082790334</v>
          </cell>
          <cell r="BA25">
            <v>53.804790453972913</v>
          </cell>
          <cell r="BB25">
            <v>70.864261639118283</v>
          </cell>
          <cell r="BC25">
            <v>83.111827868619002</v>
          </cell>
          <cell r="BD25">
            <v>108.49248680029206</v>
          </cell>
          <cell r="BE25">
            <v>129.60307524406105</v>
          </cell>
          <cell r="BF25">
            <v>148.93516351545708</v>
          </cell>
          <cell r="BG25">
            <v>171.38952254395608</v>
          </cell>
          <cell r="BH25">
            <v>6.1</v>
          </cell>
          <cell r="BI25">
            <v>11.1</v>
          </cell>
          <cell r="BJ25">
            <v>33.1</v>
          </cell>
          <cell r="BK25">
            <v>43.5</v>
          </cell>
          <cell r="BL25">
            <v>55.3</v>
          </cell>
          <cell r="BM25">
            <v>78.699999999999989</v>
          </cell>
          <cell r="BN25">
            <v>85.899999999999991</v>
          </cell>
          <cell r="BO25">
            <v>93.1</v>
          </cell>
          <cell r="BP25">
            <v>100.3</v>
          </cell>
          <cell r="BQ25">
            <v>9.1323322665738527</v>
          </cell>
          <cell r="BR25">
            <v>24.551478082790332</v>
          </cell>
          <cell r="BS25">
            <v>20.704790453972912</v>
          </cell>
          <cell r="BT25">
            <v>27.364261639118283</v>
          </cell>
          <cell r="BU25">
            <v>27.811827868619005</v>
          </cell>
          <cell r="BV25">
            <v>29.792486800292068</v>
          </cell>
          <cell r="BW25">
            <v>43.703075244061054</v>
          </cell>
          <cell r="BX25">
            <v>55.835163515457083</v>
          </cell>
          <cell r="BY25">
            <v>71.089522543956079</v>
          </cell>
          <cell r="BZ25">
            <v>23.351859999999999</v>
          </cell>
          <cell r="CA25">
            <v>20.5769068</v>
          </cell>
          <cell r="CB25">
            <v>29.963000000000001</v>
          </cell>
          <cell r="CC25">
            <v>35.651478082790334</v>
          </cell>
          <cell r="CD25">
            <v>73.891766799999999</v>
          </cell>
          <cell r="CE25">
            <v>-38.240288717209665</v>
          </cell>
          <cell r="CF25">
            <v>-51.751758515550428</v>
          </cell>
        </row>
        <row r="26">
          <cell r="L26">
            <v>10.8</v>
          </cell>
          <cell r="N26">
            <v>10.8</v>
          </cell>
          <cell r="Q26">
            <v>7.4463383106399998</v>
          </cell>
          <cell r="R26">
            <v>8.1457029190000002E-2</v>
          </cell>
          <cell r="S26">
            <v>0</v>
          </cell>
          <cell r="T26">
            <v>0</v>
          </cell>
          <cell r="U26">
            <v>9.3261672939999998E-2</v>
          </cell>
          <cell r="V26">
            <v>0.87509684561000001</v>
          </cell>
          <cell r="W26">
            <v>6.2785879759299998</v>
          </cell>
          <cell r="X26">
            <v>0</v>
          </cell>
          <cell r="Y26">
            <v>0</v>
          </cell>
          <cell r="Z26">
            <v>0</v>
          </cell>
          <cell r="AA26">
            <v>15.571623193810002</v>
          </cell>
          <cell r="AB26">
            <v>1.0035694083238185E-2</v>
          </cell>
          <cell r="AC26" t="str">
            <v xml:space="preserve"> </v>
          </cell>
          <cell r="AD26">
            <v>1.0035694083238185E-2</v>
          </cell>
          <cell r="AE26">
            <v>1.5389999999999999</v>
          </cell>
          <cell r="AF26">
            <v>2.1778</v>
          </cell>
          <cell r="AG26">
            <v>19.13</v>
          </cell>
          <cell r="AH26">
            <v>1.2230000000000001</v>
          </cell>
          <cell r="AI26">
            <v>3.2370000000000001</v>
          </cell>
          <cell r="AJ26">
            <v>2</v>
          </cell>
          <cell r="AK26">
            <v>3.1</v>
          </cell>
          <cell r="AL26">
            <v>3.5</v>
          </cell>
          <cell r="AM26">
            <v>3.5</v>
          </cell>
          <cell r="AN26">
            <v>3.5</v>
          </cell>
          <cell r="AO26">
            <v>3.5</v>
          </cell>
          <cell r="AP26">
            <v>-0.74211864049999998</v>
          </cell>
          <cell r="AQ26">
            <v>-2.1778</v>
          </cell>
          <cell r="AR26">
            <v>-11.683661689359999</v>
          </cell>
          <cell r="AS26">
            <v>-1.14154297081</v>
          </cell>
          <cell r="AT26">
            <v>-3.2370000000000001</v>
          </cell>
          <cell r="AU26">
            <v>-2</v>
          </cell>
          <cell r="AV26">
            <v>-3.0067383270599999</v>
          </cell>
          <cell r="AW26">
            <v>-2.6249031543900001</v>
          </cell>
          <cell r="AX26">
            <v>2.7785879759299998</v>
          </cell>
          <cell r="AY26">
            <v>0.79688135949999994</v>
          </cell>
          <cell r="AZ26">
            <v>8.2432196701400002</v>
          </cell>
          <cell r="BA26">
            <v>8.3246766993300003</v>
          </cell>
          <cell r="BB26">
            <v>8.3246766993300003</v>
          </cell>
          <cell r="BC26">
            <v>8.3246766993300003</v>
          </cell>
          <cell r="BD26">
            <v>8.417938372270001</v>
          </cell>
          <cell r="BE26">
            <v>9.2930352178800018</v>
          </cell>
          <cell r="BF26">
            <v>15.571623193810002</v>
          </cell>
          <cell r="BG26">
            <v>15.571623193810002</v>
          </cell>
          <cell r="BH26">
            <v>3.7168000000000001</v>
          </cell>
          <cell r="BI26">
            <v>22.846799999999998</v>
          </cell>
          <cell r="BJ26">
            <v>24.069799999999997</v>
          </cell>
          <cell r="BK26">
            <v>27.306799999999996</v>
          </cell>
          <cell r="BL26">
            <v>29.306799999999996</v>
          </cell>
          <cell r="BM26">
            <v>32.406799999999997</v>
          </cell>
          <cell r="BN26">
            <v>35.906799999999997</v>
          </cell>
          <cell r="BO26">
            <v>39.406799999999997</v>
          </cell>
          <cell r="BP26">
            <v>42.906799999999997</v>
          </cell>
          <cell r="BQ26">
            <v>-2.9199186405000002</v>
          </cell>
          <cell r="BR26">
            <v>-14.603580329859998</v>
          </cell>
          <cell r="BS26">
            <v>-15.745123300669997</v>
          </cell>
          <cell r="BT26">
            <v>-18.982123300669997</v>
          </cell>
          <cell r="BU26">
            <v>-20.982123300669997</v>
          </cell>
          <cell r="BV26">
            <v>-23.988861627729996</v>
          </cell>
          <cell r="BW26">
            <v>-26.613764782119993</v>
          </cell>
          <cell r="BX26">
            <v>-23.835176806189995</v>
          </cell>
          <cell r="BY26">
            <v>-27.335176806189995</v>
          </cell>
          <cell r="BZ26">
            <v>0.55522199999999999</v>
          </cell>
          <cell r="CA26">
            <v>0.17439501400000001</v>
          </cell>
          <cell r="CB26">
            <v>0.149418</v>
          </cell>
          <cell r="CC26">
            <v>8.2432196701400002</v>
          </cell>
          <cell r="CD26">
            <v>0.87903501400000006</v>
          </cell>
          <cell r="CE26">
            <v>7.36418465614</v>
          </cell>
          <cell r="CF26">
            <v>837.75782976262644</v>
          </cell>
        </row>
        <row r="27">
          <cell r="Q27">
            <v>7.9655878573700001</v>
          </cell>
          <cell r="R27">
            <v>3.5245921513900003</v>
          </cell>
          <cell r="S27">
            <v>3.5429002791599995</v>
          </cell>
          <cell r="T27">
            <v>4.7418241746799987</v>
          </cell>
          <cell r="U27">
            <v>2.7218993596900005</v>
          </cell>
          <cell r="V27">
            <v>3.1123026226399997</v>
          </cell>
          <cell r="W27">
            <v>8.4185952205899994</v>
          </cell>
          <cell r="X27">
            <v>0</v>
          </cell>
          <cell r="Y27">
            <v>0</v>
          </cell>
          <cell r="Z27">
            <v>0</v>
          </cell>
          <cell r="AA27">
            <v>43.863806238139993</v>
          </cell>
        </row>
        <row r="28">
          <cell r="L28">
            <v>186.15</v>
          </cell>
          <cell r="N28">
            <v>186.15</v>
          </cell>
          <cell r="Q28">
            <v>5.0113765807009782</v>
          </cell>
          <cell r="R28">
            <v>4.7818756766337636</v>
          </cell>
          <cell r="S28">
            <v>21.554095750260004</v>
          </cell>
          <cell r="T28">
            <v>5.9497288321294901</v>
          </cell>
          <cell r="U28">
            <v>3.9456540861499994</v>
          </cell>
          <cell r="V28">
            <v>21.941462904838779</v>
          </cell>
          <cell r="W28">
            <v>6.9551681920775339</v>
          </cell>
          <cell r="X28">
            <v>11.505704975772867</v>
          </cell>
          <cell r="Y28">
            <v>5.8337863561200001</v>
          </cell>
          <cell r="Z28">
            <v>7.3605258967185696</v>
          </cell>
          <cell r="AA28">
            <v>167.42776221485198</v>
          </cell>
          <cell r="AB28">
            <v>0.17297633829581371</v>
          </cell>
          <cell r="AC28" t="str">
            <v xml:space="preserve"> </v>
          </cell>
          <cell r="AD28">
            <v>0.17297633829581371</v>
          </cell>
          <cell r="AE28">
            <v>10.119681283538403</v>
          </cell>
          <cell r="AF28">
            <v>10.35904385061521</v>
          </cell>
          <cell r="AG28">
            <v>9.3999999999999986</v>
          </cell>
          <cell r="AH28">
            <v>7.7757898402061905</v>
          </cell>
          <cell r="AI28">
            <v>10.8</v>
          </cell>
          <cell r="AJ28">
            <v>24</v>
          </cell>
          <cell r="AK28">
            <v>5.2</v>
          </cell>
          <cell r="AL28">
            <v>29.5</v>
          </cell>
          <cell r="AM28">
            <v>29.5</v>
          </cell>
          <cell r="AN28">
            <v>29.5</v>
          </cell>
          <cell r="AO28">
            <v>29.5</v>
          </cell>
          <cell r="AP28">
            <v>53.538706444161605</v>
          </cell>
          <cell r="AQ28">
            <v>-1.4290486148652075</v>
          </cell>
          <cell r="AR28">
            <v>-4.3886234192990203</v>
          </cell>
          <cell r="AS28">
            <v>-2.9939141635724269</v>
          </cell>
          <cell r="AT28">
            <v>10.754095750260003</v>
          </cell>
          <cell r="AU28">
            <v>-18.050271167870509</v>
          </cell>
          <cell r="AV28">
            <v>-1.2543459138500008</v>
          </cell>
          <cell r="AW28">
            <v>-7.5585370951612205</v>
          </cell>
          <cell r="AX28">
            <v>-22.544831807922467</v>
          </cell>
          <cell r="AY28">
            <v>72.588382963450016</v>
          </cell>
          <cell r="AZ28">
            <v>77.599759544150999</v>
          </cell>
          <cell r="BA28">
            <v>82.381635220784759</v>
          </cell>
          <cell r="BB28">
            <v>103.93573097104476</v>
          </cell>
          <cell r="BC28">
            <v>109.88545980317426</v>
          </cell>
          <cell r="BD28">
            <v>113.83111388932426</v>
          </cell>
          <cell r="BE28">
            <v>135.77257679416303</v>
          </cell>
          <cell r="BF28">
            <v>142.72774498624057</v>
          </cell>
          <cell r="BG28">
            <v>154.23344996201342</v>
          </cell>
          <cell r="BH28">
            <v>20.478725134153613</v>
          </cell>
          <cell r="BI28">
            <v>29.878725134153612</v>
          </cell>
          <cell r="BJ28">
            <v>37.654514974359799</v>
          </cell>
          <cell r="BK28">
            <v>48.454514974359796</v>
          </cell>
          <cell r="BL28">
            <v>72.454514974359796</v>
          </cell>
          <cell r="BM28">
            <v>77.654514974359799</v>
          </cell>
          <cell r="BN28">
            <v>107.1545149743598</v>
          </cell>
          <cell r="BO28">
            <v>136.65451497435981</v>
          </cell>
          <cell r="BP28">
            <v>166.15451497435981</v>
          </cell>
          <cell r="BQ28">
            <v>52.109657829296403</v>
          </cell>
          <cell r="BR28">
            <v>47.721034409997387</v>
          </cell>
          <cell r="BS28">
            <v>44.72712024642496</v>
          </cell>
          <cell r="BT28">
            <v>55.481215996684966</v>
          </cell>
          <cell r="BU28">
            <v>37.430944828814461</v>
          </cell>
          <cell r="BV28">
            <v>36.176598914964458</v>
          </cell>
          <cell r="BW28">
            <v>28.618061819803231</v>
          </cell>
          <cell r="BX28">
            <v>6.073230011880753</v>
          </cell>
          <cell r="BY28">
            <v>-11.921065012346389</v>
          </cell>
          <cell r="BZ28">
            <v>32.994900000000001</v>
          </cell>
          <cell r="CA28">
            <v>16.900000000000002</v>
          </cell>
          <cell r="CB28">
            <v>8.8000000000000007</v>
          </cell>
          <cell r="CC28">
            <v>77.599759544150999</v>
          </cell>
          <cell r="CD28">
            <v>58.694900000000004</v>
          </cell>
          <cell r="CE28">
            <v>18.904859544150995</v>
          </cell>
          <cell r="CF28">
            <v>32.208691971791417</v>
          </cell>
        </row>
        <row r="29">
          <cell r="L29">
            <v>650.67629999999997</v>
          </cell>
          <cell r="M29">
            <v>0</v>
          </cell>
          <cell r="N29">
            <v>650.67629999999997</v>
          </cell>
          <cell r="Q29">
            <v>100</v>
          </cell>
          <cell r="R29">
            <v>0</v>
          </cell>
          <cell r="S29">
            <v>17.899999999999999</v>
          </cell>
          <cell r="T29">
            <v>88.812268683499994</v>
          </cell>
          <cell r="U29">
            <v>114.15</v>
          </cell>
          <cell r="V29">
            <v>98.247960756910004</v>
          </cell>
          <cell r="W29">
            <v>150.15</v>
          </cell>
          <cell r="X29">
            <v>0.5</v>
          </cell>
          <cell r="Y29">
            <v>58.708274347809997</v>
          </cell>
          <cell r="Z29">
            <v>0.14164135505006925</v>
          </cell>
          <cell r="AA29">
            <v>633.51014514327005</v>
          </cell>
          <cell r="AB29">
            <v>0.60462854574197344</v>
          </cell>
          <cell r="AC29" t="str">
            <v xml:space="preserve"> </v>
          </cell>
          <cell r="AD29">
            <v>0.60462854574197344</v>
          </cell>
          <cell r="AE29">
            <v>0</v>
          </cell>
          <cell r="AF29">
            <v>0</v>
          </cell>
          <cell r="AG29">
            <v>138.19999999999999</v>
          </cell>
          <cell r="AH29">
            <v>0</v>
          </cell>
          <cell r="AI29">
            <v>0</v>
          </cell>
          <cell r="AJ29">
            <v>0</v>
          </cell>
          <cell r="AK29">
            <v>139.078495</v>
          </cell>
          <cell r="AL29">
            <v>0</v>
          </cell>
          <cell r="AM29">
            <v>139.078</v>
          </cell>
          <cell r="AN29">
            <v>0</v>
          </cell>
          <cell r="AO29">
            <v>0</v>
          </cell>
          <cell r="AP29">
            <v>4.4000000000000004</v>
          </cell>
          <cell r="AQ29">
            <v>0.5</v>
          </cell>
          <cell r="AR29">
            <v>-38.199999999999989</v>
          </cell>
          <cell r="AS29">
            <v>0</v>
          </cell>
          <cell r="AT29">
            <v>17.899999999999999</v>
          </cell>
          <cell r="AU29">
            <v>88.812268683499994</v>
          </cell>
          <cell r="AV29">
            <v>-24.928494999999998</v>
          </cell>
          <cell r="AW29">
            <v>98.247960756910004</v>
          </cell>
          <cell r="AX29">
            <v>11.072000000000003</v>
          </cell>
          <cell r="AY29">
            <v>4.9000000000000004</v>
          </cell>
          <cell r="AZ29">
            <v>104.9</v>
          </cell>
          <cell r="BA29">
            <v>104.9</v>
          </cell>
          <cell r="BB29">
            <v>122.8</v>
          </cell>
          <cell r="BC29">
            <v>211.61226868349999</v>
          </cell>
          <cell r="BD29">
            <v>325.7622686835</v>
          </cell>
          <cell r="BE29">
            <v>424.01022944041</v>
          </cell>
          <cell r="BF29">
            <v>574.16022944041003</v>
          </cell>
          <cell r="BG29">
            <v>574.66022944041003</v>
          </cell>
          <cell r="BH29">
            <v>0</v>
          </cell>
          <cell r="BI29">
            <v>138.19999999999999</v>
          </cell>
          <cell r="BJ29">
            <v>138.19999999999999</v>
          </cell>
          <cell r="BK29">
            <v>138.19999999999999</v>
          </cell>
          <cell r="BL29">
            <v>138.19999999999999</v>
          </cell>
          <cell r="BM29">
            <v>277.27849500000002</v>
          </cell>
          <cell r="BN29">
            <v>277.27849500000002</v>
          </cell>
          <cell r="BO29">
            <v>416.356495</v>
          </cell>
          <cell r="BP29">
            <v>416.356495</v>
          </cell>
          <cell r="BQ29">
            <v>4.9000000000000004</v>
          </cell>
          <cell r="BR29">
            <v>-33.29999999999999</v>
          </cell>
          <cell r="BS29">
            <v>-33.29999999999999</v>
          </cell>
          <cell r="BT29">
            <v>-15.399999999999991</v>
          </cell>
          <cell r="BU29">
            <v>73.412268683500002</v>
          </cell>
          <cell r="BV29">
            <v>48.483773683500004</v>
          </cell>
          <cell r="BW29">
            <v>146.73173444041001</v>
          </cell>
          <cell r="BX29">
            <v>157.80373444041004</v>
          </cell>
          <cell r="BY29">
            <v>158.30373444041004</v>
          </cell>
          <cell r="BZ29">
            <v>0</v>
          </cell>
          <cell r="CA29">
            <v>8.5</v>
          </cell>
          <cell r="CB29">
            <v>189.3</v>
          </cell>
          <cell r="CC29">
            <v>104.9</v>
          </cell>
          <cell r="CD29">
            <v>197.8</v>
          </cell>
          <cell r="CE29">
            <v>-92.9</v>
          </cell>
          <cell r="CF29">
            <v>-46.96663296258847</v>
          </cell>
        </row>
        <row r="30">
          <cell r="G30" t="str">
            <v>Ecopetrol</v>
          </cell>
          <cell r="L30">
            <v>207</v>
          </cell>
          <cell r="N30">
            <v>207</v>
          </cell>
          <cell r="O30">
            <v>0</v>
          </cell>
          <cell r="P30">
            <v>0</v>
          </cell>
          <cell r="Q30">
            <v>0</v>
          </cell>
          <cell r="R30">
            <v>0</v>
          </cell>
          <cell r="S30">
            <v>0</v>
          </cell>
          <cell r="T30">
            <v>0</v>
          </cell>
          <cell r="U30">
            <v>103.5</v>
          </cell>
          <cell r="V30">
            <v>0</v>
          </cell>
          <cell r="W30">
            <v>0</v>
          </cell>
          <cell r="X30">
            <v>0</v>
          </cell>
          <cell r="Y30">
            <v>0</v>
          </cell>
          <cell r="Z30">
            <v>0</v>
          </cell>
          <cell r="AA30">
            <v>103.5</v>
          </cell>
          <cell r="AB30">
            <v>0.19235080326206519</v>
          </cell>
          <cell r="AC30" t="str">
            <v xml:space="preserve"> </v>
          </cell>
          <cell r="AD30">
            <v>0.19235080326206519</v>
          </cell>
          <cell r="AE30">
            <v>0</v>
          </cell>
          <cell r="AF30">
            <v>0</v>
          </cell>
          <cell r="AG30">
            <v>0</v>
          </cell>
          <cell r="AH30">
            <v>0</v>
          </cell>
          <cell r="AI30">
            <v>0</v>
          </cell>
          <cell r="AJ30">
            <v>0</v>
          </cell>
          <cell r="AK30">
            <v>139.078495</v>
          </cell>
          <cell r="AL30">
            <v>0</v>
          </cell>
          <cell r="AM30">
            <v>139.078</v>
          </cell>
          <cell r="AN30">
            <v>0</v>
          </cell>
          <cell r="AO30">
            <v>0</v>
          </cell>
          <cell r="AP30">
            <v>0</v>
          </cell>
          <cell r="AQ30">
            <v>0</v>
          </cell>
          <cell r="AR30">
            <v>0</v>
          </cell>
          <cell r="AS30">
            <v>0</v>
          </cell>
          <cell r="AT30">
            <v>0</v>
          </cell>
          <cell r="AU30">
            <v>0</v>
          </cell>
          <cell r="AV30">
            <v>-35.578495000000004</v>
          </cell>
          <cell r="AW30">
            <v>0</v>
          </cell>
          <cell r="AX30">
            <v>-139.078</v>
          </cell>
          <cell r="AY30">
            <v>0</v>
          </cell>
          <cell r="AZ30">
            <v>0</v>
          </cell>
          <cell r="BA30">
            <v>0</v>
          </cell>
          <cell r="BB30">
            <v>0</v>
          </cell>
          <cell r="BC30">
            <v>0</v>
          </cell>
          <cell r="BD30">
            <v>103.5</v>
          </cell>
          <cell r="BE30">
            <v>103.5</v>
          </cell>
          <cell r="BF30">
            <v>103.5</v>
          </cell>
          <cell r="BG30">
            <v>103.5</v>
          </cell>
          <cell r="BH30">
            <v>0</v>
          </cell>
          <cell r="BI30">
            <v>0</v>
          </cell>
          <cell r="BJ30">
            <v>0</v>
          </cell>
          <cell r="BK30">
            <v>0</v>
          </cell>
          <cell r="BL30">
            <v>0</v>
          </cell>
          <cell r="BM30">
            <v>139.078495</v>
          </cell>
          <cell r="BN30">
            <v>139.078495</v>
          </cell>
          <cell r="BO30">
            <v>278.15649500000001</v>
          </cell>
          <cell r="BP30">
            <v>278.15649500000001</v>
          </cell>
          <cell r="BQ30">
            <v>0</v>
          </cell>
          <cell r="BR30">
            <v>0</v>
          </cell>
          <cell r="BS30">
            <v>0</v>
          </cell>
          <cell r="BT30">
            <v>0</v>
          </cell>
          <cell r="BU30">
            <v>0</v>
          </cell>
          <cell r="BV30">
            <v>-35.578495000000004</v>
          </cell>
          <cell r="BW30">
            <v>-35.578495000000004</v>
          </cell>
          <cell r="BX30">
            <v>-174.65649500000001</v>
          </cell>
          <cell r="BY30">
            <v>-174.65649500000001</v>
          </cell>
          <cell r="CC30">
            <v>0</v>
          </cell>
          <cell r="CD30">
            <v>0</v>
          </cell>
          <cell r="CE30">
            <v>0</v>
          </cell>
          <cell r="CF30" t="str">
            <v xml:space="preserve">n.a. </v>
          </cell>
        </row>
        <row r="31">
          <cell r="G31" t="str">
            <v>Telecom</v>
          </cell>
          <cell r="L31">
            <v>40.799999999999997</v>
          </cell>
          <cell r="N31">
            <v>40.799999999999997</v>
          </cell>
          <cell r="O31">
            <v>0</v>
          </cell>
          <cell r="P31">
            <v>0</v>
          </cell>
          <cell r="Q31">
            <v>0</v>
          </cell>
          <cell r="R31">
            <v>0</v>
          </cell>
          <cell r="S31">
            <v>0</v>
          </cell>
          <cell r="T31">
            <v>0</v>
          </cell>
          <cell r="U31">
            <v>0</v>
          </cell>
          <cell r="V31">
            <v>0</v>
          </cell>
          <cell r="W31">
            <v>0</v>
          </cell>
          <cell r="X31">
            <v>0</v>
          </cell>
          <cell r="Y31">
            <v>0</v>
          </cell>
          <cell r="Z31">
            <v>0</v>
          </cell>
          <cell r="AA31">
            <v>0</v>
          </cell>
          <cell r="AB31">
            <v>3.7912622092233138E-2</v>
          </cell>
          <cell r="AC31" t="str">
            <v xml:space="preserve"> </v>
          </cell>
          <cell r="AD31">
            <v>3.7912622092233138E-2</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CC31">
            <v>0</v>
          </cell>
          <cell r="CD31">
            <v>0</v>
          </cell>
          <cell r="CE31">
            <v>0</v>
          </cell>
          <cell r="CF31" t="str">
            <v xml:space="preserve">n.a. </v>
          </cell>
        </row>
        <row r="32">
          <cell r="G32" t="str">
            <v>Banco de la República</v>
          </cell>
          <cell r="L32">
            <v>99.999999999999986</v>
          </cell>
          <cell r="N32">
            <v>99.999999999999986</v>
          </cell>
          <cell r="O32">
            <v>0</v>
          </cell>
          <cell r="P32">
            <v>0</v>
          </cell>
          <cell r="Q32">
            <v>100</v>
          </cell>
          <cell r="R32">
            <v>0</v>
          </cell>
          <cell r="S32">
            <v>0</v>
          </cell>
          <cell r="T32">
            <v>0</v>
          </cell>
          <cell r="U32">
            <v>0</v>
          </cell>
          <cell r="V32">
            <v>0</v>
          </cell>
          <cell r="W32">
            <v>0</v>
          </cell>
          <cell r="X32">
            <v>0</v>
          </cell>
          <cell r="Y32">
            <v>0</v>
          </cell>
          <cell r="Z32">
            <v>0</v>
          </cell>
          <cell r="AA32">
            <v>100</v>
          </cell>
          <cell r="AB32">
            <v>9.2923093363316514E-2</v>
          </cell>
          <cell r="AC32" t="str">
            <v xml:space="preserve"> </v>
          </cell>
          <cell r="AD32">
            <v>9.2923093363316514E-2</v>
          </cell>
          <cell r="AE32">
            <v>0</v>
          </cell>
          <cell r="AF32">
            <v>0</v>
          </cell>
          <cell r="AG32">
            <v>138.19999999999999</v>
          </cell>
          <cell r="AH32">
            <v>0</v>
          </cell>
          <cell r="AI32">
            <v>0</v>
          </cell>
          <cell r="AJ32">
            <v>0</v>
          </cell>
          <cell r="AK32">
            <v>0</v>
          </cell>
          <cell r="AL32">
            <v>0</v>
          </cell>
          <cell r="AM32">
            <v>0</v>
          </cell>
          <cell r="AN32">
            <v>0</v>
          </cell>
          <cell r="AO32">
            <v>0</v>
          </cell>
          <cell r="AP32">
            <v>0</v>
          </cell>
          <cell r="AQ32">
            <v>0</v>
          </cell>
          <cell r="AR32">
            <v>-38.199999999999989</v>
          </cell>
          <cell r="AS32">
            <v>0</v>
          </cell>
          <cell r="AT32">
            <v>0</v>
          </cell>
          <cell r="AU32">
            <v>0</v>
          </cell>
          <cell r="AV32">
            <v>0</v>
          </cell>
          <cell r="AW32">
            <v>0</v>
          </cell>
          <cell r="AX32">
            <v>0</v>
          </cell>
          <cell r="AY32">
            <v>0</v>
          </cell>
          <cell r="AZ32">
            <v>100</v>
          </cell>
          <cell r="BA32">
            <v>100</v>
          </cell>
          <cell r="BB32">
            <v>100</v>
          </cell>
          <cell r="BC32">
            <v>100</v>
          </cell>
          <cell r="BD32">
            <v>100</v>
          </cell>
          <cell r="BE32">
            <v>100</v>
          </cell>
          <cell r="BF32">
            <v>100</v>
          </cell>
          <cell r="BG32">
            <v>100</v>
          </cell>
          <cell r="BH32">
            <v>0</v>
          </cell>
          <cell r="BI32">
            <v>138.19999999999999</v>
          </cell>
          <cell r="BJ32">
            <v>138.19999999999999</v>
          </cell>
          <cell r="BK32">
            <v>138.19999999999999</v>
          </cell>
          <cell r="BL32">
            <v>138.19999999999999</v>
          </cell>
          <cell r="BM32">
            <v>138.19999999999999</v>
          </cell>
          <cell r="BN32">
            <v>138.19999999999999</v>
          </cell>
          <cell r="BO32">
            <v>138.19999999999999</v>
          </cell>
          <cell r="BP32">
            <v>138.19999999999999</v>
          </cell>
          <cell r="BQ32">
            <v>0</v>
          </cell>
          <cell r="BR32">
            <v>-38.199999999999989</v>
          </cell>
          <cell r="BS32">
            <v>-38.199999999999989</v>
          </cell>
          <cell r="BT32">
            <v>-38.199999999999989</v>
          </cell>
          <cell r="BU32">
            <v>-38.199999999999989</v>
          </cell>
          <cell r="BV32">
            <v>-38.199999999999989</v>
          </cell>
          <cell r="BW32">
            <v>-38.199999999999989</v>
          </cell>
          <cell r="BX32">
            <v>-38.199999999999989</v>
          </cell>
          <cell r="BY32">
            <v>-38.199999999999989</v>
          </cell>
          <cell r="CB32">
            <v>189.3</v>
          </cell>
          <cell r="CC32">
            <v>100</v>
          </cell>
          <cell r="CD32">
            <v>189.3</v>
          </cell>
          <cell r="CE32">
            <v>-89.300000000000011</v>
          </cell>
          <cell r="CF32">
            <v>-47.173798203909143</v>
          </cell>
        </row>
        <row r="33">
          <cell r="G33" t="str">
            <v>Isagen</v>
          </cell>
          <cell r="L33">
            <v>175.30330000000001</v>
          </cell>
          <cell r="N33">
            <v>175.30330000000001</v>
          </cell>
          <cell r="O33">
            <v>0</v>
          </cell>
          <cell r="P33">
            <v>0</v>
          </cell>
          <cell r="Q33">
            <v>0</v>
          </cell>
          <cell r="R33">
            <v>0</v>
          </cell>
          <cell r="S33">
            <v>0</v>
          </cell>
          <cell r="T33">
            <v>0</v>
          </cell>
          <cell r="U33">
            <v>0</v>
          </cell>
          <cell r="V33">
            <v>0</v>
          </cell>
          <cell r="W33">
            <v>0</v>
          </cell>
          <cell r="X33">
            <v>0</v>
          </cell>
          <cell r="Y33">
            <v>0</v>
          </cell>
          <cell r="Z33">
            <v>0</v>
          </cell>
          <cell r="AA33">
            <v>0</v>
          </cell>
          <cell r="AB33">
            <v>0.16289724912797485</v>
          </cell>
          <cell r="AC33" t="str">
            <v xml:space="preserve"> </v>
          </cell>
          <cell r="AD33">
            <v>0.16289724912797485</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CC33">
            <v>0</v>
          </cell>
          <cell r="CD33">
            <v>0</v>
          </cell>
          <cell r="CE33">
            <v>0</v>
          </cell>
          <cell r="CF33" t="str">
            <v xml:space="preserve">n.a. </v>
          </cell>
        </row>
        <row r="34">
          <cell r="G34" t="str">
            <v xml:space="preserve">Resto  </v>
          </cell>
          <cell r="L34">
            <v>127.57299999999999</v>
          </cell>
          <cell r="N34">
            <v>127.57299999999999</v>
          </cell>
          <cell r="O34">
            <v>4.4000000000000004</v>
          </cell>
          <cell r="P34">
            <v>0.5</v>
          </cell>
          <cell r="Q34">
            <v>0</v>
          </cell>
          <cell r="R34">
            <v>0</v>
          </cell>
          <cell r="S34">
            <v>17.899999999999999</v>
          </cell>
          <cell r="T34">
            <v>88.812268683499994</v>
          </cell>
          <cell r="U34">
            <v>10.650000000000006</v>
          </cell>
          <cell r="V34">
            <v>98.247960756910004</v>
          </cell>
          <cell r="W34">
            <v>150.15</v>
          </cell>
          <cell r="X34">
            <v>0.5</v>
          </cell>
          <cell r="Y34">
            <v>58.708274347809997</v>
          </cell>
          <cell r="Z34">
            <v>0.14164135505006925</v>
          </cell>
          <cell r="AA34">
            <v>430.01014514327011</v>
          </cell>
          <cell r="AB34">
            <v>0.11854477789638378</v>
          </cell>
          <cell r="AC34" t="str">
            <v xml:space="preserve"> </v>
          </cell>
          <cell r="AD34">
            <v>0.11854477789638378</v>
          </cell>
          <cell r="AE34">
            <v>0</v>
          </cell>
          <cell r="AF34">
            <v>0</v>
          </cell>
          <cell r="AG34">
            <v>0</v>
          </cell>
          <cell r="AH34">
            <v>0</v>
          </cell>
          <cell r="AI34">
            <v>0</v>
          </cell>
          <cell r="AJ34">
            <v>0</v>
          </cell>
          <cell r="AK34">
            <v>0</v>
          </cell>
          <cell r="AL34">
            <v>0</v>
          </cell>
          <cell r="AM34">
            <v>0</v>
          </cell>
          <cell r="AN34">
            <v>0</v>
          </cell>
          <cell r="AO34">
            <v>0</v>
          </cell>
          <cell r="AP34">
            <v>4.4000000000000004</v>
          </cell>
          <cell r="AQ34">
            <v>0.5</v>
          </cell>
          <cell r="AR34">
            <v>0</v>
          </cell>
          <cell r="AS34">
            <v>0</v>
          </cell>
          <cell r="AT34">
            <v>17.899999999999999</v>
          </cell>
          <cell r="AU34">
            <v>88.812268683499994</v>
          </cell>
          <cell r="AV34">
            <v>10.650000000000006</v>
          </cell>
          <cell r="AW34">
            <v>98.247960756910004</v>
          </cell>
          <cell r="AX34">
            <v>150.15</v>
          </cell>
          <cell r="AY34">
            <v>4.9000000000000004</v>
          </cell>
          <cell r="AZ34">
            <v>4.9000000000000004</v>
          </cell>
          <cell r="BA34">
            <v>4.9000000000000004</v>
          </cell>
          <cell r="BB34">
            <v>22.799999999999997</v>
          </cell>
          <cell r="BC34">
            <v>111.61226868349999</v>
          </cell>
          <cell r="BD34">
            <v>122.2622686835</v>
          </cell>
          <cell r="BE34">
            <v>220.51022944041</v>
          </cell>
          <cell r="BF34">
            <v>370.66022944041003</v>
          </cell>
          <cell r="BG34">
            <v>371.16022944041003</v>
          </cell>
          <cell r="BH34">
            <v>0</v>
          </cell>
          <cell r="BI34">
            <v>0</v>
          </cell>
          <cell r="BJ34">
            <v>0</v>
          </cell>
          <cell r="BK34">
            <v>0</v>
          </cell>
          <cell r="BL34">
            <v>0</v>
          </cell>
          <cell r="BM34">
            <v>0</v>
          </cell>
          <cell r="BN34">
            <v>0</v>
          </cell>
          <cell r="BO34">
            <v>0</v>
          </cell>
          <cell r="BP34">
            <v>0</v>
          </cell>
          <cell r="BQ34">
            <v>4.9000000000000004</v>
          </cell>
          <cell r="BR34">
            <v>4.9000000000000004</v>
          </cell>
          <cell r="BS34">
            <v>4.9000000000000004</v>
          </cell>
          <cell r="BT34">
            <v>22.799999999999997</v>
          </cell>
          <cell r="BU34">
            <v>111.61226868349999</v>
          </cell>
          <cell r="BV34">
            <v>122.2622686835</v>
          </cell>
          <cell r="BW34">
            <v>220.51022944041</v>
          </cell>
          <cell r="BX34">
            <v>370.66022944041003</v>
          </cell>
          <cell r="BY34">
            <v>371.16022944041003</v>
          </cell>
          <cell r="CA34">
            <v>8.5</v>
          </cell>
          <cell r="CC34">
            <v>4.9000000000000004</v>
          </cell>
          <cell r="CD34">
            <v>8.5</v>
          </cell>
          <cell r="CE34">
            <v>-3.5999999999999996</v>
          </cell>
          <cell r="CF34">
            <v>-42.35294117647058</v>
          </cell>
        </row>
        <row r="35">
          <cell r="Q35">
            <v>0</v>
          </cell>
          <cell r="R35">
            <v>0</v>
          </cell>
          <cell r="S35">
            <v>0</v>
          </cell>
          <cell r="T35">
            <v>0</v>
          </cell>
          <cell r="U35">
            <v>109.19289789080555</v>
          </cell>
          <cell r="V35">
            <v>0</v>
          </cell>
          <cell r="W35">
            <v>0</v>
          </cell>
          <cell r="X35">
            <v>0</v>
          </cell>
          <cell r="Y35">
            <v>31.230465983199998</v>
          </cell>
          <cell r="Z35">
            <v>7.9070483567900007</v>
          </cell>
          <cell r="AA35">
            <v>148.33041223079556</v>
          </cell>
          <cell r="AE35">
            <v>0</v>
          </cell>
          <cell r="AF35">
            <v>0</v>
          </cell>
          <cell r="AG35">
            <v>0</v>
          </cell>
          <cell r="AH35">
            <v>0</v>
          </cell>
          <cell r="AI35">
            <v>0</v>
          </cell>
          <cell r="AJ35">
            <v>0</v>
          </cell>
          <cell r="AK35">
            <v>111.04121000000001</v>
          </cell>
          <cell r="AL35">
            <v>0</v>
          </cell>
          <cell r="AM35">
            <v>0</v>
          </cell>
          <cell r="AN35">
            <v>0</v>
          </cell>
          <cell r="AO35">
            <v>35.310048000000002</v>
          </cell>
          <cell r="AV35">
            <v>-1.8483121091944525</v>
          </cell>
          <cell r="AW35">
            <v>0</v>
          </cell>
          <cell r="AX35">
            <v>0</v>
          </cell>
          <cell r="AY35">
            <v>0</v>
          </cell>
          <cell r="AZ35">
            <v>0</v>
          </cell>
          <cell r="BA35">
            <v>0</v>
          </cell>
          <cell r="BB35">
            <v>0</v>
          </cell>
          <cell r="BC35">
            <v>0</v>
          </cell>
          <cell r="BD35">
            <v>109.19289789080555</v>
          </cell>
          <cell r="BE35">
            <v>109.19289789080555</v>
          </cell>
          <cell r="BF35">
            <v>109.19289789080555</v>
          </cell>
          <cell r="BG35">
            <v>109.19289789080555</v>
          </cell>
          <cell r="BH35">
            <v>0</v>
          </cell>
          <cell r="BI35">
            <v>0</v>
          </cell>
          <cell r="BJ35">
            <v>0</v>
          </cell>
          <cell r="BK35">
            <v>0</v>
          </cell>
          <cell r="BL35">
            <v>0</v>
          </cell>
          <cell r="BM35">
            <v>111.04121000000001</v>
          </cell>
          <cell r="BN35">
            <v>111.04121000000001</v>
          </cell>
          <cell r="BO35">
            <v>111.04121000000001</v>
          </cell>
          <cell r="BP35">
            <v>111.04121000000001</v>
          </cell>
          <cell r="BQ35">
            <v>0</v>
          </cell>
          <cell r="BR35">
            <v>0</v>
          </cell>
          <cell r="BS35">
            <v>0</v>
          </cell>
          <cell r="BT35">
            <v>0</v>
          </cell>
          <cell r="BU35">
            <v>0</v>
          </cell>
          <cell r="BV35">
            <v>-1.8483121091944525</v>
          </cell>
          <cell r="BW35">
            <v>-1.8483121091944525</v>
          </cell>
          <cell r="BX35">
            <v>-1.8483121091944525</v>
          </cell>
          <cell r="BY35">
            <v>-1.8483121091944525</v>
          </cell>
        </row>
        <row r="36">
          <cell r="AA36">
            <v>0</v>
          </cell>
        </row>
        <row r="37">
          <cell r="L37">
            <v>113.2602</v>
          </cell>
          <cell r="M37">
            <v>0</v>
          </cell>
          <cell r="N37">
            <v>113.2602</v>
          </cell>
          <cell r="Q37">
            <v>2.3858103791129004</v>
          </cell>
          <cell r="R37">
            <v>11.887735109712438</v>
          </cell>
          <cell r="S37">
            <v>3.9755527228100003</v>
          </cell>
          <cell r="T37">
            <v>1.608286515561961</v>
          </cell>
          <cell r="U37">
            <v>10.953951305553801</v>
          </cell>
          <cell r="V37">
            <v>4.9905908851678502</v>
          </cell>
          <cell r="W37">
            <v>16.277554178399999</v>
          </cell>
          <cell r="X37">
            <v>12.998436634050623</v>
          </cell>
          <cell r="Y37">
            <v>6.4403356636901039</v>
          </cell>
          <cell r="Z37">
            <v>1.2586452902</v>
          </cell>
          <cell r="AA37">
            <v>86.454751723295459</v>
          </cell>
          <cell r="AB37">
            <v>0.10524488138947902</v>
          </cell>
          <cell r="AC37" t="str">
            <v xml:space="preserve"> </v>
          </cell>
          <cell r="AD37">
            <v>0.10524488138947902</v>
          </cell>
          <cell r="AE37">
            <v>2</v>
          </cell>
          <cell r="AF37">
            <v>2.0664580924855489</v>
          </cell>
          <cell r="AG37">
            <v>2</v>
          </cell>
          <cell r="AH37">
            <v>15</v>
          </cell>
          <cell r="AI37">
            <v>3.03890895953757</v>
          </cell>
          <cell r="AJ37">
            <v>6.320930635838149</v>
          </cell>
          <cell r="AK37">
            <v>15.0178901734104</v>
          </cell>
          <cell r="AL37">
            <v>1.7017890173410399</v>
          </cell>
          <cell r="AM37">
            <v>1.8233453757225431</v>
          </cell>
          <cell r="AN37">
            <v>10.6616286127168</v>
          </cell>
          <cell r="AO37">
            <v>11.073345375722543</v>
          </cell>
          <cell r="AP37">
            <v>9.3026672480889339</v>
          </cell>
          <cell r="AQ37">
            <v>0.30872769846130099</v>
          </cell>
          <cell r="AR37">
            <v>0.38581037911290039</v>
          </cell>
          <cell r="AS37">
            <v>-3.1122648902875625</v>
          </cell>
          <cell r="AT37">
            <v>0.93664376327243026</v>
          </cell>
          <cell r="AU37">
            <v>-4.7126441202761882</v>
          </cell>
          <cell r="AV37">
            <v>-4.0639388678565993</v>
          </cell>
          <cell r="AW37">
            <v>3.2888018678268103</v>
          </cell>
          <cell r="AX37">
            <v>14.454208802677456</v>
          </cell>
          <cell r="AY37">
            <v>13.677853039035783</v>
          </cell>
          <cell r="AZ37">
            <v>16.063663418148685</v>
          </cell>
          <cell r="BA37">
            <v>27.951398527861123</v>
          </cell>
          <cell r="BB37">
            <v>31.926951250671124</v>
          </cell>
          <cell r="BC37">
            <v>33.535237766233088</v>
          </cell>
          <cell r="BD37">
            <v>44.489189071786889</v>
          </cell>
          <cell r="BE37">
            <v>49.479779956954737</v>
          </cell>
          <cell r="BF37">
            <v>65.757334135354739</v>
          </cell>
          <cell r="BG37">
            <v>78.755770769405359</v>
          </cell>
          <cell r="BH37">
            <v>4.0664580924855489</v>
          </cell>
          <cell r="BI37">
            <v>6.0664580924855489</v>
          </cell>
          <cell r="BJ37">
            <v>21.066458092485547</v>
          </cell>
          <cell r="BK37">
            <v>24.105367052023116</v>
          </cell>
          <cell r="BL37">
            <v>30.426297687861265</v>
          </cell>
          <cell r="BM37">
            <v>45.444187861271665</v>
          </cell>
          <cell r="BN37">
            <v>47.145976878612707</v>
          </cell>
          <cell r="BO37">
            <v>48.969322254335253</v>
          </cell>
          <cell r="BP37">
            <v>59.63095086705205</v>
          </cell>
          <cell r="BQ37">
            <v>9.6113949465502344</v>
          </cell>
          <cell r="BR37">
            <v>9.9972053256631366</v>
          </cell>
          <cell r="BS37">
            <v>6.8849404353755759</v>
          </cell>
          <cell r="BT37">
            <v>7.8215841986480079</v>
          </cell>
          <cell r="BU37">
            <v>3.1089400783718233</v>
          </cell>
          <cell r="BV37">
            <v>-0.95499878948477601</v>
          </cell>
          <cell r="BW37">
            <v>2.3338030783420294</v>
          </cell>
          <cell r="BX37">
            <v>16.788011881019486</v>
          </cell>
          <cell r="BY37">
            <v>19.124819902353309</v>
          </cell>
          <cell r="BZ37">
            <v>5.7</v>
          </cell>
          <cell r="CA37">
            <v>1.9059599999999999</v>
          </cell>
          <cell r="CB37">
            <v>9.0079999999999991</v>
          </cell>
          <cell r="CC37">
            <v>16.063663418148685</v>
          </cell>
          <cell r="CD37">
            <v>16.613959999999999</v>
          </cell>
          <cell r="CE37">
            <v>-0.55029658185131325</v>
          </cell>
          <cell r="CF37">
            <v>-3.312254163675088</v>
          </cell>
        </row>
        <row r="38">
          <cell r="AX38">
            <v>0</v>
          </cell>
        </row>
        <row r="39">
          <cell r="L39">
            <v>16373.281155494238</v>
          </cell>
          <cell r="M39">
            <v>135.69999999999999</v>
          </cell>
          <cell r="N39">
            <v>16508.981155494239</v>
          </cell>
          <cell r="Q39">
            <v>1562.7831531930278</v>
          </cell>
          <cell r="R39">
            <v>1335.5517192517016</v>
          </cell>
          <cell r="S39">
            <v>1459.047491855642</v>
          </cell>
          <cell r="T39">
            <v>1159.3107929749726</v>
          </cell>
          <cell r="U39">
            <v>1597.5626542380755</v>
          </cell>
          <cell r="V39">
            <v>1158.6352938180446</v>
          </cell>
          <cell r="W39">
            <v>1776.2541291407799</v>
          </cell>
          <cell r="X39">
            <v>1148.16500459793</v>
          </cell>
          <cell r="Y39">
            <v>1326.2427183671002</v>
          </cell>
          <cell r="Z39">
            <v>1444.4205285488624</v>
          </cell>
          <cell r="AA39">
            <v>16173.372973017391</v>
          </cell>
          <cell r="AB39">
            <v>15.214559334758221</v>
          </cell>
          <cell r="AC39">
            <v>0.12609663769402049</v>
          </cell>
          <cell r="AD39">
            <v>15.340655972452241</v>
          </cell>
          <cell r="AE39">
            <v>1068.756363721712</v>
          </cell>
          <cell r="AF39">
            <v>1031.5777194433952</v>
          </cell>
          <cell r="AG39">
            <v>1690.6351448769883</v>
          </cell>
          <cell r="AH39">
            <v>1358.7798698023994</v>
          </cell>
          <cell r="AI39">
            <v>1374.4917745222101</v>
          </cell>
          <cell r="AJ39">
            <v>1179.3930006395633</v>
          </cell>
          <cell r="AK39">
            <v>1534.3171599107404</v>
          </cell>
          <cell r="AL39">
            <v>1264.4377098859882</v>
          </cell>
          <cell r="AM39">
            <v>1722.9915233872923</v>
          </cell>
          <cell r="AN39">
            <v>1132.3894454266033</v>
          </cell>
          <cell r="AO39">
            <v>1381.363855251499</v>
          </cell>
          <cell r="AP39">
            <v>71.364277281834575</v>
          </cell>
          <cell r="AQ39">
            <v>33.701126584312306</v>
          </cell>
          <cell r="AR39">
            <v>-127.85199168396048</v>
          </cell>
          <cell r="AS39">
            <v>-23.228150550697819</v>
          </cell>
          <cell r="AT39">
            <v>84.555717333431858</v>
          </cell>
          <cell r="AU39">
            <v>-20.082207664590669</v>
          </cell>
          <cell r="AV39">
            <v>63.245494327335109</v>
          </cell>
          <cell r="AW39">
            <v>-105.80241606794357</v>
          </cell>
          <cell r="AX39">
            <v>53.262605753487605</v>
          </cell>
          <cell r="AY39">
            <v>2205.399487031254</v>
          </cell>
          <cell r="AZ39">
            <v>3768.1826402242814</v>
          </cell>
          <cell r="BA39">
            <v>5103.7343594759841</v>
          </cell>
          <cell r="BB39">
            <v>6562.7818513316261</v>
          </cell>
          <cell r="BC39">
            <v>7722.0926443065982</v>
          </cell>
          <cell r="BD39">
            <v>9319.6552985446742</v>
          </cell>
          <cell r="BE39">
            <v>10478.29059236272</v>
          </cell>
          <cell r="BF39">
            <v>12254.544721503498</v>
          </cell>
          <cell r="BG39">
            <v>13402.709726101428</v>
          </cell>
          <cell r="BH39">
            <v>2100.3340831651071</v>
          </cell>
          <cell r="BI39">
            <v>3790.969228042095</v>
          </cell>
          <cell r="BJ39">
            <v>5149.7490978444939</v>
          </cell>
          <cell r="BK39">
            <v>6524.240872366704</v>
          </cell>
          <cell r="BL39">
            <v>7703.633873006268</v>
          </cell>
          <cell r="BM39">
            <v>9237.951032917008</v>
          </cell>
          <cell r="BN39">
            <v>10502.388742802996</v>
          </cell>
          <cell r="BO39">
            <v>12225.380266190288</v>
          </cell>
          <cell r="BP39">
            <v>13357.769711616891</v>
          </cell>
          <cell r="BQ39">
            <v>105.06540386614701</v>
          </cell>
          <cell r="BR39">
            <v>-22.786587817813107</v>
          </cell>
          <cell r="BS39">
            <v>-46.014738368510578</v>
          </cell>
          <cell r="BT39">
            <v>38.540978964921635</v>
          </cell>
          <cell r="BU39">
            <v>18.458771300331165</v>
          </cell>
          <cell r="BV39">
            <v>81.704265627666445</v>
          </cell>
          <cell r="BW39">
            <v>-24.098150440275276</v>
          </cell>
          <cell r="BX39">
            <v>29.164455313210055</v>
          </cell>
          <cell r="BY39">
            <v>44.940014484536732</v>
          </cell>
          <cell r="BZ39">
            <v>842.57889693999994</v>
          </cell>
          <cell r="CA39">
            <v>927.68931685999996</v>
          </cell>
          <cell r="CB39">
            <v>1208.6286885</v>
          </cell>
          <cell r="CC39">
            <v>3768.1826402242814</v>
          </cell>
          <cell r="CD39">
            <v>2978.8969023</v>
          </cell>
          <cell r="CE39">
            <v>789.28573792428142</v>
          </cell>
          <cell r="CF39">
            <v>26.495906498639666</v>
          </cell>
        </row>
        <row r="40">
          <cell r="L40">
            <v>13835.694171749044</v>
          </cell>
          <cell r="M40">
            <v>135.69999999999999</v>
          </cell>
          <cell r="N40">
            <v>13971.394171749045</v>
          </cell>
          <cell r="Q40">
            <v>1268.7220575171</v>
          </cell>
          <cell r="R40">
            <v>1092.9445943212645</v>
          </cell>
          <cell r="S40">
            <v>1295.417872444752</v>
          </cell>
          <cell r="T40">
            <v>1014.5812168482155</v>
          </cell>
          <cell r="U40">
            <v>1354.7337588262978</v>
          </cell>
          <cell r="V40">
            <v>960.02224971059331</v>
          </cell>
          <cell r="W40">
            <v>1265.1986597871232</v>
          </cell>
          <cell r="X40">
            <v>936.90342965859668</v>
          </cell>
          <cell r="Y40">
            <v>1228.3875718281001</v>
          </cell>
          <cell r="Z40">
            <v>1156.9326777232959</v>
          </cell>
          <cell r="AA40">
            <v>13489.21330987201</v>
          </cell>
          <cell r="AB40">
            <v>12.856555012677306</v>
          </cell>
          <cell r="AC40">
            <v>0.12609663769402049</v>
          </cell>
          <cell r="AD40">
            <v>12.982651650371327</v>
          </cell>
          <cell r="AE40">
            <v>929.45947908848927</v>
          </cell>
          <cell r="AF40">
            <v>892.92130767706817</v>
          </cell>
          <cell r="AG40">
            <v>1360.775263643369</v>
          </cell>
          <cell r="AH40">
            <v>1117.5272050139802</v>
          </cell>
          <cell r="AI40">
            <v>1194.5268260458204</v>
          </cell>
          <cell r="AJ40">
            <v>1015.6999489663854</v>
          </cell>
          <cell r="AK40">
            <v>1339.5282498029148</v>
          </cell>
          <cell r="AL40">
            <v>986.0998427674059</v>
          </cell>
          <cell r="AM40">
            <v>1284.7680256926667</v>
          </cell>
          <cell r="AN40">
            <v>1018.8048114522427</v>
          </cell>
          <cell r="AO40">
            <v>1305.8493420435129</v>
          </cell>
          <cell r="AP40">
            <v>72.717097568724057</v>
          </cell>
          <cell r="AQ40">
            <v>20.271336872389384</v>
          </cell>
          <cell r="AR40">
            <v>-92.05320612626906</v>
          </cell>
          <cell r="AS40">
            <v>-24.582610692715662</v>
          </cell>
          <cell r="AT40">
            <v>100.89104639893162</v>
          </cell>
          <cell r="AU40">
            <v>-1.1187321181698735</v>
          </cell>
          <cell r="AV40">
            <v>15.205509023383001</v>
          </cell>
          <cell r="AW40">
            <v>-26.077593056812589</v>
          </cell>
          <cell r="AX40">
            <v>-19.569365905543464</v>
          </cell>
          <cell r="AY40">
            <v>1915.3692212066708</v>
          </cell>
          <cell r="AZ40">
            <v>3184.0912787237703</v>
          </cell>
          <cell r="BA40">
            <v>4277.0358730450353</v>
          </cell>
          <cell r="BB40">
            <v>5572.4537454897873</v>
          </cell>
          <cell r="BC40">
            <v>6587.0349623380025</v>
          </cell>
          <cell r="BD40">
            <v>7941.7687211643015</v>
          </cell>
          <cell r="BE40">
            <v>8901.7909708748957</v>
          </cell>
          <cell r="BF40">
            <v>10166.989630662018</v>
          </cell>
          <cell r="BG40">
            <v>11103.893060320614</v>
          </cell>
          <cell r="BH40">
            <v>1822.3807867655573</v>
          </cell>
          <cell r="BI40">
            <v>3183.1560504089261</v>
          </cell>
          <cell r="BJ40">
            <v>4300.6832554229059</v>
          </cell>
          <cell r="BK40">
            <v>5495.2100814687265</v>
          </cell>
          <cell r="BL40">
            <v>6510.9100304351123</v>
          </cell>
          <cell r="BM40">
            <v>7850.4382802380269</v>
          </cell>
          <cell r="BN40">
            <v>8836.5381230054336</v>
          </cell>
          <cell r="BO40">
            <v>10121.306148698101</v>
          </cell>
          <cell r="BP40">
            <v>11140.110960150343</v>
          </cell>
          <cell r="BQ40">
            <v>92.988434441113299</v>
          </cell>
          <cell r="BR40">
            <v>0.93522831484444424</v>
          </cell>
          <cell r="BS40">
            <v>-23.647382377871011</v>
          </cell>
          <cell r="BT40">
            <v>77.243664021060852</v>
          </cell>
          <cell r="BU40">
            <v>76.124931902891007</v>
          </cell>
          <cell r="BV40">
            <v>91.330440926274349</v>
          </cell>
          <cell r="BW40">
            <v>65.25284786946213</v>
          </cell>
          <cell r="BX40">
            <v>45.683481963917075</v>
          </cell>
          <cell r="BY40">
            <v>-36.217899829729504</v>
          </cell>
          <cell r="BZ40">
            <v>791.20639199999994</v>
          </cell>
          <cell r="CA40">
            <v>742.37813659999995</v>
          </cell>
          <cell r="CB40">
            <v>1032.1294164999999</v>
          </cell>
          <cell r="CC40">
            <v>3184.0912787237703</v>
          </cell>
          <cell r="CD40">
            <v>2565.7139450999998</v>
          </cell>
          <cell r="CE40">
            <v>618.37733362377048</v>
          </cell>
          <cell r="CF40">
            <v>24.101569654900445</v>
          </cell>
        </row>
        <row r="41">
          <cell r="L41">
            <v>3039.0008549118384</v>
          </cell>
          <cell r="N41">
            <v>3039.0008549118384</v>
          </cell>
          <cell r="Q41">
            <v>229.82562720125335</v>
          </cell>
          <cell r="R41">
            <v>231.78627338494337</v>
          </cell>
          <cell r="S41">
            <v>220.36962725388335</v>
          </cell>
          <cell r="T41">
            <v>260.44324293338332</v>
          </cell>
          <cell r="U41">
            <v>322.04120313933333</v>
          </cell>
          <cell r="V41">
            <v>236.95060855333335</v>
          </cell>
          <cell r="W41">
            <v>239.19305935433331</v>
          </cell>
          <cell r="X41">
            <v>228.78283836333335</v>
          </cell>
          <cell r="Y41">
            <v>240.99025244333333</v>
          </cell>
          <cell r="Z41">
            <v>489.89481366878056</v>
          </cell>
          <cell r="AA41">
            <v>3086.9989706022366</v>
          </cell>
          <cell r="AB41">
            <v>2.8239336017217149</v>
          </cell>
          <cell r="AC41" t="str">
            <v xml:space="preserve"> </v>
          </cell>
          <cell r="AD41">
            <v>2.8239336017217149</v>
          </cell>
          <cell r="AE41">
            <v>136.05759002946508</v>
          </cell>
          <cell r="AF41">
            <v>235.99584037193952</v>
          </cell>
          <cell r="AG41">
            <v>253.06730158728695</v>
          </cell>
          <cell r="AH41">
            <v>238.41410385292349</v>
          </cell>
          <cell r="AI41">
            <v>234.579779344998</v>
          </cell>
          <cell r="AJ41">
            <v>263.55543885477232</v>
          </cell>
          <cell r="AK41">
            <v>313.56136992002473</v>
          </cell>
          <cell r="AL41">
            <v>219.88163636300035</v>
          </cell>
          <cell r="AM41">
            <v>232.67036491447831</v>
          </cell>
          <cell r="AN41">
            <v>252.64815895060499</v>
          </cell>
          <cell r="AO41">
            <v>242.8264105908535</v>
          </cell>
          <cell r="AP41">
            <v>26.681482223868272</v>
          </cell>
          <cell r="AQ41">
            <v>-12.013488318946202</v>
          </cell>
          <cell r="AR41">
            <v>-23.241674386033594</v>
          </cell>
          <cell r="AS41">
            <v>-6.6278304679801181</v>
          </cell>
          <cell r="AT41">
            <v>-14.210152091114651</v>
          </cell>
          <cell r="AU41">
            <v>-3.1121959213890023</v>
          </cell>
          <cell r="AV41">
            <v>8.4798332193086026</v>
          </cell>
          <cell r="AW41">
            <v>17.068972190333</v>
          </cell>
          <cell r="AX41">
            <v>6.5226944398550017</v>
          </cell>
          <cell r="AY41">
            <v>386.72142430632664</v>
          </cell>
          <cell r="AZ41">
            <v>616.54705150758002</v>
          </cell>
          <cell r="BA41">
            <v>848.33332489252336</v>
          </cell>
          <cell r="BB41">
            <v>1068.7029521464067</v>
          </cell>
          <cell r="BC41">
            <v>1329.14619507979</v>
          </cell>
          <cell r="BD41">
            <v>1651.1873982191232</v>
          </cell>
          <cell r="BE41">
            <v>1888.1380067724565</v>
          </cell>
          <cell r="BF41">
            <v>2127.3310661267897</v>
          </cell>
          <cell r="BG41">
            <v>2356.1139044901229</v>
          </cell>
          <cell r="BH41">
            <v>372.05343040140463</v>
          </cell>
          <cell r="BI41">
            <v>625.12073198869155</v>
          </cell>
          <cell r="BJ41">
            <v>863.53483584161506</v>
          </cell>
          <cell r="BK41">
            <v>1098.114615186613</v>
          </cell>
          <cell r="BL41">
            <v>1361.6700540413854</v>
          </cell>
          <cell r="BM41">
            <v>1675.2314239614102</v>
          </cell>
          <cell r="BN41">
            <v>1895.1130603244105</v>
          </cell>
          <cell r="BO41">
            <v>2127.7834252388889</v>
          </cell>
          <cell r="BP41">
            <v>2380.4315841894941</v>
          </cell>
          <cell r="BQ41">
            <v>14.667993904922014</v>
          </cell>
          <cell r="BR41">
            <v>-8.5736804811115235</v>
          </cell>
          <cell r="BS41">
            <v>-15.201510949091698</v>
          </cell>
          <cell r="BT41">
            <v>-29.411663040206349</v>
          </cell>
          <cell r="BU41">
            <v>-32.523858961595352</v>
          </cell>
          <cell r="BV41">
            <v>-24.044025742286976</v>
          </cell>
          <cell r="BW41">
            <v>-6.9750535519540335</v>
          </cell>
          <cell r="BX41">
            <v>-0.45235911209920232</v>
          </cell>
          <cell r="BY41">
            <v>-24.317679699371183</v>
          </cell>
          <cell r="BZ41">
            <v>145.95099999999999</v>
          </cell>
          <cell r="CA41">
            <v>215.89788499999997</v>
          </cell>
          <cell r="CB41">
            <v>186.13363699999999</v>
          </cell>
          <cell r="CC41">
            <v>616.54705150758002</v>
          </cell>
          <cell r="CD41">
            <v>547.98252200000002</v>
          </cell>
          <cell r="CE41">
            <v>68.564529507580005</v>
          </cell>
          <cell r="CF41">
            <v>12.512174522891083</v>
          </cell>
        </row>
        <row r="42">
          <cell r="L42">
            <v>1136.2711188686997</v>
          </cell>
          <cell r="M42">
            <v>135.69999999999999</v>
          </cell>
          <cell r="N42">
            <v>1271.9711188686997</v>
          </cell>
          <cell r="Q42">
            <v>114.93062309356779</v>
          </cell>
          <cell r="R42">
            <v>97.577095191947578</v>
          </cell>
          <cell r="S42">
            <v>99.839122443596651</v>
          </cell>
          <cell r="T42">
            <v>80.184636532315565</v>
          </cell>
          <cell r="U42">
            <v>78.343778427148891</v>
          </cell>
          <cell r="V42">
            <v>99.025721802846675</v>
          </cell>
          <cell r="W42">
            <v>101.61939423679334</v>
          </cell>
          <cell r="X42">
            <v>104.04936530497444</v>
          </cell>
          <cell r="Y42">
            <v>111.93020796266667</v>
          </cell>
          <cell r="Z42">
            <v>99.254814024515426</v>
          </cell>
          <cell r="AA42">
            <v>1168.2704795129862</v>
          </cell>
          <cell r="AB42">
            <v>1.0558582726467629</v>
          </cell>
          <cell r="AC42">
            <v>0.12609663769402049</v>
          </cell>
          <cell r="AD42">
            <v>1.1819549103407834</v>
          </cell>
          <cell r="AE42">
            <v>38.699802558668416</v>
          </cell>
          <cell r="AF42">
            <v>119.90133607843137</v>
          </cell>
          <cell r="AG42">
            <v>90.284681960784297</v>
          </cell>
          <cell r="AH42">
            <v>72.295434640522842</v>
          </cell>
          <cell r="AI42">
            <v>91.401886405228737</v>
          </cell>
          <cell r="AJ42">
            <v>98.853333464052255</v>
          </cell>
          <cell r="AK42">
            <v>94.987434744842744</v>
          </cell>
          <cell r="AL42">
            <v>64.019107991242834</v>
          </cell>
          <cell r="AM42">
            <v>102.54403622653696</v>
          </cell>
          <cell r="AN42">
            <v>155.55366199584154</v>
          </cell>
          <cell r="AO42">
            <v>157.82449287581693</v>
          </cell>
          <cell r="AP42">
            <v>30.696783632878258</v>
          </cell>
          <cell r="AQ42">
            <v>-7.7822017773646905</v>
          </cell>
          <cell r="AR42">
            <v>24.645941132783491</v>
          </cell>
          <cell r="AS42">
            <v>25.281660551424736</v>
          </cell>
          <cell r="AT42">
            <v>8.4372360383679137</v>
          </cell>
          <cell r="AU42">
            <v>-18.66869693173669</v>
          </cell>
          <cell r="AV42">
            <v>-16.643656317693853</v>
          </cell>
          <cell r="AW42">
            <v>35.006613811603842</v>
          </cell>
          <cell r="AX42">
            <v>-0.92464198974361977</v>
          </cell>
          <cell r="AY42">
            <v>181.51572049261338</v>
          </cell>
          <cell r="AZ42">
            <v>296.44634358618117</v>
          </cell>
          <cell r="BA42">
            <v>394.02343877812871</v>
          </cell>
          <cell r="BB42">
            <v>493.8625612217254</v>
          </cell>
          <cell r="BC42">
            <v>574.04719775404089</v>
          </cell>
          <cell r="BD42">
            <v>652.39097618118979</v>
          </cell>
          <cell r="BE42">
            <v>751.41669798403655</v>
          </cell>
          <cell r="BF42">
            <v>853.0360922208298</v>
          </cell>
          <cell r="BG42">
            <v>957.08545752580426</v>
          </cell>
          <cell r="BH42">
            <v>158.60113863709981</v>
          </cell>
          <cell r="BI42">
            <v>248.88582059788411</v>
          </cell>
          <cell r="BJ42">
            <v>321.18125523840695</v>
          </cell>
          <cell r="BK42">
            <v>412.58314164363571</v>
          </cell>
          <cell r="BL42">
            <v>511.43647510768795</v>
          </cell>
          <cell r="BM42">
            <v>606.42390985253064</v>
          </cell>
          <cell r="BN42">
            <v>670.44301784377353</v>
          </cell>
          <cell r="BO42">
            <v>772.98705407031048</v>
          </cell>
          <cell r="BP42">
            <v>928.54071606615207</v>
          </cell>
          <cell r="BQ42">
            <v>22.914581855513553</v>
          </cell>
          <cell r="BR42">
            <v>47.560522988297038</v>
          </cell>
          <cell r="BS42">
            <v>72.842183539721773</v>
          </cell>
          <cell r="BT42">
            <v>81.279419578089701</v>
          </cell>
          <cell r="BU42">
            <v>62.61072264635299</v>
          </cell>
          <cell r="BV42">
            <v>45.967066328659151</v>
          </cell>
          <cell r="BW42">
            <v>80.973680140263014</v>
          </cell>
          <cell r="BX42">
            <v>80.049038150519323</v>
          </cell>
          <cell r="BY42">
            <v>28.544741459652187</v>
          </cell>
          <cell r="BZ42">
            <v>22.829712000000001</v>
          </cell>
          <cell r="CA42">
            <v>98.086211399999996</v>
          </cell>
          <cell r="CB42">
            <v>88.478014999999999</v>
          </cell>
          <cell r="CC42">
            <v>296.44634358618117</v>
          </cell>
          <cell r="CD42">
            <v>209.3939384</v>
          </cell>
          <cell r="CE42">
            <v>87.052405186181176</v>
          </cell>
          <cell r="CF42">
            <v>41.573507739219821</v>
          </cell>
        </row>
        <row r="43">
          <cell r="L43">
            <v>345.9</v>
          </cell>
          <cell r="M43">
            <v>135.69999999999999</v>
          </cell>
          <cell r="N43">
            <v>481.59999999999997</v>
          </cell>
          <cell r="Q43">
            <v>26.136318601111117</v>
          </cell>
          <cell r="R43">
            <v>28.111831709090907</v>
          </cell>
          <cell r="S43">
            <v>10.912967109</v>
          </cell>
          <cell r="T43">
            <v>10.992378753888888</v>
          </cell>
          <cell r="U43">
            <v>12.36558303222222</v>
          </cell>
          <cell r="V43">
            <v>49.993232800000001</v>
          </cell>
          <cell r="W43">
            <v>32.539151746666668</v>
          </cell>
          <cell r="X43">
            <v>28.857724697777776</v>
          </cell>
          <cell r="Y43">
            <v>28.824999999999999</v>
          </cell>
          <cell r="Z43">
            <v>28.824999999999999</v>
          </cell>
          <cell r="AA43">
            <v>316.25375747975755</v>
          </cell>
          <cell r="AB43">
            <v>0.32142097994371183</v>
          </cell>
          <cell r="AC43">
            <v>0.12609663769402049</v>
          </cell>
          <cell r="AD43">
            <v>0.44751761763773235</v>
          </cell>
          <cell r="AE43">
            <v>0.38659411764705881</v>
          </cell>
          <cell r="AF43">
            <v>29.059669411764705</v>
          </cell>
          <cell r="AG43">
            <v>6.7430152941176473</v>
          </cell>
          <cell r="AH43">
            <v>6.4093235294117639</v>
          </cell>
          <cell r="AI43">
            <v>12.415775294117648</v>
          </cell>
          <cell r="AJ43">
            <v>22.467222352941175</v>
          </cell>
          <cell r="AK43">
            <v>29.995634117647054</v>
          </cell>
          <cell r="AL43">
            <v>14.698715294117646</v>
          </cell>
          <cell r="AM43">
            <v>28.823643529411765</v>
          </cell>
          <cell r="AN43">
            <v>28.823643529411765</v>
          </cell>
          <cell r="AO43">
            <v>83.038381764705875</v>
          </cell>
          <cell r="AP43">
            <v>34.455825252352952</v>
          </cell>
          <cell r="AQ43">
            <v>-5.2075197517646998</v>
          </cell>
          <cell r="AR43">
            <v>19.39330330699347</v>
          </cell>
          <cell r="AS43">
            <v>21.702508179679143</v>
          </cell>
          <cell r="AT43">
            <v>-1.5028081851176474</v>
          </cell>
          <cell r="AU43">
            <v>-11.474843599052287</v>
          </cell>
          <cell r="AV43">
            <v>-17.630051085424832</v>
          </cell>
          <cell r="AW43">
            <v>35.294517505882354</v>
          </cell>
          <cell r="AX43">
            <v>3.7155082172549037</v>
          </cell>
          <cell r="AY43">
            <v>58.694569030000011</v>
          </cell>
          <cell r="AZ43">
            <v>84.830887631111125</v>
          </cell>
          <cell r="BA43">
            <v>112.94271934020203</v>
          </cell>
          <cell r="BB43">
            <v>123.85568644920204</v>
          </cell>
          <cell r="BC43">
            <v>134.84806520309093</v>
          </cell>
          <cell r="BD43">
            <v>147.21364823531314</v>
          </cell>
          <cell r="BE43">
            <v>197.20688103531313</v>
          </cell>
          <cell r="BF43">
            <v>229.74603278197981</v>
          </cell>
          <cell r="BG43">
            <v>258.60375747975758</v>
          </cell>
          <cell r="BH43">
            <v>29.446263529411763</v>
          </cell>
          <cell r="BI43">
            <v>36.189278823529406</v>
          </cell>
          <cell r="BJ43">
            <v>42.598602352941171</v>
          </cell>
          <cell r="BK43">
            <v>55.014377647058822</v>
          </cell>
          <cell r="BL43">
            <v>77.4816</v>
          </cell>
          <cell r="BM43">
            <v>107.47723411764706</v>
          </cell>
          <cell r="BN43">
            <v>122.17594941176471</v>
          </cell>
          <cell r="BO43">
            <v>150.99959294117647</v>
          </cell>
          <cell r="BP43">
            <v>179.82323647058823</v>
          </cell>
          <cell r="BQ43">
            <v>29.248305500588248</v>
          </cell>
          <cell r="BR43">
            <v>48.641608807581719</v>
          </cell>
          <cell r="BS43">
            <v>70.344116987260861</v>
          </cell>
          <cell r="BT43">
            <v>68.841308802143217</v>
          </cell>
          <cell r="BU43">
            <v>57.366465203090925</v>
          </cell>
          <cell r="BV43">
            <v>39.736414117666087</v>
          </cell>
          <cell r="BW43">
            <v>75.030931623548426</v>
          </cell>
          <cell r="BX43">
            <v>78.746439840803333</v>
          </cell>
          <cell r="BY43">
            <v>78.780521009169348</v>
          </cell>
          <cell r="BZ43">
            <v>7.5627120000000003</v>
          </cell>
          <cell r="CA43">
            <v>26.583966399999994</v>
          </cell>
          <cell r="CB43">
            <v>8.624015</v>
          </cell>
          <cell r="CC43">
            <v>84.830887631111125</v>
          </cell>
          <cell r="CD43">
            <v>42.770693399999992</v>
          </cell>
          <cell r="CE43">
            <v>42.060194231111133</v>
          </cell>
          <cell r="CF43">
            <v>98.338817745496598</v>
          </cell>
        </row>
        <row r="44">
          <cell r="Q44">
            <v>88.794304492456675</v>
          </cell>
          <cell r="R44">
            <v>69.46526348285667</v>
          </cell>
          <cell r="S44">
            <v>88.926155334596658</v>
          </cell>
          <cell r="T44">
            <v>69.192257778426679</v>
          </cell>
          <cell r="U44">
            <v>65.978195394926672</v>
          </cell>
          <cell r="V44">
            <v>49.032489002846667</v>
          </cell>
          <cell r="W44">
            <v>69.080242490126665</v>
          </cell>
          <cell r="X44">
            <v>75.191640607196675</v>
          </cell>
          <cell r="Y44">
            <v>83.105207962666668</v>
          </cell>
          <cell r="Z44">
            <v>70.429814024515423</v>
          </cell>
          <cell r="AA44">
            <v>852.01672203322869</v>
          </cell>
          <cell r="AE44">
            <v>38.313208441021359</v>
          </cell>
          <cell r="AF44">
            <v>90.841666666666669</v>
          </cell>
          <cell r="AG44">
            <v>83.541666666666657</v>
          </cell>
          <cell r="AH44">
            <v>65.886111111111077</v>
          </cell>
          <cell r="AI44">
            <v>78.986111111111086</v>
          </cell>
          <cell r="AJ44">
            <v>76.386111111111077</v>
          </cell>
          <cell r="AK44">
            <v>64.991800627195687</v>
          </cell>
          <cell r="AL44">
            <v>49.320392697125179</v>
          </cell>
          <cell r="AM44">
            <v>73.720392697125192</v>
          </cell>
          <cell r="AN44">
            <v>126.73001846642978</v>
          </cell>
          <cell r="AO44">
            <v>74.786111111111069</v>
          </cell>
          <cell r="AP44">
            <v>-3.7590416194746936</v>
          </cell>
          <cell r="AQ44">
            <v>-2.5746820255999978</v>
          </cell>
          <cell r="AR44">
            <v>5.2526378257900177</v>
          </cell>
          <cell r="AS44">
            <v>3.5791523717455931</v>
          </cell>
          <cell r="AT44">
            <v>9.9400442234855717</v>
          </cell>
          <cell r="AU44">
            <v>-7.1938533326843981</v>
          </cell>
          <cell r="AV44">
            <v>0.98639476773098522</v>
          </cell>
          <cell r="AW44">
            <v>-0.28790369427851203</v>
          </cell>
          <cell r="AX44">
            <v>-4.640150206998527</v>
          </cell>
          <cell r="AY44">
            <v>122.82115146261334</v>
          </cell>
          <cell r="AZ44">
            <v>211.61545595507002</v>
          </cell>
          <cell r="BA44">
            <v>281.08071943792669</v>
          </cell>
          <cell r="BB44">
            <v>370.00687477252336</v>
          </cell>
          <cell r="BC44">
            <v>439.19913255095003</v>
          </cell>
          <cell r="BD44">
            <v>505.1773279458767</v>
          </cell>
          <cell r="BE44">
            <v>554.20981694872341</v>
          </cell>
          <cell r="BF44">
            <v>623.29005943884999</v>
          </cell>
          <cell r="BG44">
            <v>698.48170004604663</v>
          </cell>
          <cell r="BH44">
            <v>129.15487510768804</v>
          </cell>
          <cell r="BI44">
            <v>212.6965417743547</v>
          </cell>
          <cell r="BJ44">
            <v>278.58265288546579</v>
          </cell>
          <cell r="BK44">
            <v>357.56876399657688</v>
          </cell>
          <cell r="BL44">
            <v>433.95487510768794</v>
          </cell>
          <cell r="BM44">
            <v>498.94667573488363</v>
          </cell>
          <cell r="BN44">
            <v>548.26706843200884</v>
          </cell>
          <cell r="BO44">
            <v>621.98746112913409</v>
          </cell>
          <cell r="BP44">
            <v>748.71747959556387</v>
          </cell>
          <cell r="BQ44">
            <v>-6.3337236450746959</v>
          </cell>
          <cell r="BR44">
            <v>-1.0810858192846786</v>
          </cell>
          <cell r="BS44">
            <v>2.498066552460906</v>
          </cell>
          <cell r="BT44">
            <v>12.438110775946482</v>
          </cell>
          <cell r="BU44">
            <v>5.2442574432620646</v>
          </cell>
          <cell r="BV44">
            <v>6.2306522109930658</v>
          </cell>
          <cell r="BW44">
            <v>5.9427485167145733</v>
          </cell>
          <cell r="BX44">
            <v>1.3025983097159042</v>
          </cell>
          <cell r="BY44">
            <v>-50.235779549517247</v>
          </cell>
          <cell r="BZ44">
            <v>15.266999999999999</v>
          </cell>
          <cell r="CA44">
            <v>71.502245000000002</v>
          </cell>
          <cell r="CB44">
            <v>79.853999999999999</v>
          </cell>
          <cell r="CC44">
            <v>211.61545595507002</v>
          </cell>
          <cell r="CD44">
            <v>166.623245</v>
          </cell>
          <cell r="CE44">
            <v>44.992210955070021</v>
          </cell>
          <cell r="CF44">
            <v>27.002361498283168</v>
          </cell>
        </row>
        <row r="45">
          <cell r="G45" t="str">
            <v xml:space="preserve">  Pagos Tesorería</v>
          </cell>
          <cell r="L45">
            <v>788.57572886869968</v>
          </cell>
          <cell r="N45">
            <v>788.57572886869968</v>
          </cell>
          <cell r="O45">
            <v>33.485464796666669</v>
          </cell>
          <cell r="P45">
            <v>88.228597405366671</v>
          </cell>
          <cell r="Q45">
            <v>87.873993407506674</v>
          </cell>
          <cell r="R45">
            <v>69.338785109096676</v>
          </cell>
          <cell r="S45">
            <v>88.053497958206663</v>
          </cell>
          <cell r="T45">
            <v>68.571828354016674</v>
          </cell>
          <cell r="U45">
            <v>62.220111285406666</v>
          </cell>
          <cell r="V45">
            <v>48.592906006636667</v>
          </cell>
          <cell r="W45">
            <v>68.960692307966667</v>
          </cell>
          <cell r="X45">
            <v>75.109252106666673</v>
          </cell>
          <cell r="Y45">
            <v>82.925245816666674</v>
          </cell>
          <cell r="Z45">
            <v>70.429814024515423</v>
          </cell>
          <cell r="AA45">
            <v>843.7901885787187</v>
          </cell>
          <cell r="AB45">
            <v>0.73276896077711551</v>
          </cell>
          <cell r="AC45" t="str">
            <v xml:space="preserve"> </v>
          </cell>
          <cell r="AD45">
            <v>0.73276896077711551</v>
          </cell>
          <cell r="AE45">
            <v>38.313208441021359</v>
          </cell>
          <cell r="AF45">
            <v>90.841666666666669</v>
          </cell>
          <cell r="AG45">
            <v>83.541666666666657</v>
          </cell>
          <cell r="AH45">
            <v>65.886111111111077</v>
          </cell>
          <cell r="AI45">
            <v>78.986111111111086</v>
          </cell>
          <cell r="AJ45">
            <v>76.386111111111077</v>
          </cell>
          <cell r="AK45">
            <v>56.38611111111107</v>
          </cell>
          <cell r="AL45">
            <v>47.88611111111107</v>
          </cell>
          <cell r="AM45">
            <v>72.286111111111083</v>
          </cell>
          <cell r="AN45">
            <v>58.88611111111107</v>
          </cell>
          <cell r="AO45">
            <v>74.786111111111069</v>
          </cell>
          <cell r="AP45">
            <v>-4.8277436443546904</v>
          </cell>
          <cell r="AQ45">
            <v>-2.6130692612999979</v>
          </cell>
          <cell r="AR45">
            <v>4.332326740840017</v>
          </cell>
          <cell r="AS45">
            <v>3.4526739979855989</v>
          </cell>
          <cell r="AT45">
            <v>9.0673868470955767</v>
          </cell>
          <cell r="AU45">
            <v>-7.8142827570944036</v>
          </cell>
          <cell r="AV45">
            <v>5.8340001742955963</v>
          </cell>
          <cell r="AW45">
            <v>0.70679489552559716</v>
          </cell>
          <cell r="AX45">
            <v>-3.3254188031444158</v>
          </cell>
          <cell r="AY45">
            <v>121.71406220203335</v>
          </cell>
          <cell r="AZ45">
            <v>209.58805560954002</v>
          </cell>
          <cell r="BA45">
            <v>278.9268407186367</v>
          </cell>
          <cell r="BB45">
            <v>366.98033867684336</v>
          </cell>
          <cell r="BC45">
            <v>435.55216703086001</v>
          </cell>
          <cell r="BD45">
            <v>497.77227831626669</v>
          </cell>
          <cell r="BE45">
            <v>546.36518432290336</v>
          </cell>
          <cell r="BF45">
            <v>615.32587663086997</v>
          </cell>
          <cell r="BG45">
            <v>690.43512873753662</v>
          </cell>
          <cell r="BH45">
            <v>129.15487510768804</v>
          </cell>
          <cell r="BI45">
            <v>212.6965417743547</v>
          </cell>
          <cell r="BJ45">
            <v>278.58265288546579</v>
          </cell>
          <cell r="BK45">
            <v>357.56876399657688</v>
          </cell>
          <cell r="BL45">
            <v>433.95487510768794</v>
          </cell>
          <cell r="BM45">
            <v>490.340986218799</v>
          </cell>
          <cell r="BN45">
            <v>538.22709732991007</v>
          </cell>
          <cell r="BO45">
            <v>610.51320844102111</v>
          </cell>
          <cell r="BP45">
            <v>669.39931955213217</v>
          </cell>
          <cell r="BQ45">
            <v>-7.4408129056546954</v>
          </cell>
          <cell r="BR45">
            <v>-3.1084861648146784</v>
          </cell>
          <cell r="BS45">
            <v>0.34418783317090629</v>
          </cell>
          <cell r="BT45">
            <v>9.411574680266483</v>
          </cell>
          <cell r="BU45">
            <v>1.5972919231720653</v>
          </cell>
          <cell r="BV45">
            <v>7.4312920974676899</v>
          </cell>
          <cell r="BW45">
            <v>8.1380869929932942</v>
          </cell>
          <cell r="BX45">
            <v>4.8126681898488641</v>
          </cell>
          <cell r="BY45">
            <v>21.035809185404446</v>
          </cell>
          <cell r="BZ45">
            <v>15.266999999999999</v>
          </cell>
          <cell r="CA45">
            <v>69.202245000000005</v>
          </cell>
          <cell r="CB45">
            <v>77.554000000000002</v>
          </cell>
          <cell r="CC45">
            <v>209.58805560954002</v>
          </cell>
          <cell r="CD45">
            <v>162.023245</v>
          </cell>
          <cell r="CE45">
            <v>47.564810609540018</v>
          </cell>
          <cell r="CF45">
            <v>29.356781867651161</v>
          </cell>
        </row>
        <row r="46">
          <cell r="G46" t="str">
            <v xml:space="preserve">  Otros Pagos</v>
          </cell>
          <cell r="L46">
            <v>1.79539</v>
          </cell>
          <cell r="N46">
            <v>1.79539</v>
          </cell>
          <cell r="O46">
            <v>1.0687020248799999</v>
          </cell>
          <cell r="P46">
            <v>3.8387235699999994E-2</v>
          </cell>
          <cell r="Q46">
            <v>0.92031108495000002</v>
          </cell>
          <cell r="R46">
            <v>0.12647837375999998</v>
          </cell>
          <cell r="S46">
            <v>0.87265737638999985</v>
          </cell>
          <cell r="T46">
            <v>0.62042942440999915</v>
          </cell>
          <cell r="U46">
            <v>3.7580841095200004</v>
          </cell>
          <cell r="V46">
            <v>0.43958299621000002</v>
          </cell>
          <cell r="W46">
            <v>0.11955018215999999</v>
          </cell>
          <cell r="X46">
            <v>8.2388500529999992E-2</v>
          </cell>
          <cell r="Y46">
            <v>0.17996214599999999</v>
          </cell>
          <cell r="Z46">
            <v>0</v>
          </cell>
          <cell r="AA46">
            <v>8.2265334545099993</v>
          </cell>
          <cell r="AB46">
            <v>1.6683319259356486E-3</v>
          </cell>
          <cell r="AC46" t="str">
            <v xml:space="preserve"> </v>
          </cell>
          <cell r="AD46">
            <v>1.6683319259356486E-3</v>
          </cell>
          <cell r="AE46">
            <v>0</v>
          </cell>
          <cell r="AF46">
            <v>0</v>
          </cell>
          <cell r="AG46">
            <v>0</v>
          </cell>
          <cell r="AH46">
            <v>0</v>
          </cell>
          <cell r="AI46">
            <v>0</v>
          </cell>
          <cell r="AJ46">
            <v>0</v>
          </cell>
          <cell r="AK46">
            <v>8.6056895160846238</v>
          </cell>
          <cell r="AL46">
            <v>1.4342815860141087</v>
          </cell>
          <cell r="AM46">
            <v>1.4342815860141087</v>
          </cell>
          <cell r="AN46">
            <v>67.84390735531872</v>
          </cell>
          <cell r="AO46">
            <v>0</v>
          </cell>
          <cell r="AP46">
            <v>1.0687020248799999</v>
          </cell>
          <cell r="AQ46">
            <v>3.8387235699999994E-2</v>
          </cell>
          <cell r="AR46">
            <v>0.92031108495000002</v>
          </cell>
          <cell r="AS46">
            <v>0.12647837375999998</v>
          </cell>
          <cell r="AT46">
            <v>0.87265737638999985</v>
          </cell>
          <cell r="AU46">
            <v>0.62042942440999915</v>
          </cell>
          <cell r="AV46">
            <v>-4.8476054065646235</v>
          </cell>
          <cell r="AW46">
            <v>-0.99469858980410875</v>
          </cell>
          <cell r="AX46">
            <v>-1.3147314038541087</v>
          </cell>
          <cell r="AY46">
            <v>1.1070892605799998</v>
          </cell>
          <cell r="AZ46">
            <v>2.0274003455299998</v>
          </cell>
          <cell r="BA46">
            <v>2.1538787192899997</v>
          </cell>
          <cell r="BB46">
            <v>3.0265360956799996</v>
          </cell>
          <cell r="BC46">
            <v>3.6469655200899989</v>
          </cell>
          <cell r="BD46">
            <v>7.4050496296099997</v>
          </cell>
          <cell r="BE46">
            <v>7.8446326258200001</v>
          </cell>
          <cell r="BF46">
            <v>7.9641828079800003</v>
          </cell>
          <cell r="BG46">
            <v>8.0465713085099999</v>
          </cell>
          <cell r="BH46">
            <v>0</v>
          </cell>
          <cell r="BI46">
            <v>0</v>
          </cell>
          <cell r="BJ46">
            <v>0</v>
          </cell>
          <cell r="BK46">
            <v>0</v>
          </cell>
          <cell r="BL46">
            <v>0</v>
          </cell>
          <cell r="BM46">
            <v>8.6056895160846238</v>
          </cell>
          <cell r="BN46">
            <v>10.039971102098733</v>
          </cell>
          <cell r="BO46">
            <v>11.474252688112841</v>
          </cell>
          <cell r="BP46">
            <v>79.318160043431561</v>
          </cell>
          <cell r="BQ46">
            <v>1.1070892605799998</v>
          </cell>
          <cell r="BR46">
            <v>2.0274003455299998</v>
          </cell>
          <cell r="BS46">
            <v>2.1538787192899997</v>
          </cell>
          <cell r="BT46">
            <v>3.0265360956799996</v>
          </cell>
          <cell r="BU46">
            <v>3.6469655200899989</v>
          </cell>
          <cell r="BV46">
            <v>-1.2006398864746242</v>
          </cell>
          <cell r="BW46">
            <v>-2.1953384762787325</v>
          </cell>
          <cell r="BX46">
            <v>-3.5100698801328409</v>
          </cell>
          <cell r="BY46">
            <v>-71.271588734921565</v>
          </cell>
          <cell r="BZ46">
            <v>0</v>
          </cell>
          <cell r="CA46">
            <v>2.2999999999999998</v>
          </cell>
          <cell r="CB46">
            <v>2.2999999999999998</v>
          </cell>
          <cell r="CC46">
            <v>2.0274003455299998</v>
          </cell>
          <cell r="CD46">
            <v>4.5999999999999996</v>
          </cell>
          <cell r="CE46">
            <v>-2.5725996544699998</v>
          </cell>
          <cell r="CF46">
            <v>-55.926079444999999</v>
          </cell>
        </row>
        <row r="47">
          <cell r="L47">
            <v>9660.4221979685062</v>
          </cell>
          <cell r="M47">
            <v>0</v>
          </cell>
          <cell r="N47">
            <v>9660.4221979685062</v>
          </cell>
          <cell r="Q47">
            <v>923.96580722227884</v>
          </cell>
          <cell r="R47">
            <v>763.58122574437368</v>
          </cell>
          <cell r="S47">
            <v>975.20912274727209</v>
          </cell>
          <cell r="T47">
            <v>673.95333738251657</v>
          </cell>
          <cell r="U47">
            <v>954.34877725981562</v>
          </cell>
          <cell r="V47">
            <v>624.04591935441329</v>
          </cell>
          <cell r="W47">
            <v>924.38620619599646</v>
          </cell>
          <cell r="X47">
            <v>604.07122599028889</v>
          </cell>
          <cell r="Y47">
            <v>875.46711142210006</v>
          </cell>
          <cell r="Z47">
            <v>567.78305003000003</v>
          </cell>
          <cell r="AA47">
            <v>9233.943859756786</v>
          </cell>
          <cell r="AB47">
            <v>8.9767631383088275</v>
          </cell>
          <cell r="AC47" t="str">
            <v xml:space="preserve"> </v>
          </cell>
          <cell r="AD47">
            <v>8.9767631383088275</v>
          </cell>
          <cell r="AE47">
            <v>754.70208650035579</v>
          </cell>
          <cell r="AF47">
            <v>537.02413122669725</v>
          </cell>
          <cell r="AG47">
            <v>1017.4232800952977</v>
          </cell>
          <cell r="AH47">
            <v>806.81766652053375</v>
          </cell>
          <cell r="AI47">
            <v>868.54516029559363</v>
          </cell>
          <cell r="AJ47">
            <v>653.29117664756075</v>
          </cell>
          <cell r="AK47">
            <v>930.97944513804737</v>
          </cell>
          <cell r="AL47">
            <v>702.19909841316269</v>
          </cell>
          <cell r="AM47">
            <v>949.55362455165141</v>
          </cell>
          <cell r="AN47">
            <v>610.60299050579613</v>
          </cell>
          <cell r="AO47">
            <v>905.19843857684236</v>
          </cell>
          <cell r="AP47">
            <v>15.338831711977491</v>
          </cell>
          <cell r="AQ47">
            <v>40.067026968700247</v>
          </cell>
          <cell r="AR47">
            <v>-93.457472873018901</v>
          </cell>
          <cell r="AS47">
            <v>-43.236440776160066</v>
          </cell>
          <cell r="AT47">
            <v>106.66396245167846</v>
          </cell>
          <cell r="AU47">
            <v>20.662160734955819</v>
          </cell>
          <cell r="AV47">
            <v>23.369332121768252</v>
          </cell>
          <cell r="AW47">
            <v>-78.153179058749402</v>
          </cell>
          <cell r="AX47">
            <v>-25.167418355654945</v>
          </cell>
          <cell r="AY47">
            <v>1347.1320764077307</v>
          </cell>
          <cell r="AZ47">
            <v>2271.0978836300092</v>
          </cell>
          <cell r="BA47">
            <v>3034.6791093743832</v>
          </cell>
          <cell r="BB47">
            <v>4009.8882321216556</v>
          </cell>
          <cell r="BC47">
            <v>4683.8415695041722</v>
          </cell>
          <cell r="BD47">
            <v>5638.1903467639886</v>
          </cell>
          <cell r="BE47">
            <v>6262.2362661184015</v>
          </cell>
          <cell r="BF47">
            <v>7186.6224723143978</v>
          </cell>
          <cell r="BG47">
            <v>7790.6936983046862</v>
          </cell>
          <cell r="BH47">
            <v>1291.7262177270529</v>
          </cell>
          <cell r="BI47">
            <v>2309.1494978223504</v>
          </cell>
          <cell r="BJ47">
            <v>3115.9671643428842</v>
          </cell>
          <cell r="BK47">
            <v>3984.5123246384778</v>
          </cell>
          <cell r="BL47">
            <v>4637.8035012860391</v>
          </cell>
          <cell r="BM47">
            <v>5568.7829464240858</v>
          </cell>
          <cell r="BN47">
            <v>6270.9820448372493</v>
          </cell>
          <cell r="BO47">
            <v>7220.5356693889007</v>
          </cell>
          <cell r="BP47">
            <v>7831.1386598946965</v>
          </cell>
          <cell r="BQ47">
            <v>55.405858680677731</v>
          </cell>
          <cell r="BR47">
            <v>-38.05161419234107</v>
          </cell>
          <cell r="BS47">
            <v>-81.288054968501086</v>
          </cell>
          <cell r="BT47">
            <v>25.375907483177507</v>
          </cell>
          <cell r="BU47">
            <v>46.038068218133375</v>
          </cell>
          <cell r="BV47">
            <v>69.407400339902168</v>
          </cell>
          <cell r="BW47">
            <v>-8.7457787188477596</v>
          </cell>
          <cell r="BX47">
            <v>-33.913197074502932</v>
          </cell>
          <cell r="BY47">
            <v>-40.44496159001028</v>
          </cell>
          <cell r="BZ47">
            <v>622.42567999999994</v>
          </cell>
          <cell r="CA47">
            <v>428.39404019999995</v>
          </cell>
          <cell r="CB47">
            <v>757.51776449999988</v>
          </cell>
          <cell r="CC47">
            <v>2271.0978836300092</v>
          </cell>
          <cell r="CD47">
            <v>1808.3374846999998</v>
          </cell>
          <cell r="CE47">
            <v>462.76039893000939</v>
          </cell>
          <cell r="CF47">
            <v>25.590378059700548</v>
          </cell>
        </row>
        <row r="48">
          <cell r="G48" t="str">
            <v>Pagos de Tesorería</v>
          </cell>
          <cell r="L48">
            <v>9136.2682832986175</v>
          </cell>
          <cell r="N48">
            <v>9136.2682832986175</v>
          </cell>
          <cell r="O48">
            <v>758.2664752733333</v>
          </cell>
          <cell r="P48">
            <v>522.75099553439748</v>
          </cell>
          <cell r="Q48">
            <v>911.1945479559455</v>
          </cell>
          <cell r="R48">
            <v>754.83617747001006</v>
          </cell>
          <cell r="S48">
            <v>949.13048394929172</v>
          </cell>
          <cell r="T48">
            <v>631.98930914062771</v>
          </cell>
          <cell r="U48">
            <v>913.35740327059341</v>
          </cell>
          <cell r="V48">
            <v>568.97598091274665</v>
          </cell>
          <cell r="W48">
            <v>891.62743001266313</v>
          </cell>
          <cell r="X48">
            <v>570.29130542851112</v>
          </cell>
          <cell r="Y48">
            <v>847.50924078176672</v>
          </cell>
          <cell r="Z48">
            <v>544.375</v>
          </cell>
          <cell r="AA48">
            <v>8864.3043497298877</v>
          </cell>
          <cell r="AB48">
            <v>8.4897031068126498</v>
          </cell>
          <cell r="AC48" t="str">
            <v xml:space="preserve"> </v>
          </cell>
          <cell r="AD48">
            <v>8.4897031068126498</v>
          </cell>
          <cell r="AE48">
            <v>751.96380764877688</v>
          </cell>
          <cell r="AF48">
            <v>497.77500000000003</v>
          </cell>
          <cell r="AG48">
            <v>1008.3259613790808</v>
          </cell>
          <cell r="AH48">
            <v>790.63245898688047</v>
          </cell>
          <cell r="AI48">
            <v>855.45331935734202</v>
          </cell>
          <cell r="AJ48">
            <v>580.51847838184017</v>
          </cell>
          <cell r="AK48">
            <v>906.4337875980093</v>
          </cell>
          <cell r="AL48">
            <v>560.89451486390112</v>
          </cell>
          <cell r="AM48">
            <v>880.88325931616509</v>
          </cell>
          <cell r="AN48">
            <v>574.82120418614329</v>
          </cell>
          <cell r="AO48">
            <v>862.19109527811634</v>
          </cell>
          <cell r="AP48">
            <v>6.3026676245564204</v>
          </cell>
          <cell r="AQ48">
            <v>24.975995534397441</v>
          </cell>
          <cell r="AR48">
            <v>-97.131413423135314</v>
          </cell>
          <cell r="AS48">
            <v>-35.796281516870408</v>
          </cell>
          <cell r="AT48">
            <v>93.67716459194969</v>
          </cell>
          <cell r="AU48">
            <v>51.470830758787542</v>
          </cell>
          <cell r="AV48">
            <v>6.9236156725841056</v>
          </cell>
          <cell r="AW48">
            <v>8.0814660488455274</v>
          </cell>
          <cell r="AX48">
            <v>10.744170696498031</v>
          </cell>
          <cell r="AY48">
            <v>1281.0174708077307</v>
          </cell>
          <cell r="AZ48">
            <v>2192.212018763676</v>
          </cell>
          <cell r="BA48">
            <v>2947.0481962336862</v>
          </cell>
          <cell r="BB48">
            <v>3896.178680182978</v>
          </cell>
          <cell r="BC48">
            <v>4528.167989323606</v>
          </cell>
          <cell r="BD48">
            <v>5441.5253925941997</v>
          </cell>
          <cell r="BE48">
            <v>6010.501373506946</v>
          </cell>
          <cell r="BF48">
            <v>6902.1288035196094</v>
          </cell>
          <cell r="BG48">
            <v>7472.4201089481203</v>
          </cell>
          <cell r="BH48">
            <v>1249.7388076487769</v>
          </cell>
          <cell r="BI48">
            <v>2258.0647690278574</v>
          </cell>
          <cell r="BJ48">
            <v>3048.6972280147379</v>
          </cell>
          <cell r="BK48">
            <v>3904.1505473720799</v>
          </cell>
          <cell r="BL48">
            <v>4484.6690257539203</v>
          </cell>
          <cell r="BM48">
            <v>5391.1028133519294</v>
          </cell>
          <cell r="BN48">
            <v>5951.9973282158307</v>
          </cell>
          <cell r="BO48">
            <v>6832.8805875319958</v>
          </cell>
          <cell r="BP48">
            <v>7407.7017917181392</v>
          </cell>
          <cell r="BQ48">
            <v>31.278663158953805</v>
          </cell>
          <cell r="BR48">
            <v>-65.852750264181395</v>
          </cell>
          <cell r="BS48">
            <v>-101.64903178105169</v>
          </cell>
          <cell r="BT48">
            <v>-7.9718671891018857</v>
          </cell>
          <cell r="BU48">
            <v>43.498963569685657</v>
          </cell>
          <cell r="BV48">
            <v>50.422579242270331</v>
          </cell>
          <cell r="BW48">
            <v>58.50404529111529</v>
          </cell>
          <cell r="BX48">
            <v>69.248215987613548</v>
          </cell>
          <cell r="BY48">
            <v>64.718317229981039</v>
          </cell>
          <cell r="BZ48">
            <v>615.19398000000001</v>
          </cell>
          <cell r="CA48">
            <v>400.79887673999997</v>
          </cell>
          <cell r="CB48">
            <v>724.87496499999986</v>
          </cell>
          <cell r="CC48">
            <v>2192.212018763676</v>
          </cell>
          <cell r="CD48">
            <v>1740.8678217399997</v>
          </cell>
          <cell r="CE48">
            <v>451.34419702367632</v>
          </cell>
          <cell r="CF48">
            <v>25.926390929126207</v>
          </cell>
        </row>
        <row r="49">
          <cell r="G49" t="str">
            <v>Más Transferencias de Inversión</v>
          </cell>
          <cell r="L49">
            <v>346.29999999999995</v>
          </cell>
          <cell r="M49">
            <v>0</v>
          </cell>
          <cell r="N49">
            <v>346.29999999999995</v>
          </cell>
          <cell r="O49">
            <v>11.120173399999999</v>
          </cell>
          <cell r="P49">
            <v>29.652177999999999</v>
          </cell>
          <cell r="Q49">
            <v>10.730986</v>
          </cell>
          <cell r="R49">
            <v>5.4240189999999995</v>
          </cell>
          <cell r="S49">
            <v>14.851702899999999</v>
          </cell>
          <cell r="T49">
            <v>13.2781456</v>
          </cell>
          <cell r="U49">
            <v>40.577399999999997</v>
          </cell>
          <cell r="V49">
            <v>20.845372000000001</v>
          </cell>
          <cell r="W49">
            <v>31.52</v>
          </cell>
          <cell r="X49">
            <v>31.52</v>
          </cell>
          <cell r="Y49">
            <v>15.52</v>
          </cell>
          <cell r="Z49">
            <v>10.82</v>
          </cell>
          <cell r="AA49">
            <v>235.85997690000002</v>
          </cell>
          <cell r="AB49">
            <v>0.32179267231716502</v>
          </cell>
          <cell r="AC49" t="str">
            <v xml:space="preserve"> </v>
          </cell>
          <cell r="AD49">
            <v>0.32179267231716502</v>
          </cell>
          <cell r="AE49">
            <v>0</v>
          </cell>
          <cell r="AF49">
            <v>1.4073423994790084</v>
          </cell>
          <cell r="AG49">
            <v>8.4886565217673784</v>
          </cell>
          <cell r="AH49">
            <v>13.209656852907692</v>
          </cell>
          <cell r="AI49">
            <v>1.1169049332947674</v>
          </cell>
          <cell r="AJ49">
            <v>26.974367510777135</v>
          </cell>
          <cell r="AK49">
            <v>23.559686270522533</v>
          </cell>
          <cell r="AL49">
            <v>99.783051730031275</v>
          </cell>
          <cell r="AM49">
            <v>67.327521146702423</v>
          </cell>
          <cell r="AN49">
            <v>33.373038673950695</v>
          </cell>
          <cell r="AO49">
            <v>35.530150621440647</v>
          </cell>
          <cell r="AP49">
            <v>11.120173399999999</v>
          </cell>
          <cell r="AQ49">
            <v>28.24483560052099</v>
          </cell>
          <cell r="AR49">
            <v>2.2423294782326213</v>
          </cell>
          <cell r="AS49">
            <v>-7.7856378529076924</v>
          </cell>
          <cell r="AT49">
            <v>13.734797966705232</v>
          </cell>
          <cell r="AU49">
            <v>-13.696221910777135</v>
          </cell>
          <cell r="AV49">
            <v>17.017713729477464</v>
          </cell>
          <cell r="AW49">
            <v>-78.937679730031277</v>
          </cell>
          <cell r="AX49">
            <v>-35.807521146702427</v>
          </cell>
          <cell r="AY49">
            <v>40.772351400000005</v>
          </cell>
          <cell r="AZ49">
            <v>51.503337399999999</v>
          </cell>
          <cell r="BA49">
            <v>56.927356400000001</v>
          </cell>
          <cell r="BB49">
            <v>71.7790593</v>
          </cell>
          <cell r="BC49">
            <v>85.057204900000002</v>
          </cell>
          <cell r="BD49">
            <v>125.6346049</v>
          </cell>
          <cell r="BE49">
            <v>146.4799769</v>
          </cell>
          <cell r="BF49">
            <v>177.99997689999998</v>
          </cell>
          <cell r="BG49">
            <v>209.51997689999999</v>
          </cell>
          <cell r="BH49">
            <v>1.4073423994790084</v>
          </cell>
          <cell r="BI49">
            <v>9.8959989212463881</v>
          </cell>
          <cell r="BJ49">
            <v>23.10565577415408</v>
          </cell>
          <cell r="BK49">
            <v>24.222560707448849</v>
          </cell>
          <cell r="BL49">
            <v>51.196928218225978</v>
          </cell>
          <cell r="BM49">
            <v>74.756614488748511</v>
          </cell>
          <cell r="BN49">
            <v>174.53966621877979</v>
          </cell>
          <cell r="BO49">
            <v>241.86718736548221</v>
          </cell>
          <cell r="BP49">
            <v>275.24022603943291</v>
          </cell>
          <cell r="BQ49">
            <v>39.365009000520992</v>
          </cell>
          <cell r="BR49">
            <v>41.607338478753611</v>
          </cell>
          <cell r="BS49">
            <v>33.821700625845921</v>
          </cell>
          <cell r="BT49">
            <v>47.556498592551151</v>
          </cell>
          <cell r="BU49">
            <v>33.860276681774018</v>
          </cell>
          <cell r="BV49">
            <v>50.877990411251474</v>
          </cell>
          <cell r="BW49">
            <v>-28.059689318779789</v>
          </cell>
          <cell r="BX49">
            <v>-63.867210465482231</v>
          </cell>
          <cell r="BY49">
            <v>-65.720249139432923</v>
          </cell>
          <cell r="BZ49">
            <v>5.0979999999999999</v>
          </cell>
          <cell r="CA49">
            <v>1.7290000000000001</v>
          </cell>
          <cell r="CB49">
            <v>32.038000000000004</v>
          </cell>
          <cell r="CC49">
            <v>51.503337399999999</v>
          </cell>
          <cell r="CD49">
            <v>38.865000000000002</v>
          </cell>
          <cell r="CE49">
            <v>12.638337399999998</v>
          </cell>
          <cell r="CF49">
            <v>32.518557571079377</v>
          </cell>
        </row>
        <row r="50">
          <cell r="H50" t="str">
            <v>Subsidio Tarifas Eléctricas</v>
          </cell>
          <cell r="L50">
            <v>97.1</v>
          </cell>
          <cell r="N50">
            <v>97.1</v>
          </cell>
          <cell r="O50">
            <v>0</v>
          </cell>
          <cell r="P50">
            <v>0</v>
          </cell>
          <cell r="Q50">
            <v>0</v>
          </cell>
          <cell r="R50">
            <v>0</v>
          </cell>
          <cell r="S50">
            <v>0</v>
          </cell>
          <cell r="T50">
            <v>0</v>
          </cell>
          <cell r="U50">
            <v>27</v>
          </cell>
          <cell r="V50">
            <v>10.054</v>
          </cell>
          <cell r="W50">
            <v>27</v>
          </cell>
          <cell r="X50">
            <v>27</v>
          </cell>
          <cell r="Y50">
            <v>6</v>
          </cell>
          <cell r="Z50">
            <v>0</v>
          </cell>
          <cell r="AA50">
            <v>97.054000000000002</v>
          </cell>
          <cell r="AB50">
            <v>9.0228323655780332E-2</v>
          </cell>
          <cell r="AC50" t="str">
            <v xml:space="preserve"> </v>
          </cell>
          <cell r="AD50">
            <v>9.0228323655780332E-2</v>
          </cell>
          <cell r="AE50">
            <v>0</v>
          </cell>
          <cell r="AF50">
            <v>1.398905882451426</v>
          </cell>
          <cell r="AG50">
            <v>8.3462902969269273</v>
          </cell>
          <cell r="AH50">
            <v>0.29018558979381703</v>
          </cell>
          <cell r="AI50">
            <v>0.1804515432331299</v>
          </cell>
          <cell r="AJ50">
            <v>26.186607733326635</v>
          </cell>
          <cell r="AK50">
            <v>7.3156031040458071E-3</v>
          </cell>
          <cell r="AL50">
            <v>26.010220414040198</v>
          </cell>
          <cell r="AM50">
            <v>34.680022937123816</v>
          </cell>
          <cell r="AN50">
            <v>0</v>
          </cell>
          <cell r="AO50">
            <v>0</v>
          </cell>
          <cell r="AP50">
            <v>0</v>
          </cell>
          <cell r="AQ50">
            <v>-1.398905882451426</v>
          </cell>
          <cell r="AR50">
            <v>-8.3462902969269273</v>
          </cell>
          <cell r="AS50">
            <v>-0.29018558979381703</v>
          </cell>
          <cell r="AT50">
            <v>-0.1804515432331299</v>
          </cell>
          <cell r="AU50">
            <v>-26.186607733326635</v>
          </cell>
          <cell r="AV50">
            <v>26.992684396895953</v>
          </cell>
          <cell r="AW50">
            <v>-15.956220414040198</v>
          </cell>
          <cell r="AX50">
            <v>-7.680022937123816</v>
          </cell>
          <cell r="AY50">
            <v>0</v>
          </cell>
          <cell r="AZ50">
            <v>0</v>
          </cell>
          <cell r="BA50">
            <v>0</v>
          </cell>
          <cell r="BB50">
            <v>0</v>
          </cell>
          <cell r="BC50">
            <v>0</v>
          </cell>
          <cell r="BD50">
            <v>27</v>
          </cell>
          <cell r="BE50">
            <v>37.054000000000002</v>
          </cell>
          <cell r="BF50">
            <v>64.054000000000002</v>
          </cell>
          <cell r="BG50">
            <v>91.054000000000002</v>
          </cell>
          <cell r="BH50">
            <v>1.398905882451426</v>
          </cell>
          <cell r="BI50">
            <v>9.7451961793783539</v>
          </cell>
          <cell r="BJ50">
            <v>10.035381769172171</v>
          </cell>
          <cell r="BK50">
            <v>10.2158333124053</v>
          </cell>
          <cell r="BL50">
            <v>36.402441045731933</v>
          </cell>
          <cell r="BM50">
            <v>36.40975664883598</v>
          </cell>
          <cell r="BN50">
            <v>62.419977062876178</v>
          </cell>
          <cell r="BO50">
            <v>97.1</v>
          </cell>
          <cell r="BP50">
            <v>97.1</v>
          </cell>
          <cell r="BQ50">
            <v>-1.398905882451426</v>
          </cell>
          <cell r="BR50">
            <v>-9.7451961793783539</v>
          </cell>
          <cell r="BS50">
            <v>-10.035381769172171</v>
          </cell>
          <cell r="BT50">
            <v>-10.2158333124053</v>
          </cell>
          <cell r="BU50">
            <v>-36.402441045731933</v>
          </cell>
          <cell r="BV50">
            <v>-9.4097566488359803</v>
          </cell>
          <cell r="BW50">
            <v>-25.365977062876176</v>
          </cell>
          <cell r="BX50">
            <v>-33.045999999999992</v>
          </cell>
          <cell r="BY50">
            <v>-6.0459999999999923</v>
          </cell>
          <cell r="BZ50">
            <v>0</v>
          </cell>
          <cell r="CA50">
            <v>1.7210000000000001</v>
          </cell>
          <cell r="CB50">
            <v>10.268000000000001</v>
          </cell>
          <cell r="CC50">
            <v>0</v>
          </cell>
          <cell r="CD50">
            <v>11.989000000000001</v>
          </cell>
          <cell r="CE50">
            <v>-11.989000000000001</v>
          </cell>
          <cell r="CF50">
            <v>-100</v>
          </cell>
        </row>
        <row r="51">
          <cell r="H51" t="str">
            <v>Fosga</v>
          </cell>
          <cell r="L51">
            <v>0</v>
          </cell>
          <cell r="N51">
            <v>0</v>
          </cell>
          <cell r="O51">
            <v>0</v>
          </cell>
          <cell r="P51">
            <v>12.5</v>
          </cell>
          <cell r="Q51">
            <v>3.8</v>
          </cell>
          <cell r="R51">
            <v>4.87</v>
          </cell>
          <cell r="S51">
            <v>5.7</v>
          </cell>
          <cell r="T51">
            <v>7.2160000000000002</v>
          </cell>
          <cell r="U51">
            <v>4.5199999999999996</v>
          </cell>
          <cell r="V51">
            <v>3</v>
          </cell>
          <cell r="W51">
            <v>4.5199999999999996</v>
          </cell>
          <cell r="X51">
            <v>4.5199999999999996</v>
          </cell>
          <cell r="Y51">
            <v>9.52</v>
          </cell>
          <cell r="Z51">
            <v>10.82</v>
          </cell>
          <cell r="AA51">
            <v>70.98599999999999</v>
          </cell>
          <cell r="AB51" t="str">
            <v xml:space="preserve"> </v>
          </cell>
          <cell r="AC51" t="str">
            <v xml:space="preserve"> </v>
          </cell>
          <cell r="AD51" t="str">
            <v xml:space="preserve"> </v>
          </cell>
          <cell r="AE51">
            <v>0</v>
          </cell>
          <cell r="AF51">
            <v>0</v>
          </cell>
          <cell r="AG51">
            <v>0</v>
          </cell>
          <cell r="AH51">
            <v>0</v>
          </cell>
          <cell r="AI51">
            <v>0</v>
          </cell>
          <cell r="AJ51">
            <v>0</v>
          </cell>
          <cell r="AK51">
            <v>0</v>
          </cell>
          <cell r="AL51">
            <v>0</v>
          </cell>
          <cell r="AM51">
            <v>0</v>
          </cell>
          <cell r="AN51">
            <v>0</v>
          </cell>
          <cell r="AO51">
            <v>0</v>
          </cell>
          <cell r="AP51">
            <v>0</v>
          </cell>
          <cell r="AQ51">
            <v>12.5</v>
          </cell>
          <cell r="AR51">
            <v>3.8</v>
          </cell>
          <cell r="AS51">
            <v>4.87</v>
          </cell>
          <cell r="AT51">
            <v>5.7</v>
          </cell>
          <cell r="AU51">
            <v>7.2160000000000002</v>
          </cell>
          <cell r="AV51">
            <v>4.5199999999999996</v>
          </cell>
          <cell r="AW51">
            <v>3</v>
          </cell>
          <cell r="AX51">
            <v>4.5199999999999996</v>
          </cell>
          <cell r="AY51">
            <v>12.5</v>
          </cell>
          <cell r="AZ51">
            <v>16.3</v>
          </cell>
          <cell r="BA51">
            <v>21.17</v>
          </cell>
          <cell r="BB51">
            <v>26.87</v>
          </cell>
          <cell r="BC51">
            <v>34.085999999999999</v>
          </cell>
          <cell r="BD51">
            <v>38.605999999999995</v>
          </cell>
          <cell r="BE51">
            <v>41.605999999999995</v>
          </cell>
          <cell r="BF51">
            <v>46.125999999999991</v>
          </cell>
          <cell r="BG51">
            <v>50.645999999999987</v>
          </cell>
          <cell r="BH51">
            <v>0</v>
          </cell>
          <cell r="BI51">
            <v>0</v>
          </cell>
          <cell r="BJ51">
            <v>0</v>
          </cell>
          <cell r="BK51">
            <v>0</v>
          </cell>
          <cell r="BL51">
            <v>0</v>
          </cell>
          <cell r="BM51">
            <v>0</v>
          </cell>
          <cell r="BN51">
            <v>0</v>
          </cell>
          <cell r="BO51">
            <v>0</v>
          </cell>
          <cell r="BP51">
            <v>0</v>
          </cell>
          <cell r="BQ51">
            <v>12.5</v>
          </cell>
          <cell r="BR51">
            <v>16.3</v>
          </cell>
          <cell r="BS51">
            <v>21.17</v>
          </cell>
          <cell r="BT51">
            <v>26.87</v>
          </cell>
          <cell r="BU51">
            <v>34.085999999999999</v>
          </cell>
          <cell r="BV51">
            <v>38.605999999999995</v>
          </cell>
          <cell r="BW51">
            <v>41.605999999999995</v>
          </cell>
          <cell r="BX51">
            <v>46.125999999999991</v>
          </cell>
          <cell r="BY51">
            <v>50.645999999999987</v>
          </cell>
          <cell r="BZ51">
            <v>0</v>
          </cell>
          <cell r="CA51">
            <v>0</v>
          </cell>
          <cell r="CB51">
            <v>20.8</v>
          </cell>
          <cell r="CC51">
            <v>16.3</v>
          </cell>
          <cell r="CD51">
            <v>20.8</v>
          </cell>
          <cell r="CE51">
            <v>-4.5</v>
          </cell>
          <cell r="CF51">
            <v>-21.634615384615387</v>
          </cell>
        </row>
        <row r="52">
          <cell r="H52" t="str">
            <v>Ancianos Indigentes</v>
          </cell>
          <cell r="L52">
            <v>29</v>
          </cell>
          <cell r="N52">
            <v>29</v>
          </cell>
          <cell r="O52">
            <v>1.8348734</v>
          </cell>
          <cell r="P52">
            <v>5.9269780000000001</v>
          </cell>
          <cell r="Q52">
            <v>2.8377759999999999</v>
          </cell>
          <cell r="R52">
            <v>0.37401899999999999</v>
          </cell>
          <cell r="S52">
            <v>4.4152029000000006</v>
          </cell>
          <cell r="T52">
            <v>1.4326456000000001</v>
          </cell>
          <cell r="U52">
            <v>0.22790000000000002</v>
          </cell>
          <cell r="V52">
            <v>7.6561999999999991E-2</v>
          </cell>
          <cell r="W52">
            <v>0</v>
          </cell>
          <cell r="X52">
            <v>0</v>
          </cell>
          <cell r="Y52">
            <v>0</v>
          </cell>
          <cell r="Z52">
            <v>0</v>
          </cell>
          <cell r="AA52">
            <v>17.125956900000002</v>
          </cell>
          <cell r="AB52">
            <v>2.6947697075361789E-2</v>
          </cell>
          <cell r="AC52" t="str">
            <v xml:space="preserve"> </v>
          </cell>
          <cell r="AD52">
            <v>2.6947697075361789E-2</v>
          </cell>
          <cell r="AE52">
            <v>0</v>
          </cell>
          <cell r="AF52">
            <v>8.4365170275823194E-3</v>
          </cell>
          <cell r="AG52">
            <v>0.14236622484045164</v>
          </cell>
          <cell r="AH52">
            <v>12.919471263113875</v>
          </cell>
          <cell r="AI52">
            <v>0.93645339006163753</v>
          </cell>
          <cell r="AJ52">
            <v>0.78775977745049908</v>
          </cell>
          <cell r="AK52">
            <v>0.33851524573174058</v>
          </cell>
          <cell r="AL52">
            <v>1.6440662557501047</v>
          </cell>
          <cell r="AM52">
            <v>1.4331533300605466</v>
          </cell>
          <cell r="AN52">
            <v>2.1586937944326263</v>
          </cell>
          <cell r="AO52">
            <v>4.3158057419225804</v>
          </cell>
          <cell r="AP52">
            <v>1.8348734</v>
          </cell>
          <cell r="AQ52">
            <v>5.9185414829724179</v>
          </cell>
          <cell r="AR52">
            <v>2.6954097751595483</v>
          </cell>
          <cell r="AS52">
            <v>-12.545452263113875</v>
          </cell>
          <cell r="AT52">
            <v>3.4787495099383632</v>
          </cell>
          <cell r="AU52">
            <v>0.644885822549501</v>
          </cell>
          <cell r="AV52">
            <v>-0.11061524573174056</v>
          </cell>
          <cell r="AW52">
            <v>-1.5675042557501047</v>
          </cell>
          <cell r="AX52">
            <v>-1.4331533300605466</v>
          </cell>
          <cell r="AY52">
            <v>7.7618514000000003</v>
          </cell>
          <cell r="AZ52">
            <v>10.599627399999999</v>
          </cell>
          <cell r="BA52">
            <v>10.9736464</v>
          </cell>
          <cell r="BB52">
            <v>15.3888493</v>
          </cell>
          <cell r="BC52">
            <v>16.821494900000001</v>
          </cell>
          <cell r="BD52">
            <v>17.049394900000003</v>
          </cell>
          <cell r="BE52">
            <v>17.125956900000002</v>
          </cell>
          <cell r="BF52">
            <v>17.125956900000002</v>
          </cell>
          <cell r="BG52">
            <v>17.125956900000002</v>
          </cell>
          <cell r="BH52">
            <v>8.4365170275823194E-3</v>
          </cell>
          <cell r="BI52">
            <v>0.15080274186803397</v>
          </cell>
          <cell r="BJ52">
            <v>13.070274004981909</v>
          </cell>
          <cell r="BK52">
            <v>14.006727395043548</v>
          </cell>
          <cell r="BL52">
            <v>14.794487172494048</v>
          </cell>
          <cell r="BM52">
            <v>15.133002418225788</v>
          </cell>
          <cell r="BN52">
            <v>16.777068673975894</v>
          </cell>
          <cell r="BO52">
            <v>18.210222004036439</v>
          </cell>
          <cell r="BP52">
            <v>20.368915798469065</v>
          </cell>
          <cell r="BQ52">
            <v>7.7534148829724181</v>
          </cell>
          <cell r="BR52">
            <v>10.448824658131965</v>
          </cell>
          <cell r="BS52">
            <v>-2.0966276049819097</v>
          </cell>
          <cell r="BT52">
            <v>1.3821219049564526</v>
          </cell>
          <cell r="BU52">
            <v>2.0270077275059535</v>
          </cell>
          <cell r="BV52">
            <v>1.9163924817742153</v>
          </cell>
          <cell r="BW52">
            <v>0.34888822602410841</v>
          </cell>
          <cell r="BX52">
            <v>-1.0842651040364366</v>
          </cell>
          <cell r="BY52">
            <v>-3.2429588984690625</v>
          </cell>
          <cell r="BZ52">
            <v>0</v>
          </cell>
          <cell r="CA52">
            <v>8.0000000000000002E-3</v>
          </cell>
          <cell r="CB52">
            <v>0.13500000000000001</v>
          </cell>
          <cell r="CC52">
            <v>10.599627399999999</v>
          </cell>
          <cell r="CD52">
            <v>0.14300000000000002</v>
          </cell>
          <cell r="CE52">
            <v>10.456627399999999</v>
          </cell>
          <cell r="CF52">
            <v>7312.3268531468511</v>
          </cell>
        </row>
        <row r="53">
          <cell r="H53" t="str">
            <v>Fondo Solidaridad Pensional</v>
          </cell>
          <cell r="L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t="str">
            <v xml:space="preserve"> </v>
          </cell>
          <cell r="AC53" t="str">
            <v xml:space="preserve"> </v>
          </cell>
          <cell r="AD53" t="str">
            <v xml:space="preserve"> </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5.0979999999999999</v>
          </cell>
          <cell r="CA53">
            <v>0</v>
          </cell>
          <cell r="CB53">
            <v>0.83499999999999996</v>
          </cell>
          <cell r="CC53">
            <v>0</v>
          </cell>
          <cell r="CD53">
            <v>5.9329999999999998</v>
          </cell>
          <cell r="CE53">
            <v>-5.9329999999999998</v>
          </cell>
          <cell r="CF53">
            <v>-100</v>
          </cell>
        </row>
        <row r="54">
          <cell r="H54" t="str">
            <v>Fondo Compensación Educativa</v>
          </cell>
          <cell r="L54">
            <v>220.2</v>
          </cell>
          <cell r="N54">
            <v>220.2</v>
          </cell>
          <cell r="O54">
            <v>9.2852999999999994</v>
          </cell>
          <cell r="P54">
            <v>11.225200000000001</v>
          </cell>
          <cell r="Q54">
            <v>4.09321</v>
          </cell>
          <cell r="R54">
            <v>0.18</v>
          </cell>
          <cell r="S54">
            <v>4.7365000000000004</v>
          </cell>
          <cell r="T54">
            <v>4.6295000000000002</v>
          </cell>
          <cell r="U54">
            <v>8.8294999999999995</v>
          </cell>
          <cell r="V54">
            <v>7.7148100000000008</v>
          </cell>
          <cell r="W54">
            <v>0</v>
          </cell>
          <cell r="X54">
            <v>0</v>
          </cell>
          <cell r="Y54">
            <v>0</v>
          </cell>
          <cell r="Z54">
            <v>0</v>
          </cell>
          <cell r="AA54">
            <v>50.694019999999995</v>
          </cell>
          <cell r="AB54">
            <v>0.20461665158602299</v>
          </cell>
          <cell r="AC54" t="str">
            <v xml:space="preserve"> </v>
          </cell>
          <cell r="AD54">
            <v>0.20461665158602299</v>
          </cell>
          <cell r="AE54">
            <v>0</v>
          </cell>
          <cell r="AF54">
            <v>0</v>
          </cell>
          <cell r="AG54">
            <v>0</v>
          </cell>
          <cell r="AH54">
            <v>0</v>
          </cell>
          <cell r="AI54">
            <v>0</v>
          </cell>
          <cell r="AJ54">
            <v>0</v>
          </cell>
          <cell r="AK54">
            <v>23.213855421686748</v>
          </cell>
          <cell r="AL54">
            <v>72.128765060240966</v>
          </cell>
          <cell r="AM54">
            <v>31.214344879518066</v>
          </cell>
          <cell r="AN54">
            <v>31.214344879518066</v>
          </cell>
          <cell r="AO54">
            <v>31.214344879518066</v>
          </cell>
          <cell r="AP54">
            <v>9.2852999999999994</v>
          </cell>
          <cell r="AQ54">
            <v>11.225200000000001</v>
          </cell>
          <cell r="AR54">
            <v>4.09321</v>
          </cell>
          <cell r="AS54">
            <v>0.18</v>
          </cell>
          <cell r="AT54">
            <v>4.7365000000000004</v>
          </cell>
          <cell r="AU54">
            <v>4.6295000000000002</v>
          </cell>
          <cell r="AV54">
            <v>-14.384355421686749</v>
          </cell>
          <cell r="AW54">
            <v>-64.413955060240966</v>
          </cell>
          <cell r="AX54">
            <v>-31.214344879518066</v>
          </cell>
          <cell r="AY54">
            <v>20.5105</v>
          </cell>
          <cell r="AZ54">
            <v>24.60371</v>
          </cell>
          <cell r="BA54">
            <v>24.783709999999999</v>
          </cell>
          <cell r="BB54">
            <v>29.520209999999999</v>
          </cell>
          <cell r="BC54">
            <v>34.149709999999999</v>
          </cell>
          <cell r="BD54">
            <v>42.979209999999995</v>
          </cell>
          <cell r="BE54">
            <v>50.694019999999995</v>
          </cell>
          <cell r="BF54">
            <v>50.694019999999995</v>
          </cell>
          <cell r="BG54">
            <v>50.694019999999995</v>
          </cell>
          <cell r="BH54">
            <v>0</v>
          </cell>
          <cell r="BI54">
            <v>0</v>
          </cell>
          <cell r="BJ54">
            <v>0</v>
          </cell>
          <cell r="BK54">
            <v>0</v>
          </cell>
          <cell r="BL54">
            <v>0</v>
          </cell>
          <cell r="BM54">
            <v>23.213855421686748</v>
          </cell>
          <cell r="BN54">
            <v>95.34262048192771</v>
          </cell>
          <cell r="BO54">
            <v>126.55696536144578</v>
          </cell>
          <cell r="BP54">
            <v>157.77131024096383</v>
          </cell>
          <cell r="BQ54">
            <v>20.5105</v>
          </cell>
          <cell r="BR54">
            <v>24.60371</v>
          </cell>
          <cell r="BS54">
            <v>24.783709999999999</v>
          </cell>
          <cell r="BT54">
            <v>29.520209999999999</v>
          </cell>
          <cell r="BU54">
            <v>34.149709999999999</v>
          </cell>
          <cell r="BV54">
            <v>19.765354578313246</v>
          </cell>
          <cell r="BW54">
            <v>-44.648600481927716</v>
          </cell>
          <cell r="BX54">
            <v>-75.862945361445782</v>
          </cell>
          <cell r="BY54">
            <v>-107.07729024096383</v>
          </cell>
          <cell r="BZ54">
            <v>0</v>
          </cell>
          <cell r="CA54">
            <v>0</v>
          </cell>
          <cell r="CB54">
            <v>0</v>
          </cell>
          <cell r="CC54">
            <v>24.60371</v>
          </cell>
          <cell r="CD54">
            <v>0</v>
          </cell>
          <cell r="CE54">
            <v>24.60371</v>
          </cell>
          <cell r="CF54" t="str">
            <v xml:space="preserve">n.a. </v>
          </cell>
        </row>
        <row r="55">
          <cell r="G55" t="str">
            <v>Más Transferencias de Deuda</v>
          </cell>
          <cell r="L55">
            <v>177.85391466988909</v>
          </cell>
          <cell r="M55">
            <v>0</v>
          </cell>
          <cell r="N55">
            <v>177.85391466988909</v>
          </cell>
          <cell r="O55">
            <v>0.65426953900000007</v>
          </cell>
          <cell r="P55">
            <v>24.687984660999998</v>
          </cell>
          <cell r="Q55">
            <v>2.0402732663333336</v>
          </cell>
          <cell r="R55">
            <v>3.321029274363636</v>
          </cell>
          <cell r="S55">
            <v>11.226935897980429</v>
          </cell>
          <cell r="T55">
            <v>28.685882641888888</v>
          </cell>
          <cell r="U55">
            <v>0.41397398922222223</v>
          </cell>
          <cell r="V55">
            <v>34.224566441666667</v>
          </cell>
          <cell r="W55">
            <v>1.2387761833333333</v>
          </cell>
          <cell r="X55">
            <v>2.2599205617777773</v>
          </cell>
          <cell r="Y55">
            <v>12.437870640333331</v>
          </cell>
          <cell r="Z55">
            <v>12.58805003</v>
          </cell>
          <cell r="AA55">
            <v>133.77953312689959</v>
          </cell>
          <cell r="AB55">
            <v>0.16526735917901433</v>
          </cell>
          <cell r="AC55" t="str">
            <v xml:space="preserve"> </v>
          </cell>
          <cell r="AD55">
            <v>0.16526735917901433</v>
          </cell>
          <cell r="AE55">
            <v>2.7382788515788858</v>
          </cell>
          <cell r="AF55">
            <v>37.841788827218167</v>
          </cell>
          <cell r="AG55">
            <v>0.60866219444955894</v>
          </cell>
          <cell r="AH55">
            <v>2.9755506807456689</v>
          </cell>
          <cell r="AI55">
            <v>11.97493600495687</v>
          </cell>
          <cell r="AJ55">
            <v>45.798330754943443</v>
          </cell>
          <cell r="AK55">
            <v>0.98597126951555292</v>
          </cell>
          <cell r="AL55">
            <v>41.521531819230319</v>
          </cell>
          <cell r="AM55">
            <v>1.3428440887838857</v>
          </cell>
          <cell r="AN55">
            <v>2.4087476457022081</v>
          </cell>
          <cell r="AO55">
            <v>7.4771926772853803</v>
          </cell>
          <cell r="AP55">
            <v>-2.0840093125788859</v>
          </cell>
          <cell r="AQ55">
            <v>-13.153804166218169</v>
          </cell>
          <cell r="AR55">
            <v>1.4316110718837747</v>
          </cell>
          <cell r="AS55">
            <v>0.34547859361796718</v>
          </cell>
          <cell r="AT55">
            <v>-0.74800010697644126</v>
          </cell>
          <cell r="AU55">
            <v>-17.112448113054555</v>
          </cell>
          <cell r="AV55">
            <v>-0.57199728029333063</v>
          </cell>
          <cell r="AW55">
            <v>-7.2969653775636516</v>
          </cell>
          <cell r="AX55">
            <v>-0.10406790545055244</v>
          </cell>
          <cell r="AY55">
            <v>25.342254199999999</v>
          </cell>
          <cell r="AZ55">
            <v>27.382527466333332</v>
          </cell>
          <cell r="BA55">
            <v>30.703556740696968</v>
          </cell>
          <cell r="BB55">
            <v>41.930492638677393</v>
          </cell>
          <cell r="BC55">
            <v>70.616375280566288</v>
          </cell>
          <cell r="BD55">
            <v>71.030349269788502</v>
          </cell>
          <cell r="BE55">
            <v>105.25491571145517</v>
          </cell>
          <cell r="BF55">
            <v>106.49369189478851</v>
          </cell>
          <cell r="BG55">
            <v>108.75361245656629</v>
          </cell>
          <cell r="BH55">
            <v>40.580067678797057</v>
          </cell>
          <cell r="BI55">
            <v>41.188729873246615</v>
          </cell>
          <cell r="BJ55">
            <v>44.164280553992285</v>
          </cell>
          <cell r="BK55">
            <v>56.139216558949151</v>
          </cell>
          <cell r="BL55">
            <v>101.93754731389259</v>
          </cell>
          <cell r="BM55">
            <v>102.92351858340814</v>
          </cell>
          <cell r="BN55">
            <v>144.44505040263846</v>
          </cell>
          <cell r="BO55">
            <v>145.78789449142235</v>
          </cell>
          <cell r="BP55">
            <v>148.19664213712457</v>
          </cell>
          <cell r="BQ55">
            <v>-15.237813478797056</v>
          </cell>
          <cell r="BR55">
            <v>-13.806202406913286</v>
          </cell>
          <cell r="BS55">
            <v>-13.460723813295317</v>
          </cell>
          <cell r="BT55">
            <v>-14.208723920271758</v>
          </cell>
          <cell r="BU55">
            <v>-31.321172033326306</v>
          </cell>
          <cell r="BV55">
            <v>-31.893169313619641</v>
          </cell>
          <cell r="BW55">
            <v>-39.190134691183289</v>
          </cell>
          <cell r="BX55">
            <v>-39.294202596633838</v>
          </cell>
          <cell r="BY55">
            <v>-39.443029680558283</v>
          </cell>
          <cell r="BZ55">
            <v>2.1337000000000002</v>
          </cell>
          <cell r="CA55">
            <v>25.866163459999999</v>
          </cell>
          <cell r="CB55">
            <v>0.60479949999999993</v>
          </cell>
          <cell r="CC55">
            <v>27.382527466333332</v>
          </cell>
          <cell r="CD55">
            <v>28.604662959999999</v>
          </cell>
          <cell r="CE55">
            <v>-1.2221354936666664</v>
          </cell>
          <cell r="CF55">
            <v>-4.2725044352931789</v>
          </cell>
          <cell r="CI55">
            <v>338.12739999999997</v>
          </cell>
        </row>
        <row r="56">
          <cell r="H56" t="str">
            <v>Deuda Externa Entidades</v>
          </cell>
          <cell r="L56">
            <v>122.43058841578632</v>
          </cell>
          <cell r="N56">
            <v>122.43058841578632</v>
          </cell>
          <cell r="O56">
            <v>5.5769539000000007E-2</v>
          </cell>
          <cell r="P56">
            <v>23.123284661</v>
          </cell>
          <cell r="Q56">
            <v>0.18767326633333339</v>
          </cell>
          <cell r="R56">
            <v>1.5677292743636362</v>
          </cell>
          <cell r="S56">
            <v>10.640369487980429</v>
          </cell>
          <cell r="T56">
            <v>4.5132826418888898</v>
          </cell>
          <cell r="U56">
            <v>5.9673989222222203E-2</v>
          </cell>
          <cell r="V56">
            <v>34.019566441666669</v>
          </cell>
          <cell r="W56">
            <v>0.80927618333333329</v>
          </cell>
          <cell r="X56">
            <v>1.8941205617777774</v>
          </cell>
          <cell r="Y56">
            <v>12.261470640333332</v>
          </cell>
          <cell r="Z56">
            <v>0</v>
          </cell>
          <cell r="AA56">
            <v>89.132216686899625</v>
          </cell>
          <cell r="AB56">
            <v>0.11376628997885889</v>
          </cell>
          <cell r="AC56" t="str">
            <v xml:space="preserve"> </v>
          </cell>
          <cell r="AD56">
            <v>0.11376628997885889</v>
          </cell>
          <cell r="AE56">
            <v>2.4042955140057494</v>
          </cell>
          <cell r="AF56">
            <v>37.180898418894088</v>
          </cell>
          <cell r="AG56">
            <v>0.26214014023384996</v>
          </cell>
          <cell r="AH56">
            <v>2.7159775875713388</v>
          </cell>
          <cell r="AI56">
            <v>10.581432294611959</v>
          </cell>
          <cell r="AJ56">
            <v>11.434353326463118</v>
          </cell>
          <cell r="AK56">
            <v>0.92642613732675994</v>
          </cell>
          <cell r="AL56">
            <v>41.317225185282524</v>
          </cell>
          <cell r="AM56">
            <v>1.136809529216718</v>
          </cell>
          <cell r="AN56">
            <v>2.1860920873201168</v>
          </cell>
          <cell r="AO56">
            <v>7.0565662122265298</v>
          </cell>
          <cell r="AP56">
            <v>-2.3485259750057494</v>
          </cell>
          <cell r="AQ56">
            <v>-14.057613757894089</v>
          </cell>
          <cell r="AR56">
            <v>-7.4466873900516567E-2</v>
          </cell>
          <cell r="AS56">
            <v>-1.1482483132077026</v>
          </cell>
          <cell r="AT56">
            <v>5.893719336846992E-2</v>
          </cell>
          <cell r="AU56">
            <v>-6.9210706845742278</v>
          </cell>
          <cell r="AV56">
            <v>-0.86675214810453771</v>
          </cell>
          <cell r="AW56">
            <v>-7.2976587436158553</v>
          </cell>
          <cell r="AX56">
            <v>-0.32753334588338467</v>
          </cell>
          <cell r="AY56">
            <v>23.179054199999999</v>
          </cell>
          <cell r="AZ56">
            <v>23.366727466333334</v>
          </cell>
          <cell r="BA56">
            <v>24.934456740696969</v>
          </cell>
          <cell r="BB56">
            <v>35.574826228677395</v>
          </cell>
          <cell r="BC56">
            <v>40.088108870566288</v>
          </cell>
          <cell r="BD56">
            <v>40.147782859788506</v>
          </cell>
          <cell r="BE56">
            <v>74.167349301455175</v>
          </cell>
          <cell r="BF56">
            <v>74.976625484788514</v>
          </cell>
          <cell r="BG56">
            <v>76.870746046566296</v>
          </cell>
          <cell r="BH56">
            <v>39.585193932899841</v>
          </cell>
          <cell r="BI56">
            <v>39.847334073133695</v>
          </cell>
          <cell r="BJ56">
            <v>42.563311660705033</v>
          </cell>
          <cell r="BK56">
            <v>53.14474395531699</v>
          </cell>
          <cell r="BL56">
            <v>64.579097281780108</v>
          </cell>
          <cell r="BM56">
            <v>65.505523419106865</v>
          </cell>
          <cell r="BN56">
            <v>106.82274860438939</v>
          </cell>
          <cell r="BO56">
            <v>107.95955813360611</v>
          </cell>
          <cell r="BP56">
            <v>110.14565022092623</v>
          </cell>
          <cell r="BQ56">
            <v>-16.406139732899842</v>
          </cell>
          <cell r="BR56">
            <v>-16.480606606800361</v>
          </cell>
          <cell r="BS56">
            <v>-17.628854920008063</v>
          </cell>
          <cell r="BT56">
            <v>-17.569917726639595</v>
          </cell>
          <cell r="BU56">
            <v>-24.49098841121382</v>
          </cell>
          <cell r="BV56">
            <v>-25.357740559318358</v>
          </cell>
          <cell r="BW56">
            <v>-32.655399302934214</v>
          </cell>
          <cell r="BX56">
            <v>-32.982932648817595</v>
          </cell>
          <cell r="BY56">
            <v>-33.274904174359932</v>
          </cell>
          <cell r="BZ56">
            <v>1.7278</v>
          </cell>
          <cell r="CA56">
            <v>25.062963459999999</v>
          </cell>
          <cell r="CB56">
            <v>0.1787995</v>
          </cell>
          <cell r="CC56">
            <v>23.366727466333334</v>
          </cell>
          <cell r="CD56">
            <v>26.969562959999998</v>
          </cell>
          <cell r="CE56">
            <v>-3.6028354936666638</v>
          </cell>
          <cell r="CF56">
            <v>-13.358894613940253</v>
          </cell>
          <cell r="CI56">
            <v>1393.1273999999999</v>
          </cell>
        </row>
        <row r="57">
          <cell r="H57" t="str">
            <v>Deuda Interna Entidades</v>
          </cell>
          <cell r="L57">
            <v>55.423326254102776</v>
          </cell>
          <cell r="N57">
            <v>55.423326254102776</v>
          </cell>
          <cell r="O57">
            <v>0.59850000000000003</v>
          </cell>
          <cell r="P57">
            <v>1.5647</v>
          </cell>
          <cell r="Q57">
            <v>1.8526</v>
          </cell>
          <cell r="R57">
            <v>1.7533000000000001</v>
          </cell>
          <cell r="S57">
            <v>0.58656640999999998</v>
          </cell>
          <cell r="T57">
            <v>24.172599999999999</v>
          </cell>
          <cell r="U57">
            <v>0.3543</v>
          </cell>
          <cell r="V57">
            <v>0.20499999999999999</v>
          </cell>
          <cell r="W57">
            <v>0.42949999999999999</v>
          </cell>
          <cell r="X57">
            <v>0.36580000000000001</v>
          </cell>
          <cell r="Y57">
            <v>0.1764</v>
          </cell>
          <cell r="Z57">
            <v>12.58805003</v>
          </cell>
          <cell r="AA57">
            <v>44.647316439999997</v>
          </cell>
          <cell r="AB57">
            <v>5.1501069200155437E-2</v>
          </cell>
          <cell r="AC57" t="str">
            <v xml:space="preserve"> </v>
          </cell>
          <cell r="AD57">
            <v>5.1501069200155437E-2</v>
          </cell>
          <cell r="AE57">
            <v>0.33398333757313658</v>
          </cell>
          <cell r="AF57">
            <v>0.66089040832407797</v>
          </cell>
          <cell r="AG57">
            <v>0.34652205421570897</v>
          </cell>
          <cell r="AH57">
            <v>0.25957309317432997</v>
          </cell>
          <cell r="AI57">
            <v>1.3935037103449099</v>
          </cell>
          <cell r="AJ57">
            <v>34.363977428480325</v>
          </cell>
          <cell r="AK57">
            <v>5.9545132188792982E-2</v>
          </cell>
          <cell r="AL57">
            <v>0.20430663394779458</v>
          </cell>
          <cell r="AM57">
            <v>0.20603455956716779</v>
          </cell>
          <cell r="AN57">
            <v>0.22265555838209106</v>
          </cell>
          <cell r="AO57">
            <v>0.42062646505885048</v>
          </cell>
          <cell r="AP57">
            <v>0.26451666242686345</v>
          </cell>
          <cell r="AQ57">
            <v>0.90380959167592201</v>
          </cell>
          <cell r="AR57">
            <v>1.506077945784291</v>
          </cell>
          <cell r="AS57">
            <v>1.4937269068256702</v>
          </cell>
          <cell r="AT57">
            <v>-0.80693730034490996</v>
          </cell>
          <cell r="AU57">
            <v>-10.191377428480326</v>
          </cell>
          <cell r="AV57">
            <v>0.29475486781120702</v>
          </cell>
          <cell r="AW57">
            <v>6.9336605220540748E-4</v>
          </cell>
          <cell r="AX57">
            <v>0.2234654404328322</v>
          </cell>
          <cell r="AY57">
            <v>2.1631999999999998</v>
          </cell>
          <cell r="AZ57">
            <v>4.0157999999999996</v>
          </cell>
          <cell r="BA57">
            <v>5.7690999999999999</v>
          </cell>
          <cell r="BB57">
            <v>6.3556664099999995</v>
          </cell>
          <cell r="BC57">
            <v>30.528266410000001</v>
          </cell>
          <cell r="BD57">
            <v>30.882566409999999</v>
          </cell>
          <cell r="BE57">
            <v>31.087566409999997</v>
          </cell>
          <cell r="BF57">
            <v>31.517066409999998</v>
          </cell>
          <cell r="BG57">
            <v>31.882866409999998</v>
          </cell>
          <cell r="BH57">
            <v>0.99487374589721456</v>
          </cell>
          <cell r="BI57">
            <v>1.3413958001129236</v>
          </cell>
          <cell r="BJ57">
            <v>1.6009688932872534</v>
          </cell>
          <cell r="BK57">
            <v>2.9944726036321634</v>
          </cell>
          <cell r="BL57">
            <v>37.358450032112486</v>
          </cell>
          <cell r="BM57">
            <v>37.417995164301281</v>
          </cell>
          <cell r="BN57">
            <v>37.622301798249076</v>
          </cell>
          <cell r="BO57">
            <v>37.828336357816241</v>
          </cell>
          <cell r="BP57">
            <v>38.050991916198335</v>
          </cell>
          <cell r="BQ57">
            <v>1.1683262541027852</v>
          </cell>
          <cell r="BR57">
            <v>2.6744041998870758</v>
          </cell>
          <cell r="BS57">
            <v>4.168131106712746</v>
          </cell>
          <cell r="BT57">
            <v>3.3611938063678362</v>
          </cell>
          <cell r="BU57">
            <v>-6.8301836221124859</v>
          </cell>
          <cell r="BV57">
            <v>-6.5354287543012823</v>
          </cell>
          <cell r="BW57">
            <v>-6.5347353882490786</v>
          </cell>
          <cell r="BX57">
            <v>-6.3112699478162426</v>
          </cell>
          <cell r="BY57">
            <v>-6.1681255061983364</v>
          </cell>
          <cell r="BZ57">
            <v>0.40589999999999998</v>
          </cell>
          <cell r="CA57">
            <v>0.80320000000000003</v>
          </cell>
          <cell r="CB57">
            <v>0.42599999999999999</v>
          </cell>
          <cell r="CC57">
            <v>4.0157999999999996</v>
          </cell>
          <cell r="CD57">
            <v>1.6351</v>
          </cell>
          <cell r="CE57">
            <v>2.3806999999999996</v>
          </cell>
          <cell r="CF57">
            <v>145.59965751330193</v>
          </cell>
        </row>
        <row r="58">
          <cell r="BN58">
            <v>0</v>
          </cell>
          <cell r="BW58">
            <v>0</v>
          </cell>
        </row>
        <row r="59">
          <cell r="L59">
            <v>2537.5869837451937</v>
          </cell>
          <cell r="M59">
            <v>0</v>
          </cell>
          <cell r="N59">
            <v>2537.5869837451937</v>
          </cell>
          <cell r="Q59">
            <v>294.0610956759279</v>
          </cell>
          <cell r="R59">
            <v>242.60712493043712</v>
          </cell>
          <cell r="S59">
            <v>163.62961941089</v>
          </cell>
          <cell r="T59">
            <v>144.72957612675719</v>
          </cell>
          <cell r="U59">
            <v>242.82889541177775</v>
          </cell>
          <cell r="V59">
            <v>198.61304410745123</v>
          </cell>
          <cell r="W59">
            <v>511.05546935365669</v>
          </cell>
          <cell r="X59">
            <v>211.26157493933331</v>
          </cell>
          <cell r="Y59">
            <v>97.855146539000003</v>
          </cell>
          <cell r="Z59">
            <v>287.48785082556651</v>
          </cell>
          <cell r="AA59">
            <v>2684.1596631453813</v>
          </cell>
          <cell r="AB59">
            <v>2.3580043220809142</v>
          </cell>
          <cell r="AC59" t="str">
            <v xml:space="preserve"> </v>
          </cell>
          <cell r="AD59">
            <v>2.3580043220809142</v>
          </cell>
          <cell r="AE59">
            <v>139.29688463322262</v>
          </cell>
          <cell r="AF59">
            <v>138.65641176632701</v>
          </cell>
          <cell r="AG59">
            <v>329.85988123361915</v>
          </cell>
          <cell r="AH59">
            <v>241.25266478841922</v>
          </cell>
          <cell r="AI59">
            <v>179.96494847638968</v>
          </cell>
          <cell r="AJ59">
            <v>163.69305167317788</v>
          </cell>
          <cell r="AK59">
            <v>194.7889101078257</v>
          </cell>
          <cell r="AL59">
            <v>278.33786711858227</v>
          </cell>
          <cell r="AM59">
            <v>438.22349769462562</v>
          </cell>
          <cell r="AN59">
            <v>113.58463397436068</v>
          </cell>
          <cell r="AO59">
            <v>75.514513207985942</v>
          </cell>
          <cell r="AP59">
            <v>-1.3528202868892834</v>
          </cell>
          <cell r="AQ59">
            <v>13.429789711923007</v>
          </cell>
          <cell r="AR59">
            <v>-35.798785557691247</v>
          </cell>
          <cell r="AS59">
            <v>1.3544601420178992</v>
          </cell>
          <cell r="AT59">
            <v>-16.335329065499678</v>
          </cell>
          <cell r="AU59">
            <v>-18.963475546420682</v>
          </cell>
          <cell r="AV59">
            <v>48.039985303952051</v>
          </cell>
          <cell r="AW59">
            <v>-79.724823011131036</v>
          </cell>
          <cell r="AX59">
            <v>72.831971659031069</v>
          </cell>
          <cell r="AY59">
            <v>290.03026582458335</v>
          </cell>
          <cell r="AZ59">
            <v>584.09136150051131</v>
          </cell>
          <cell r="BA59">
            <v>826.69848643094838</v>
          </cell>
          <cell r="BB59">
            <v>990.32810584183846</v>
          </cell>
          <cell r="BC59">
            <v>1135.0576819685957</v>
          </cell>
          <cell r="BD59">
            <v>1377.8865773803734</v>
          </cell>
          <cell r="BE59">
            <v>1576.4996214878245</v>
          </cell>
          <cell r="BF59">
            <v>2087.5550908414812</v>
          </cell>
          <cell r="BG59">
            <v>2298.8166657808147</v>
          </cell>
          <cell r="BH59">
            <v>277.95329639954963</v>
          </cell>
          <cell r="BI59">
            <v>607.81317763316883</v>
          </cell>
          <cell r="BJ59">
            <v>849.06584242158806</v>
          </cell>
          <cell r="BK59">
            <v>1029.0307908979776</v>
          </cell>
          <cell r="BL59">
            <v>1192.7238425711555</v>
          </cell>
          <cell r="BM59">
            <v>1387.5127526789813</v>
          </cell>
          <cell r="BN59">
            <v>1665.8506197975639</v>
          </cell>
          <cell r="BO59">
            <v>2104.0741174921895</v>
          </cell>
          <cell r="BP59">
            <v>2217.6587514665503</v>
          </cell>
          <cell r="BQ59">
            <v>12.07696942503371</v>
          </cell>
          <cell r="BR59">
            <v>-23.721816132657551</v>
          </cell>
          <cell r="BS59">
            <v>-22.367355990639567</v>
          </cell>
          <cell r="BT59">
            <v>-38.702685056139217</v>
          </cell>
          <cell r="BU59">
            <v>-57.666160602559842</v>
          </cell>
          <cell r="BV59">
            <v>-9.6261752986079046</v>
          </cell>
          <cell r="BW59">
            <v>-89.350998309739452</v>
          </cell>
          <cell r="BX59">
            <v>-16.519026650708383</v>
          </cell>
          <cell r="BY59">
            <v>81.157914314264417</v>
          </cell>
          <cell r="BZ59">
            <v>51.372504939999999</v>
          </cell>
          <cell r="CA59">
            <v>185.31118026000001</v>
          </cell>
          <cell r="CB59">
            <v>176.49927199999999</v>
          </cell>
          <cell r="CC59">
            <v>584.09136150051131</v>
          </cell>
          <cell r="CD59">
            <v>413.18295719999998</v>
          </cell>
          <cell r="CE59">
            <v>170.90840430051134</v>
          </cell>
          <cell r="CF59">
            <v>41.363856210018767</v>
          </cell>
        </row>
        <row r="60">
          <cell r="L60">
            <v>1857.0093354691621</v>
          </cell>
          <cell r="M60">
            <v>0</v>
          </cell>
          <cell r="N60">
            <v>1857.0093354691621</v>
          </cell>
          <cell r="Q60">
            <v>250.2770903</v>
          </cell>
          <cell r="R60">
            <v>181.92547436683</v>
          </cell>
          <cell r="S60">
            <v>136.10404965729001</v>
          </cell>
          <cell r="T60">
            <v>66.59179432900001</v>
          </cell>
          <cell r="U60">
            <v>201.49002999999999</v>
          </cell>
          <cell r="V60">
            <v>117.15720660522</v>
          </cell>
          <cell r="W60">
            <v>455.76433764899002</v>
          </cell>
          <cell r="X60">
            <v>119.3005</v>
          </cell>
          <cell r="Y60">
            <v>80.678799999999995</v>
          </cell>
          <cell r="Z60">
            <v>223.83</v>
          </cell>
          <cell r="AA60">
            <v>2034.9541098073298</v>
          </cell>
          <cell r="AB60">
            <v>1.725590518563513</v>
          </cell>
          <cell r="AC60" t="str">
            <v xml:space="preserve"> </v>
          </cell>
          <cell r="AD60">
            <v>1.725590518563513</v>
          </cell>
          <cell r="AE60">
            <v>105.5949751885439</v>
          </cell>
          <cell r="AF60">
            <v>83.460269798793149</v>
          </cell>
          <cell r="AG60">
            <v>259.77615401441949</v>
          </cell>
          <cell r="AH60">
            <v>167.34054464170501</v>
          </cell>
          <cell r="AI60">
            <v>133.32951094867099</v>
          </cell>
          <cell r="AJ60">
            <v>88.77389837829439</v>
          </cell>
          <cell r="AK60">
            <v>161.08700066314699</v>
          </cell>
          <cell r="AL60">
            <v>178.59418459334898</v>
          </cell>
          <cell r="AM60">
            <v>334.39982540121105</v>
          </cell>
          <cell r="AN60">
            <v>48.910951726747605</v>
          </cell>
          <cell r="AO60">
            <v>44.769004089069</v>
          </cell>
          <cell r="AP60">
            <v>2.2549181114560923</v>
          </cell>
          <cell r="AQ60">
            <v>10.524663801206856</v>
          </cell>
          <cell r="AR60">
            <v>-9.499063714419492</v>
          </cell>
          <cell r="AS60">
            <v>14.584929725124994</v>
          </cell>
          <cell r="AT60">
            <v>2.7745387086190192</v>
          </cell>
          <cell r="AU60">
            <v>-22.182104049294381</v>
          </cell>
          <cell r="AV60">
            <v>40.403029336852995</v>
          </cell>
          <cell r="AW60">
            <v>-61.436977988128987</v>
          </cell>
          <cell r="AX60">
            <v>121.36451224777898</v>
          </cell>
          <cell r="AY60">
            <v>201.8348269</v>
          </cell>
          <cell r="AZ60">
            <v>452.11191719999999</v>
          </cell>
          <cell r="BA60">
            <v>634.03739156683002</v>
          </cell>
          <cell r="BB60">
            <v>770.14144122412006</v>
          </cell>
          <cell r="BC60">
            <v>836.73323555312004</v>
          </cell>
          <cell r="BD60">
            <v>1038.22326555312</v>
          </cell>
          <cell r="BE60">
            <v>1155.3804721583399</v>
          </cell>
          <cell r="BF60">
            <v>1611.1448098073299</v>
          </cell>
          <cell r="BG60">
            <v>1730.44530980733</v>
          </cell>
          <cell r="BH60">
            <v>189.05524498733706</v>
          </cell>
          <cell r="BI60">
            <v>448.83139900175655</v>
          </cell>
          <cell r="BJ60">
            <v>616.17194364346153</v>
          </cell>
          <cell r="BK60">
            <v>749.50145459213252</v>
          </cell>
          <cell r="BL60">
            <v>838.27535297042687</v>
          </cell>
          <cell r="BM60">
            <v>999.36235363357389</v>
          </cell>
          <cell r="BN60">
            <v>1177.9565382269229</v>
          </cell>
          <cell r="BO60">
            <v>1512.356363628134</v>
          </cell>
          <cell r="BP60">
            <v>1561.2673153548815</v>
          </cell>
          <cell r="BQ60">
            <v>12.779581912662934</v>
          </cell>
          <cell r="BR60">
            <v>3.2805181982434419</v>
          </cell>
          <cell r="BS60">
            <v>17.865447923368492</v>
          </cell>
          <cell r="BT60">
            <v>20.63998663198754</v>
          </cell>
          <cell r="BU60">
            <v>-1.5421174173068266</v>
          </cell>
          <cell r="BV60">
            <v>38.860911919546083</v>
          </cell>
          <cell r="BW60">
            <v>-22.576066068583032</v>
          </cell>
          <cell r="BX60">
            <v>98.788446179195944</v>
          </cell>
          <cell r="BY60">
            <v>169.1779944524485</v>
          </cell>
          <cell r="BZ60">
            <v>22.890900000000002</v>
          </cell>
          <cell r="CA60">
            <v>152.2893</v>
          </cell>
          <cell r="CB60">
            <v>144.3749</v>
          </cell>
          <cell r="CC60">
            <v>452.11191719999999</v>
          </cell>
          <cell r="CD60">
            <v>319.55509999999998</v>
          </cell>
          <cell r="CE60">
            <v>132.55681720000001</v>
          </cell>
          <cell r="CF60">
            <v>41.481677870264001</v>
          </cell>
        </row>
        <row r="61">
          <cell r="G61" t="str">
            <v>Pagos de Gobierno por Tesorería</v>
          </cell>
          <cell r="L61">
            <v>1771.1911754257305</v>
          </cell>
          <cell r="N61">
            <v>1771.1911754257305</v>
          </cell>
          <cell r="O61">
            <v>107.84989329999999</v>
          </cell>
          <cell r="P61">
            <v>93.984933600000005</v>
          </cell>
          <cell r="Q61">
            <v>250.2770903</v>
          </cell>
          <cell r="R61">
            <v>181.92547436683</v>
          </cell>
          <cell r="S61">
            <v>136.10404965729001</v>
          </cell>
          <cell r="T61">
            <v>66.59179432900001</v>
          </cell>
          <cell r="U61">
            <v>201.49002999999999</v>
          </cell>
          <cell r="V61">
            <v>117.15720660522</v>
          </cell>
          <cell r="W61">
            <v>455.76433764899002</v>
          </cell>
          <cell r="X61">
            <v>119.3005</v>
          </cell>
          <cell r="Y61">
            <v>80.678799999999995</v>
          </cell>
          <cell r="Z61">
            <v>223.83</v>
          </cell>
          <cell r="AA61">
            <v>2034.9541098073298</v>
          </cell>
          <cell r="AB61">
            <v>1.6458456295836748</v>
          </cell>
          <cell r="AC61" t="str">
            <v xml:space="preserve"> </v>
          </cell>
          <cell r="AD61">
            <v>1.6458456295836748</v>
          </cell>
          <cell r="AE61">
            <v>105.5949751885439</v>
          </cell>
          <cell r="AF61">
            <v>83.460269798793149</v>
          </cell>
          <cell r="AG61">
            <v>259.77615401441949</v>
          </cell>
          <cell r="AH61">
            <v>167.34054464170501</v>
          </cell>
          <cell r="AI61">
            <v>133.32951094867099</v>
          </cell>
          <cell r="AJ61">
            <v>88.77389837829439</v>
          </cell>
          <cell r="AK61">
            <v>161.08700066314699</v>
          </cell>
          <cell r="AL61">
            <v>178.59418459334898</v>
          </cell>
          <cell r="AM61">
            <v>334.39982540121105</v>
          </cell>
          <cell r="AN61">
            <v>48.910951726747605</v>
          </cell>
          <cell r="AO61">
            <v>44.769004089069</v>
          </cell>
          <cell r="AP61">
            <v>2.2549181114560923</v>
          </cell>
          <cell r="AQ61">
            <v>10.524663801206856</v>
          </cell>
          <cell r="AR61">
            <v>-9.499063714419492</v>
          </cell>
          <cell r="AS61">
            <v>14.584929725124994</v>
          </cell>
          <cell r="AT61">
            <v>2.7745387086190192</v>
          </cell>
          <cell r="AU61">
            <v>-22.182104049294381</v>
          </cell>
          <cell r="AV61">
            <v>40.403029336852995</v>
          </cell>
          <cell r="AW61">
            <v>-61.436977988128987</v>
          </cell>
          <cell r="AX61">
            <v>121.36451224777898</v>
          </cell>
          <cell r="AY61">
            <v>201.8348269</v>
          </cell>
          <cell r="AZ61">
            <v>452.11191719999999</v>
          </cell>
          <cell r="BA61">
            <v>634.03739156683002</v>
          </cell>
          <cell r="BB61">
            <v>770.14144122412006</v>
          </cell>
          <cell r="BC61">
            <v>836.73323555312004</v>
          </cell>
          <cell r="BD61">
            <v>1038.22326555312</v>
          </cell>
          <cell r="BE61">
            <v>1155.3804721583399</v>
          </cell>
          <cell r="BF61">
            <v>1611.1448098073299</v>
          </cell>
          <cell r="BG61">
            <v>1730.44530980733</v>
          </cell>
          <cell r="BH61">
            <v>189.05524498733706</v>
          </cell>
          <cell r="BI61">
            <v>448.83139900175655</v>
          </cell>
          <cell r="BJ61">
            <v>616.17194364346153</v>
          </cell>
          <cell r="BK61">
            <v>749.50145459213252</v>
          </cell>
          <cell r="BL61">
            <v>838.27535297042687</v>
          </cell>
          <cell r="BM61">
            <v>999.36235363357389</v>
          </cell>
          <cell r="BN61">
            <v>1177.9565382269229</v>
          </cell>
          <cell r="BO61">
            <v>1512.356363628134</v>
          </cell>
          <cell r="BP61">
            <v>1561.2673153548815</v>
          </cell>
          <cell r="BQ61">
            <v>12.779581912662934</v>
          </cell>
          <cell r="BR61">
            <v>3.2805181982434419</v>
          </cell>
          <cell r="BS61">
            <v>17.865447923368492</v>
          </cell>
          <cell r="BT61">
            <v>20.63998663198754</v>
          </cell>
          <cell r="BU61">
            <v>-1.5421174173068266</v>
          </cell>
          <cell r="BV61">
            <v>38.860911919546083</v>
          </cell>
          <cell r="BW61">
            <v>-22.576066068583032</v>
          </cell>
          <cell r="BX61">
            <v>98.788446179195944</v>
          </cell>
          <cell r="BY61">
            <v>169.1779944524485</v>
          </cell>
          <cell r="BZ61">
            <v>22.509</v>
          </cell>
          <cell r="CA61">
            <v>141.8793</v>
          </cell>
          <cell r="CB61">
            <v>144.3749</v>
          </cell>
          <cell r="CC61">
            <v>452.11191719999999</v>
          </cell>
          <cell r="CD61">
            <v>308.76319999999998</v>
          </cell>
          <cell r="CE61">
            <v>143.34871720000001</v>
          </cell>
          <cell r="CF61">
            <v>46.426749431279376</v>
          </cell>
        </row>
        <row r="62">
          <cell r="G62" t="str">
            <v>Más Bonos Dec. 4308, Ley 55 y Dec. 700</v>
          </cell>
          <cell r="L62">
            <v>56.5</v>
          </cell>
          <cell r="N62">
            <v>56.5</v>
          </cell>
          <cell r="O62">
            <v>0</v>
          </cell>
          <cell r="P62">
            <v>0</v>
          </cell>
          <cell r="Q62">
            <v>0</v>
          </cell>
          <cell r="R62">
            <v>0</v>
          </cell>
          <cell r="S62">
            <v>0</v>
          </cell>
          <cell r="T62">
            <v>0</v>
          </cell>
          <cell r="U62">
            <v>0</v>
          </cell>
          <cell r="V62">
            <v>0</v>
          </cell>
          <cell r="W62">
            <v>0</v>
          </cell>
          <cell r="X62">
            <v>0</v>
          </cell>
          <cell r="Y62">
            <v>0</v>
          </cell>
          <cell r="Z62">
            <v>0</v>
          </cell>
          <cell r="AA62">
            <v>0</v>
          </cell>
          <cell r="AB62">
            <v>5.2501547750273832E-2</v>
          </cell>
          <cell r="AC62" t="str">
            <v xml:space="preserve"> </v>
          </cell>
          <cell r="AD62">
            <v>5.2501547750273832E-2</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0.38190000000000002</v>
          </cell>
          <cell r="CA62">
            <v>10.41</v>
          </cell>
          <cell r="CB62">
            <v>0</v>
          </cell>
          <cell r="CC62">
            <v>0</v>
          </cell>
          <cell r="CD62">
            <v>10.7919</v>
          </cell>
          <cell r="CE62">
            <v>-10.7919</v>
          </cell>
          <cell r="CF62">
            <v>-100</v>
          </cell>
        </row>
        <row r="63">
          <cell r="G63" t="str">
            <v>Otra deuda Interna</v>
          </cell>
          <cell r="L63">
            <v>29.318160043431551</v>
          </cell>
          <cell r="N63">
            <v>29.318160043431551</v>
          </cell>
          <cell r="AA63">
            <v>0</v>
          </cell>
          <cell r="AB63">
            <v>2.7243341229564462E-2</v>
          </cell>
          <cell r="AC63" t="str">
            <v xml:space="preserve"> </v>
          </cell>
          <cell r="AD63">
            <v>2.7243341229564462E-2</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t="str">
            <v xml:space="preserve">n.a. </v>
          </cell>
        </row>
        <row r="64">
          <cell r="L64">
            <v>680.57764827603137</v>
          </cell>
          <cell r="M64">
            <v>0</v>
          </cell>
          <cell r="N64">
            <v>680.57764827603137</v>
          </cell>
          <cell r="Q64">
            <v>43.784005375927912</v>
          </cell>
          <cell r="R64">
            <v>60.681650563607135</v>
          </cell>
          <cell r="S64">
            <v>27.525569753600006</v>
          </cell>
          <cell r="T64">
            <v>78.137781797757199</v>
          </cell>
          <cell r="U64">
            <v>41.338865411777768</v>
          </cell>
          <cell r="V64">
            <v>81.455837502231233</v>
          </cell>
          <cell r="W64">
            <v>55.291131704666668</v>
          </cell>
          <cell r="X64">
            <v>91.961074939333315</v>
          </cell>
          <cell r="Y64">
            <v>17.176346539000001</v>
          </cell>
          <cell r="Z64">
            <v>63.657850825566527</v>
          </cell>
          <cell r="AA64">
            <v>649.205553338051</v>
          </cell>
          <cell r="AB64">
            <v>0.63241380351740051</v>
          </cell>
          <cell r="AC64" t="str">
            <v xml:space="preserve"> </v>
          </cell>
          <cell r="AD64">
            <v>0.63241380351740051</v>
          </cell>
          <cell r="AE64">
            <v>33.701909444678712</v>
          </cell>
          <cell r="AF64">
            <v>55.196141967533862</v>
          </cell>
          <cell r="AG64">
            <v>70.083727219199687</v>
          </cell>
          <cell r="AH64">
            <v>73.91212014671423</v>
          </cell>
          <cell r="AI64">
            <v>46.635437527718707</v>
          </cell>
          <cell r="AJ64">
            <v>74.9191532948835</v>
          </cell>
          <cell r="AK64">
            <v>33.701909444678712</v>
          </cell>
          <cell r="AL64">
            <v>99.743682525233297</v>
          </cell>
          <cell r="AM64">
            <v>103.82367229341455</v>
          </cell>
          <cell r="AN64">
            <v>64.673682247613073</v>
          </cell>
          <cell r="AO64">
            <v>30.745509118916949</v>
          </cell>
          <cell r="AP64">
            <v>-3.6077383983453757</v>
          </cell>
          <cell r="AQ64">
            <v>2.9051259107161442</v>
          </cell>
          <cell r="AR64">
            <v>-26.299721843271776</v>
          </cell>
          <cell r="AS64">
            <v>-13.230469583107094</v>
          </cell>
          <cell r="AT64">
            <v>-19.109867774118701</v>
          </cell>
          <cell r="AU64">
            <v>3.2186285028736989</v>
          </cell>
          <cell r="AV64">
            <v>7.6369559670990554</v>
          </cell>
          <cell r="AW64">
            <v>-18.287845023002063</v>
          </cell>
          <cell r="AX64">
            <v>-48.532540588747878</v>
          </cell>
          <cell r="AY64">
            <v>88.195438924583343</v>
          </cell>
          <cell r="AZ64">
            <v>131.97944430051126</v>
          </cell>
          <cell r="BA64">
            <v>192.66109486411841</v>
          </cell>
          <cell r="BB64">
            <v>220.18666461771841</v>
          </cell>
          <cell r="BC64">
            <v>298.32444641547562</v>
          </cell>
          <cell r="BD64">
            <v>339.66331182725338</v>
          </cell>
          <cell r="BE64">
            <v>421.11914932948463</v>
          </cell>
          <cell r="BF64">
            <v>476.4102810341513</v>
          </cell>
          <cell r="BG64">
            <v>568.37135597348458</v>
          </cell>
          <cell r="BH64">
            <v>88.898051412212567</v>
          </cell>
          <cell r="BI64">
            <v>158.98177863141225</v>
          </cell>
          <cell r="BJ64">
            <v>232.89389877812647</v>
          </cell>
          <cell r="BK64">
            <v>279.52933630584516</v>
          </cell>
          <cell r="BL64">
            <v>354.44848960072864</v>
          </cell>
          <cell r="BM64">
            <v>388.15039904540737</v>
          </cell>
          <cell r="BN64">
            <v>487.89408157064065</v>
          </cell>
          <cell r="BO64">
            <v>591.71775386405523</v>
          </cell>
          <cell r="BP64">
            <v>656.39143611166833</v>
          </cell>
          <cell r="BQ64">
            <v>-0.70261248762922435</v>
          </cell>
          <cell r="BR64">
            <v>-27.002334330900993</v>
          </cell>
          <cell r="BS64">
            <v>-40.232803914008059</v>
          </cell>
          <cell r="BT64">
            <v>-59.342671688126757</v>
          </cell>
          <cell r="BU64">
            <v>-56.124043185253015</v>
          </cell>
          <cell r="BV64">
            <v>-48.487087218153988</v>
          </cell>
          <cell r="BW64">
            <v>-66.774932241156023</v>
          </cell>
          <cell r="BX64">
            <v>-115.30747282990393</v>
          </cell>
          <cell r="BY64">
            <v>-88.020080138183744</v>
          </cell>
          <cell r="BZ64">
            <v>28.481604939999997</v>
          </cell>
          <cell r="CA64">
            <v>33.021880260000003</v>
          </cell>
          <cell r="CB64">
            <v>32.124372000000001</v>
          </cell>
          <cell r="CC64">
            <v>131.97944430051126</v>
          </cell>
          <cell r="CD64">
            <v>93.627857199999994</v>
          </cell>
          <cell r="CE64">
            <v>38.351587100511267</v>
          </cell>
          <cell r="CF64">
            <v>40.961726827292246</v>
          </cell>
        </row>
        <row r="65">
          <cell r="G65" t="str">
            <v>Pagos de Gobierno por Tesorería</v>
          </cell>
          <cell r="L65">
            <v>737.07764827603137</v>
          </cell>
          <cell r="N65">
            <v>737.07764827603137</v>
          </cell>
          <cell r="O65">
            <v>30.094171046333337</v>
          </cell>
          <cell r="P65">
            <v>58.101267878250006</v>
          </cell>
          <cell r="Q65">
            <v>43.784005375927912</v>
          </cell>
          <cell r="R65">
            <v>60.681650563607135</v>
          </cell>
          <cell r="S65">
            <v>27.525569753600006</v>
          </cell>
          <cell r="T65">
            <v>78.137781797757199</v>
          </cell>
          <cell r="U65">
            <v>41.338865411777768</v>
          </cell>
          <cell r="V65">
            <v>81.455837502231233</v>
          </cell>
          <cell r="W65">
            <v>55.291131704666668</v>
          </cell>
          <cell r="X65">
            <v>91.961074939333315</v>
          </cell>
          <cell r="Y65">
            <v>17.176346539000001</v>
          </cell>
          <cell r="Z65">
            <v>63.657850825566527</v>
          </cell>
          <cell r="AA65">
            <v>649.205553338051</v>
          </cell>
          <cell r="AB65">
            <v>0.68491535126767444</v>
          </cell>
          <cell r="AC65" t="str">
            <v xml:space="preserve"> </v>
          </cell>
          <cell r="AD65">
            <v>0.68491535126767444</v>
          </cell>
          <cell r="AE65">
            <v>33.701909444678712</v>
          </cell>
          <cell r="AF65">
            <v>55.196141967533862</v>
          </cell>
          <cell r="AG65">
            <v>70.083727219199687</v>
          </cell>
          <cell r="AH65">
            <v>73.91212014671423</v>
          </cell>
          <cell r="AI65">
            <v>46.635437527718707</v>
          </cell>
          <cell r="AJ65">
            <v>74.9191532948835</v>
          </cell>
          <cell r="AK65">
            <v>33.701909444678712</v>
          </cell>
          <cell r="AL65">
            <v>99.743682525233297</v>
          </cell>
          <cell r="AM65">
            <v>103.82367229341455</v>
          </cell>
          <cell r="AN65">
            <v>64.673682247613073</v>
          </cell>
          <cell r="AO65">
            <v>30.745509118916949</v>
          </cell>
          <cell r="AP65">
            <v>-3.6077383983453757</v>
          </cell>
          <cell r="AQ65">
            <v>2.9051259107161442</v>
          </cell>
          <cell r="AR65">
            <v>-26.299721843271776</v>
          </cell>
          <cell r="AS65">
            <v>-13.230469583107094</v>
          </cell>
          <cell r="AT65">
            <v>-19.109867774118701</v>
          </cell>
          <cell r="AU65">
            <v>3.2186285028736989</v>
          </cell>
          <cell r="AV65">
            <v>7.6369559670990554</v>
          </cell>
          <cell r="AW65">
            <v>-18.287845023002063</v>
          </cell>
          <cell r="AX65">
            <v>-48.532540588747878</v>
          </cell>
          <cell r="AY65">
            <v>88.195438924583343</v>
          </cell>
          <cell r="AZ65">
            <v>131.97944430051126</v>
          </cell>
          <cell r="BA65">
            <v>192.66109486411841</v>
          </cell>
          <cell r="BB65">
            <v>220.18666461771841</v>
          </cell>
          <cell r="BC65">
            <v>298.32444641547562</v>
          </cell>
          <cell r="BD65">
            <v>339.66331182725338</v>
          </cell>
          <cell r="BE65">
            <v>421.11914932948463</v>
          </cell>
          <cell r="BF65">
            <v>476.4102810341513</v>
          </cell>
          <cell r="BG65">
            <v>568.37135597348458</v>
          </cell>
          <cell r="BH65">
            <v>88.898051412212567</v>
          </cell>
          <cell r="BI65">
            <v>158.98177863141225</v>
          </cell>
          <cell r="BJ65">
            <v>232.89389877812647</v>
          </cell>
          <cell r="BK65">
            <v>279.52933630584516</v>
          </cell>
          <cell r="BL65">
            <v>354.44848960072864</v>
          </cell>
          <cell r="BM65">
            <v>388.15039904540737</v>
          </cell>
          <cell r="BN65">
            <v>487.89408157064065</v>
          </cell>
          <cell r="BO65">
            <v>591.71775386405523</v>
          </cell>
          <cell r="BP65">
            <v>656.39143611166833</v>
          </cell>
          <cell r="BQ65">
            <v>-0.70261248762922435</v>
          </cell>
          <cell r="BR65">
            <v>-27.002334330900993</v>
          </cell>
          <cell r="BS65">
            <v>-40.232803914008059</v>
          </cell>
          <cell r="BT65">
            <v>-59.342671688126757</v>
          </cell>
          <cell r="BU65">
            <v>-56.124043185253015</v>
          </cell>
          <cell r="BV65">
            <v>-48.487087218153988</v>
          </cell>
          <cell r="BW65">
            <v>-66.774932241156023</v>
          </cell>
          <cell r="BX65">
            <v>-115.30747282990393</v>
          </cell>
          <cell r="BY65">
            <v>-88.020080138183744</v>
          </cell>
          <cell r="BZ65">
            <v>28.863504939999999</v>
          </cell>
          <cell r="CA65">
            <v>43.43188026</v>
          </cell>
          <cell r="CB65">
            <v>32.124372000000001</v>
          </cell>
          <cell r="CC65">
            <v>131.97944430051126</v>
          </cell>
          <cell r="CD65">
            <v>104.41975719999999</v>
          </cell>
          <cell r="CE65">
            <v>27.559687100511269</v>
          </cell>
          <cell r="CF65">
            <v>26.393172939221564</v>
          </cell>
        </row>
        <row r="66">
          <cell r="G66" t="str">
            <v>Menos Bonos Dec.4308, Ley 55 y Dec. 700</v>
          </cell>
          <cell r="L66">
            <v>-56.5</v>
          </cell>
          <cell r="N66">
            <v>-56.5</v>
          </cell>
          <cell r="AA66">
            <v>0</v>
          </cell>
          <cell r="AB66">
            <v>-5.2501547750273832E-2</v>
          </cell>
          <cell r="AC66" t="str">
            <v xml:space="preserve"> </v>
          </cell>
          <cell r="AD66">
            <v>-5.2501547750273832E-2</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-0.38190000000000002</v>
          </cell>
          <cell r="CA66">
            <v>-10.41</v>
          </cell>
          <cell r="CB66">
            <v>0</v>
          </cell>
          <cell r="CC66">
            <v>0</v>
          </cell>
          <cell r="CD66">
            <v>-10.7919</v>
          </cell>
          <cell r="CE66">
            <v>10.7919</v>
          </cell>
          <cell r="CF66">
            <v>100</v>
          </cell>
        </row>
        <row r="67">
          <cell r="AX67">
            <v>0</v>
          </cell>
          <cell r="BN67">
            <v>0</v>
          </cell>
          <cell r="BO67">
            <v>0</v>
          </cell>
          <cell r="BP67">
            <v>0</v>
          </cell>
          <cell r="BW67">
            <v>0</v>
          </cell>
          <cell r="BX67">
            <v>0</v>
          </cell>
          <cell r="BY67">
            <v>0</v>
          </cell>
        </row>
        <row r="68">
          <cell r="AX68">
            <v>0</v>
          </cell>
          <cell r="BN68">
            <v>0</v>
          </cell>
          <cell r="BO68">
            <v>0</v>
          </cell>
          <cell r="BP68">
            <v>0</v>
          </cell>
          <cell r="BW68">
            <v>0</v>
          </cell>
          <cell r="BX68">
            <v>0</v>
          </cell>
          <cell r="BY68">
            <v>0</v>
          </cell>
        </row>
        <row r="69">
          <cell r="L69">
            <v>-1815.6808864698833</v>
          </cell>
          <cell r="M69">
            <v>-126.89999999999999</v>
          </cell>
          <cell r="N69">
            <v>-1942.5808864698829</v>
          </cell>
          <cell r="Q69">
            <v>-445.39502127331752</v>
          </cell>
          <cell r="R69">
            <v>-197.47139198043283</v>
          </cell>
          <cell r="S69">
            <v>-279.30859940319692</v>
          </cell>
          <cell r="T69">
            <v>216.32875682968938</v>
          </cell>
          <cell r="U69">
            <v>-98.808356011792966</v>
          </cell>
          <cell r="V69">
            <v>357.72888966002097</v>
          </cell>
          <cell r="W69">
            <v>-484.28307522222531</v>
          </cell>
          <cell r="X69">
            <v>232.22477878003292</v>
          </cell>
          <cell r="Y69">
            <v>-234.47440347146949</v>
          </cell>
          <cell r="Z69">
            <v>67.156309439434835</v>
          </cell>
          <cell r="AA69">
            <v>-1004.6721324599114</v>
          </cell>
          <cell r="AB69">
            <v>-1.6871868453143024</v>
          </cell>
          <cell r="AC69">
            <v>-0.11791940547804865</v>
          </cell>
          <cell r="AD69">
            <v>-1.8051062507923508</v>
          </cell>
          <cell r="AE69">
            <v>-342.42051332934034</v>
          </cell>
          <cell r="AF69">
            <v>406.54498249970561</v>
          </cell>
          <cell r="AG69">
            <v>-666.02484487698825</v>
          </cell>
          <cell r="AH69">
            <v>-139.50961375217958</v>
          </cell>
          <cell r="AI69">
            <v>-349.43378398148525</v>
          </cell>
          <cell r="AJ69">
            <v>139.11951925919243</v>
          </cell>
          <cell r="AK69">
            <v>-147.46399630213136</v>
          </cell>
          <cell r="AL69">
            <v>99.859936070350159</v>
          </cell>
          <cell r="AM69">
            <v>-575.21163207220479</v>
          </cell>
          <cell r="AN69">
            <v>229.40283581708059</v>
          </cell>
          <cell r="AO69">
            <v>-409.18258179056477</v>
          </cell>
          <cell r="AP69">
            <v>-54.90637721763926</v>
          </cell>
          <cell r="AQ69">
            <v>-147.58811175938035</v>
          </cell>
          <cell r="AR69">
            <v>220.62982360367073</v>
          </cell>
          <cell r="AS69">
            <v>-57.961778228253252</v>
          </cell>
          <cell r="AT69">
            <v>70.125184578288327</v>
          </cell>
          <cell r="AU69">
            <v>77.209237570496953</v>
          </cell>
          <cell r="AV69">
            <v>48.655640290338397</v>
          </cell>
          <cell r="AW69">
            <v>257.86895358967081</v>
          </cell>
          <cell r="AX69">
            <v>90.928556849979486</v>
          </cell>
          <cell r="AY69">
            <v>-148.20612437927457</v>
          </cell>
          <cell r="AZ69">
            <v>-601.56673350996152</v>
          </cell>
          <cell r="BA69">
            <v>-802.56271764178473</v>
          </cell>
          <cell r="BB69">
            <v>-1085.4142173241407</v>
          </cell>
          <cell r="BC69">
            <v>-873.8272846691325</v>
          </cell>
          <cell r="BD69">
            <v>-975.3575400406171</v>
          </cell>
          <cell r="BE69">
            <v>-620.74095300323643</v>
          </cell>
          <cell r="BF69">
            <v>-1113.4426234460498</v>
          </cell>
          <cell r="BG69">
            <v>-881.21784466601457</v>
          </cell>
          <cell r="BH69">
            <v>6.1256000615321682</v>
          </cell>
          <cell r="BI69">
            <v>-601.90037570662298</v>
          </cell>
          <cell r="BJ69">
            <v>-741.40998945880165</v>
          </cell>
          <cell r="BK69">
            <v>-1090.8437734402869</v>
          </cell>
          <cell r="BL69">
            <v>-951.72425418109469</v>
          </cell>
          <cell r="BM69">
            <v>-1099.1882504832265</v>
          </cell>
          <cell r="BN69">
            <v>-999.32831441287658</v>
          </cell>
          <cell r="BO69">
            <v>-1574.5399464850814</v>
          </cell>
          <cell r="BP69">
            <v>-1345.1371106680008</v>
          </cell>
          <cell r="BQ69">
            <v>-154.33172444080657</v>
          </cell>
          <cell r="BR69">
            <v>0.33364219666083272</v>
          </cell>
          <cell r="BS69">
            <v>-61.152728182982742</v>
          </cell>
          <cell r="BT69">
            <v>5.4295561161453136</v>
          </cell>
          <cell r="BU69">
            <v>77.8969695119618</v>
          </cell>
          <cell r="BV69">
            <v>123.83071044260976</v>
          </cell>
          <cell r="BW69">
            <v>378.58736140964015</v>
          </cell>
          <cell r="BX69">
            <v>461.09732303903161</v>
          </cell>
          <cell r="BY69">
            <v>463.91926600198622</v>
          </cell>
          <cell r="BZ69">
            <v>-223.73991493999995</v>
          </cell>
          <cell r="CA69">
            <v>204.57784495400028</v>
          </cell>
          <cell r="CB69">
            <v>-284.70977049999999</v>
          </cell>
          <cell r="CC69">
            <v>-601.56673350996152</v>
          </cell>
          <cell r="CD69">
            <v>-303.87184048600056</v>
          </cell>
          <cell r="CE69">
            <v>-297.69489302396096</v>
          </cell>
          <cell r="CF69">
            <v>97.967252427154676</v>
          </cell>
        </row>
        <row r="70">
          <cell r="AX70">
            <v>0</v>
          </cell>
          <cell r="BN70">
            <v>0</v>
          </cell>
          <cell r="BO70">
            <v>0</v>
          </cell>
        </row>
        <row r="71">
          <cell r="L71" t="e">
            <v>#REF!</v>
          </cell>
          <cell r="M71" t="e">
            <v>#REF!</v>
          </cell>
          <cell r="N71" t="e">
            <v>#REF!</v>
          </cell>
          <cell r="Q71">
            <v>404.7786453096212</v>
          </cell>
          <cell r="R71">
            <v>265.80763936931908</v>
          </cell>
          <cell r="S71">
            <v>241.58523357122994</v>
          </cell>
          <cell r="T71">
            <v>258.14069976800113</v>
          </cell>
          <cell r="U71">
            <v>246.26153916855324</v>
          </cell>
          <cell r="V71">
            <v>254.81999630365004</v>
          </cell>
          <cell r="W71">
            <v>217.43101778686668</v>
          </cell>
          <cell r="X71">
            <v>294.67137153757579</v>
          </cell>
          <cell r="Y71">
            <v>292.82296226800003</v>
          </cell>
          <cell r="Z71">
            <v>671.79916426696855</v>
          </cell>
          <cell r="AA71">
            <v>3593.7375903045527</v>
          </cell>
          <cell r="AB71" t="e">
            <v>#VALUE!</v>
          </cell>
          <cell r="AC71" t="e">
            <v>#VALUE!</v>
          </cell>
          <cell r="AD71">
            <v>2.6715333763513591</v>
          </cell>
          <cell r="AE71">
            <v>233.55099404603934</v>
          </cell>
          <cell r="AF71">
            <v>376.67698818875624</v>
          </cell>
          <cell r="AG71">
            <v>566.83263536502761</v>
          </cell>
          <cell r="AH71">
            <v>243.77043497050661</v>
          </cell>
          <cell r="AI71">
            <v>212.5075514024339</v>
          </cell>
          <cell r="AJ71">
            <v>245.09899648454331</v>
          </cell>
          <cell r="AK71">
            <v>225.82966824904469</v>
          </cell>
          <cell r="AL71">
            <v>120.99124882127424</v>
          </cell>
          <cell r="AM71">
            <v>148.21699874495661</v>
          </cell>
          <cell r="AN71">
            <v>318.21058238754068</v>
          </cell>
          <cell r="AO71">
            <v>140.61762979284902</v>
          </cell>
          <cell r="AP71">
            <v>-82.345610499372668</v>
          </cell>
          <cell r="AQ71">
            <v>-82.263050780656215</v>
          </cell>
          <cell r="AR71">
            <v>-162.05399005540642</v>
          </cell>
          <cell r="AS71">
            <v>22.037204398812463</v>
          </cell>
          <cell r="AT71">
            <v>29.077682168796031</v>
          </cell>
          <cell r="AU71">
            <v>13.041703283457821</v>
          </cell>
          <cell r="AV71">
            <v>20.431870919508555</v>
          </cell>
          <cell r="AW71">
            <v>133.8287474823758</v>
          </cell>
          <cell r="AX71">
            <v>69.214019041910063</v>
          </cell>
          <cell r="AY71">
            <v>445.61932095476669</v>
          </cell>
          <cell r="AZ71">
            <v>850.39796626438783</v>
          </cell>
          <cell r="BA71">
            <v>1116.2056056337069</v>
          </cell>
          <cell r="BB71">
            <v>1357.7908392049369</v>
          </cell>
          <cell r="BC71">
            <v>1615.9315389729379</v>
          </cell>
          <cell r="BD71">
            <v>1862.1930781414912</v>
          </cell>
          <cell r="BE71">
            <v>2117.0130744451412</v>
          </cell>
          <cell r="BF71">
            <v>2334.4440922320077</v>
          </cell>
          <cell r="BG71">
            <v>2629.1154637695831</v>
          </cell>
          <cell r="BH71">
            <v>610.22798223479549</v>
          </cell>
          <cell r="BI71">
            <v>1177.0606175998232</v>
          </cell>
          <cell r="BJ71">
            <v>1420.8310525703296</v>
          </cell>
          <cell r="BK71">
            <v>1633.3386039727634</v>
          </cell>
          <cell r="BL71">
            <v>1878.4376004573069</v>
          </cell>
          <cell r="BM71">
            <v>2104.2672687063509</v>
          </cell>
          <cell r="BN71">
            <v>2225.2585175276258</v>
          </cell>
          <cell r="BO71">
            <v>2373.4755162725824</v>
          </cell>
          <cell r="BP71">
            <v>2691.6860986601232</v>
          </cell>
          <cell r="BQ71">
            <v>-164.60866128002888</v>
          </cell>
          <cell r="BR71">
            <v>-326.66265133543533</v>
          </cell>
          <cell r="BS71">
            <v>-304.62544693662289</v>
          </cell>
          <cell r="BT71">
            <v>-275.54776476782672</v>
          </cell>
          <cell r="BU71">
            <v>-262.5060614843689</v>
          </cell>
          <cell r="BV71">
            <v>-242.07419056486026</v>
          </cell>
          <cell r="BW71">
            <v>-108.2454430824846</v>
          </cell>
          <cell r="BX71">
            <v>-39.03142404057462</v>
          </cell>
          <cell r="BY71">
            <v>-62.570634890540077</v>
          </cell>
          <cell r="BZ71" t="e">
            <v>#REF!</v>
          </cell>
          <cell r="CA71" t="e">
            <v>#REF!</v>
          </cell>
          <cell r="CB71" t="e">
            <v>#REF!</v>
          </cell>
          <cell r="CC71">
            <v>850.39796626438783</v>
          </cell>
          <cell r="CD71" t="e">
            <v>#REF!</v>
          </cell>
          <cell r="CE71" t="e">
            <v>#REF!</v>
          </cell>
          <cell r="CF71" t="e">
            <v>#REF!</v>
          </cell>
        </row>
        <row r="72">
          <cell r="E72" t="str">
            <v>Pagos de Tesorería</v>
          </cell>
          <cell r="L72">
            <v>3514.7940188775583</v>
          </cell>
          <cell r="N72">
            <v>3514.7940188775583</v>
          </cell>
          <cell r="O72">
            <v>174.4589679</v>
          </cell>
          <cell r="P72">
            <v>344.26113530559996</v>
          </cell>
          <cell r="Q72">
            <v>446.07478770851003</v>
          </cell>
          <cell r="R72">
            <v>286.61469061841001</v>
          </cell>
          <cell r="S72">
            <v>263.49508699622999</v>
          </cell>
          <cell r="T72">
            <v>288.22889391689</v>
          </cell>
          <cell r="U72">
            <v>292.79478604021995</v>
          </cell>
          <cell r="V72">
            <v>298.83532918865001</v>
          </cell>
          <cell r="W72">
            <v>278.4794187402</v>
          </cell>
          <cell r="X72">
            <v>354.03609999999998</v>
          </cell>
          <cell r="Y72">
            <v>335.36387422000001</v>
          </cell>
          <cell r="Z72">
            <v>709.13866272752421</v>
          </cell>
          <cell r="AA72">
            <v>4071.7817333622338</v>
          </cell>
          <cell r="AB72">
            <v>3.2660553276898581</v>
          </cell>
          <cell r="AC72" t="str">
            <v xml:space="preserve"> </v>
          </cell>
          <cell r="AD72">
            <v>3.2660553276898581</v>
          </cell>
          <cell r="AE72">
            <v>231.0275881636864</v>
          </cell>
          <cell r="AF72">
            <v>368.1</v>
          </cell>
          <cell r="AG72">
            <v>592.79030718091258</v>
          </cell>
          <cell r="AH72">
            <v>252.99941535282608</v>
          </cell>
          <cell r="AI72">
            <v>220.53273162984632</v>
          </cell>
          <cell r="AJ72">
            <v>288.03308634826163</v>
          </cell>
          <cell r="AK72">
            <v>271.8774886372143</v>
          </cell>
          <cell r="AL72">
            <v>226.96551584542317</v>
          </cell>
          <cell r="AM72">
            <v>234.8606634210708</v>
          </cell>
          <cell r="AN72">
            <v>369.89976459090315</v>
          </cell>
          <cell r="AO72">
            <v>247.67866217899549</v>
          </cell>
          <cell r="AP72">
            <v>-56.568620263686398</v>
          </cell>
          <cell r="AQ72">
            <v>-23.838864694400058</v>
          </cell>
          <cell r="AR72">
            <v>-146.71551947240255</v>
          </cell>
          <cell r="AS72">
            <v>33.615275265583932</v>
          </cell>
          <cell r="AT72">
            <v>42.962355366383662</v>
          </cell>
          <cell r="AU72">
            <v>0.19580756862836779</v>
          </cell>
          <cell r="AV72">
            <v>20.917297403005648</v>
          </cell>
          <cell r="AW72">
            <v>71.869813343226838</v>
          </cell>
          <cell r="AX72">
            <v>43.618755319129207</v>
          </cell>
          <cell r="AY72">
            <v>518.72010320560003</v>
          </cell>
          <cell r="AZ72">
            <v>964.79489091411006</v>
          </cell>
          <cell r="BA72">
            <v>1251.40958153252</v>
          </cell>
          <cell r="BB72">
            <v>1514.9046685287499</v>
          </cell>
          <cell r="BC72">
            <v>1803.1335624456399</v>
          </cell>
          <cell r="BD72">
            <v>2095.9283484858597</v>
          </cell>
          <cell r="BE72">
            <v>2394.7636776745098</v>
          </cell>
          <cell r="BF72">
            <v>2673.2430964147097</v>
          </cell>
          <cell r="BG72">
            <v>3027.2791964147095</v>
          </cell>
          <cell r="BH72">
            <v>599.12758816368637</v>
          </cell>
          <cell r="BI72">
            <v>1191.9178953445989</v>
          </cell>
          <cell r="BJ72">
            <v>1444.9173106974249</v>
          </cell>
          <cell r="BK72">
            <v>1665.4500423272711</v>
          </cell>
          <cell r="BL72">
            <v>1953.4831286755327</v>
          </cell>
          <cell r="BM72">
            <v>2225.3606173127469</v>
          </cell>
          <cell r="BN72">
            <v>2452.3261331581698</v>
          </cell>
          <cell r="BO72">
            <v>2687.1867965792408</v>
          </cell>
          <cell r="BP72">
            <v>3057.0865611701438</v>
          </cell>
          <cell r="BQ72">
            <v>-80.407484958086343</v>
          </cell>
          <cell r="BR72">
            <v>-227.12300443048889</v>
          </cell>
          <cell r="BS72">
            <v>-193.50772916490496</v>
          </cell>
          <cell r="BT72">
            <v>-150.54537379852127</v>
          </cell>
          <cell r="BU72">
            <v>-150.34956622989284</v>
          </cell>
          <cell r="BV72">
            <v>-129.43226882688714</v>
          </cell>
          <cell r="BW72">
            <v>-57.56245548365996</v>
          </cell>
          <cell r="BX72">
            <v>-13.943700164531037</v>
          </cell>
          <cell r="BY72">
            <v>-29.807364755434264</v>
          </cell>
          <cell r="BZ72">
            <v>134.78899999999999</v>
          </cell>
          <cell r="CA72">
            <v>242.17066299999999</v>
          </cell>
          <cell r="CB72">
            <v>403.38990000000001</v>
          </cell>
          <cell r="CC72">
            <v>964.79489091411006</v>
          </cell>
          <cell r="CD72">
            <v>780.34956299999999</v>
          </cell>
          <cell r="CE72">
            <v>184.44532791411007</v>
          </cell>
          <cell r="CF72">
            <v>23.636244147433459</v>
          </cell>
        </row>
        <row r="73">
          <cell r="E73" t="str">
            <v>Más:</v>
          </cell>
          <cell r="N73">
            <v>0</v>
          </cell>
          <cell r="O73">
            <v>6.5908008734032561E-2</v>
          </cell>
          <cell r="P73">
            <v>7.2595369806343762E-2</v>
          </cell>
          <cell r="Q73">
            <v>2.324987539434778E-2</v>
          </cell>
          <cell r="R73">
            <v>4.5977750838899697E-2</v>
          </cell>
          <cell r="S73">
            <v>0.23697525922649668</v>
          </cell>
          <cell r="T73">
            <v>1.1475324538318397E-2</v>
          </cell>
          <cell r="U73">
            <v>0.11748336283242911</v>
          </cell>
          <cell r="V73">
            <v>0.20668019247664488</v>
          </cell>
          <cell r="W73">
            <v>6.0581415522627108E-2</v>
          </cell>
          <cell r="X73">
            <v>0.15907344062985995</v>
          </cell>
          <cell r="Y73">
            <v>0</v>
          </cell>
          <cell r="Z73">
            <v>0</v>
          </cell>
          <cell r="AB73" t="str">
            <v xml:space="preserve"> </v>
          </cell>
          <cell r="AC73" t="str">
            <v xml:space="preserve"> </v>
          </cell>
          <cell r="AD73" t="str">
            <v xml:space="preserve"> </v>
          </cell>
          <cell r="AP73">
            <v>0</v>
          </cell>
          <cell r="AQ73">
            <v>0</v>
          </cell>
          <cell r="AR73">
            <v>0</v>
          </cell>
          <cell r="AS73">
            <v>0</v>
          </cell>
          <cell r="AT73">
            <v>0</v>
          </cell>
          <cell r="AU73">
            <v>0</v>
          </cell>
          <cell r="AV73">
            <v>0</v>
          </cell>
          <cell r="AW73">
            <v>0</v>
          </cell>
          <cell r="AX73">
            <v>0</v>
          </cell>
          <cell r="BN73">
            <v>0</v>
          </cell>
          <cell r="BO73">
            <v>0</v>
          </cell>
        </row>
        <row r="74">
          <cell r="F74" t="str">
            <v>Pagos en el Exterior Diferente de Militares</v>
          </cell>
          <cell r="L74">
            <v>0</v>
          </cell>
          <cell r="M74">
            <v>145.19999999999999</v>
          </cell>
          <cell r="N74">
            <v>145.19999999999999</v>
          </cell>
          <cell r="O74">
            <v>2.5923078533333341</v>
          </cell>
          <cell r="P74">
            <v>2.855336565</v>
          </cell>
          <cell r="Q74">
            <v>0.91446905666666689</v>
          </cell>
          <cell r="R74">
            <v>1.8084066999999997</v>
          </cell>
          <cell r="S74">
            <v>9.3207614270000025</v>
          </cell>
          <cell r="T74">
            <v>0.45134991166666677</v>
          </cell>
          <cell r="U74">
            <v>4.6208806783333314</v>
          </cell>
          <cell r="V74">
            <v>8.1291894016666664</v>
          </cell>
          <cell r="W74">
            <v>2.3828011533333333</v>
          </cell>
          <cell r="X74">
            <v>6.256710486666667</v>
          </cell>
          <cell r="Y74">
            <v>0</v>
          </cell>
          <cell r="Z74">
            <v>0</v>
          </cell>
          <cell r="AA74">
            <v>39.332213233666671</v>
          </cell>
          <cell r="AB74" t="str">
            <v xml:space="preserve"> </v>
          </cell>
          <cell r="AC74">
            <v>0.13492433156353556</v>
          </cell>
          <cell r="AD74">
            <v>0.13492433156353556</v>
          </cell>
          <cell r="AE74">
            <v>15.65</v>
          </cell>
          <cell r="AF74">
            <v>40.5</v>
          </cell>
          <cell r="AG74">
            <v>12.904</v>
          </cell>
          <cell r="AH74">
            <v>13.2</v>
          </cell>
          <cell r="AI74">
            <v>14.2</v>
          </cell>
          <cell r="AJ74">
            <v>15.2</v>
          </cell>
          <cell r="AK74">
            <v>16.2</v>
          </cell>
          <cell r="AL74">
            <v>17.2</v>
          </cell>
          <cell r="AM74">
            <v>18.2</v>
          </cell>
          <cell r="AN74">
            <v>19.2</v>
          </cell>
          <cell r="AO74">
            <v>20.2</v>
          </cell>
          <cell r="AP74">
            <v>-13.057692146666666</v>
          </cell>
          <cell r="AQ74">
            <v>-37.644663434999998</v>
          </cell>
          <cell r="AR74">
            <v>-11.989530943333333</v>
          </cell>
          <cell r="AS74">
            <v>-11.3915933</v>
          </cell>
          <cell r="AT74">
            <v>-4.8792385729999967</v>
          </cell>
          <cell r="AU74">
            <v>-14.748650088333333</v>
          </cell>
          <cell r="AV74">
            <v>-11.579119321666667</v>
          </cell>
          <cell r="AW74">
            <v>-9.0708105983333329</v>
          </cell>
          <cell r="AX74">
            <v>-15.817198846666667</v>
          </cell>
          <cell r="AY74">
            <v>5.4476444183333346</v>
          </cell>
          <cell r="AZ74">
            <v>6.362113475000001</v>
          </cell>
          <cell r="BA74">
            <v>8.1705201750000001</v>
          </cell>
          <cell r="BB74">
            <v>17.491281602000001</v>
          </cell>
          <cell r="BC74">
            <v>17.942631513666669</v>
          </cell>
          <cell r="BD74">
            <v>22.563512192000001</v>
          </cell>
          <cell r="BE74">
            <v>30.692701593666669</v>
          </cell>
          <cell r="BF74">
            <v>33.075502747000002</v>
          </cell>
          <cell r="BG74">
            <v>39.332213233666671</v>
          </cell>
          <cell r="BH74">
            <v>56.15</v>
          </cell>
          <cell r="BI74">
            <v>69.054000000000002</v>
          </cell>
          <cell r="BJ74">
            <v>82.254000000000005</v>
          </cell>
          <cell r="BK74">
            <v>96.454000000000008</v>
          </cell>
          <cell r="BL74">
            <v>111.65400000000001</v>
          </cell>
          <cell r="BM74">
            <v>127.85400000000001</v>
          </cell>
          <cell r="BN74">
            <v>145.054</v>
          </cell>
          <cell r="BO74">
            <v>163.25399999999999</v>
          </cell>
          <cell r="BP74">
            <v>182.45399999999998</v>
          </cell>
          <cell r="BQ74">
            <v>-50.702355581666666</v>
          </cell>
          <cell r="BR74">
            <v>-62.691886525000001</v>
          </cell>
          <cell r="BS74">
            <v>-74.083479825000012</v>
          </cell>
          <cell r="BT74">
            <v>-78.962718398000007</v>
          </cell>
          <cell r="BU74">
            <v>-93.711368486333342</v>
          </cell>
          <cell r="BV74">
            <v>-105.29048780800001</v>
          </cell>
          <cell r="BW74">
            <v>-114.36129840633333</v>
          </cell>
          <cell r="BX74">
            <v>-130.17849725299999</v>
          </cell>
          <cell r="BY74">
            <v>-143.12178676633332</v>
          </cell>
          <cell r="BZ74">
            <v>1.2943359999999999</v>
          </cell>
          <cell r="CA74">
            <v>7.2988343999999987</v>
          </cell>
          <cell r="CB74">
            <v>3.3513150000000005</v>
          </cell>
          <cell r="CC74">
            <v>6.362113475000001</v>
          </cell>
          <cell r="CD74">
            <v>11.944485399999998</v>
          </cell>
          <cell r="CE74">
            <v>-5.5823719249999968</v>
          </cell>
          <cell r="CF74">
            <v>-46.735976796455361</v>
          </cell>
        </row>
        <row r="75">
          <cell r="F75" t="str">
            <v>Menos Transferencias</v>
          </cell>
          <cell r="L75">
            <v>-346.29999999999995</v>
          </cell>
          <cell r="M75">
            <v>0</v>
          </cell>
          <cell r="N75">
            <v>-346.29999999999995</v>
          </cell>
          <cell r="O75">
            <v>-11.120173399999999</v>
          </cell>
          <cell r="P75">
            <v>-29.652177999999999</v>
          </cell>
          <cell r="Q75">
            <v>-10.730986</v>
          </cell>
          <cell r="R75">
            <v>-5.4240189999999995</v>
          </cell>
          <cell r="S75">
            <v>-14.851702899999999</v>
          </cell>
          <cell r="T75">
            <v>-13.2781456</v>
          </cell>
          <cell r="U75">
            <v>-40.577399999999997</v>
          </cell>
          <cell r="V75">
            <v>-20.845372000000001</v>
          </cell>
          <cell r="W75">
            <v>-31.52</v>
          </cell>
          <cell r="X75">
            <v>-31.52</v>
          </cell>
          <cell r="Y75">
            <v>-15.52</v>
          </cell>
          <cell r="Z75">
            <v>-10.82</v>
          </cell>
          <cell r="AA75">
            <v>-235.85997690000002</v>
          </cell>
          <cell r="AB75">
            <v>-0.32179267231716502</v>
          </cell>
          <cell r="AC75" t="str">
            <v xml:space="preserve"> </v>
          </cell>
          <cell r="AD75">
            <v>-0.32179267231716502</v>
          </cell>
          <cell r="AE75">
            <v>0</v>
          </cell>
          <cell r="AF75">
            <v>-1.4073423994790084</v>
          </cell>
          <cell r="AG75">
            <v>-8.4886565217673784</v>
          </cell>
          <cell r="AH75">
            <v>-13.209656852907692</v>
          </cell>
          <cell r="AI75">
            <v>-1.1169049332947674</v>
          </cell>
          <cell r="AJ75">
            <v>-26.974367510777135</v>
          </cell>
          <cell r="AK75">
            <v>-23.559686270522533</v>
          </cell>
          <cell r="AL75">
            <v>-99.783051730031275</v>
          </cell>
          <cell r="AM75">
            <v>-67.327521146702423</v>
          </cell>
          <cell r="AN75">
            <v>-33.373038673950695</v>
          </cell>
          <cell r="AO75">
            <v>-35.530150621440647</v>
          </cell>
          <cell r="AP75">
            <v>-11.120173399999999</v>
          </cell>
          <cell r="AQ75">
            <v>-28.24483560052099</v>
          </cell>
          <cell r="AR75">
            <v>-2.2423294782326213</v>
          </cell>
          <cell r="AS75">
            <v>7.7856378529076924</v>
          </cell>
          <cell r="AT75">
            <v>-13.734797966705232</v>
          </cell>
          <cell r="AU75">
            <v>13.696221910777135</v>
          </cell>
          <cell r="AV75">
            <v>-17.017713729477464</v>
          </cell>
          <cell r="AW75">
            <v>78.937679730031277</v>
          </cell>
          <cell r="AX75">
            <v>35.807521146702427</v>
          </cell>
          <cell r="AY75">
            <v>-40.772351400000005</v>
          </cell>
          <cell r="AZ75">
            <v>-51.503337399999999</v>
          </cell>
          <cell r="BA75">
            <v>-56.927356400000001</v>
          </cell>
          <cell r="BB75">
            <v>-71.7790593</v>
          </cell>
          <cell r="BC75">
            <v>-85.057204900000002</v>
          </cell>
          <cell r="BD75">
            <v>-125.6346049</v>
          </cell>
          <cell r="BE75">
            <v>-146.4799769</v>
          </cell>
          <cell r="BF75">
            <v>-177.99997689999998</v>
          </cell>
          <cell r="BG75">
            <v>-209.51997689999999</v>
          </cell>
          <cell r="BH75">
            <v>-1.4073423994790084</v>
          </cell>
          <cell r="BI75">
            <v>-9.8959989212463881</v>
          </cell>
          <cell r="BJ75">
            <v>-23.10565577415408</v>
          </cell>
          <cell r="BK75">
            <v>-24.222560707448849</v>
          </cell>
          <cell r="BL75">
            <v>-51.196928218225978</v>
          </cell>
          <cell r="BM75">
            <v>-74.756614488748511</v>
          </cell>
          <cell r="BN75">
            <v>-174.53966621877979</v>
          </cell>
          <cell r="BO75">
            <v>-241.86718736548221</v>
          </cell>
          <cell r="BP75">
            <v>-275.24022603943291</v>
          </cell>
          <cell r="BQ75">
            <v>-39.365009000520992</v>
          </cell>
          <cell r="BR75">
            <v>-41.607338478753611</v>
          </cell>
          <cell r="BS75">
            <v>-33.821700625845921</v>
          </cell>
          <cell r="BT75">
            <v>-47.556498592551151</v>
          </cell>
          <cell r="BU75">
            <v>-33.860276681774018</v>
          </cell>
          <cell r="BV75">
            <v>-50.877990411251474</v>
          </cell>
          <cell r="BW75">
            <v>28.059689318779789</v>
          </cell>
          <cell r="BX75">
            <v>63.867210465482231</v>
          </cell>
          <cell r="BY75">
            <v>65.720249139432923</v>
          </cell>
          <cell r="BZ75">
            <v>-5.0979999999999999</v>
          </cell>
          <cell r="CA75">
            <v>-1.7290000000000001</v>
          </cell>
          <cell r="CB75">
            <v>-32.038000000000004</v>
          </cell>
          <cell r="CC75">
            <v>-51.503337399999999</v>
          </cell>
          <cell r="CD75">
            <v>-38.865000000000002</v>
          </cell>
          <cell r="CE75">
            <v>-12.638337399999998</v>
          </cell>
          <cell r="CF75">
            <v>32.518557571079377</v>
          </cell>
        </row>
        <row r="76">
          <cell r="G76" t="str">
            <v>Subsidio Tarifas Eléctricas</v>
          </cell>
          <cell r="L76">
            <v>-97.1</v>
          </cell>
          <cell r="N76">
            <v>-97.1</v>
          </cell>
          <cell r="O76">
            <v>0</v>
          </cell>
          <cell r="P76">
            <v>0</v>
          </cell>
          <cell r="Q76">
            <v>0</v>
          </cell>
          <cell r="R76">
            <v>0</v>
          </cell>
          <cell r="S76">
            <v>0</v>
          </cell>
          <cell r="T76">
            <v>0</v>
          </cell>
          <cell r="U76">
            <v>-27</v>
          </cell>
          <cell r="V76">
            <v>-10.054</v>
          </cell>
          <cell r="W76">
            <v>-27</v>
          </cell>
          <cell r="X76">
            <v>-27</v>
          </cell>
          <cell r="Y76">
            <v>-6</v>
          </cell>
          <cell r="Z76">
            <v>0</v>
          </cell>
          <cell r="AA76">
            <v>-97.054000000000002</v>
          </cell>
          <cell r="AB76">
            <v>-9.0228323655780332E-2</v>
          </cell>
          <cell r="AC76" t="str">
            <v xml:space="preserve"> </v>
          </cell>
          <cell r="AD76">
            <v>-9.0228323655780332E-2</v>
          </cell>
          <cell r="AE76">
            <v>0</v>
          </cell>
          <cell r="AF76">
            <v>-1.398905882451426</v>
          </cell>
          <cell r="AG76">
            <v>-8.3462902969269273</v>
          </cell>
          <cell r="AH76">
            <v>-0.29018558979381703</v>
          </cell>
          <cell r="AI76">
            <v>-0.1804515432331299</v>
          </cell>
          <cell r="AJ76">
            <v>-26.186607733326635</v>
          </cell>
          <cell r="AK76">
            <v>-7.3156031040458071E-3</v>
          </cell>
          <cell r="AL76">
            <v>-26.010220414040198</v>
          </cell>
          <cell r="AM76">
            <v>-34.680022937123816</v>
          </cell>
          <cell r="AN76">
            <v>0</v>
          </cell>
          <cell r="AO76">
            <v>0</v>
          </cell>
          <cell r="AP76">
            <v>0</v>
          </cell>
          <cell r="AQ76">
            <v>1.398905882451426</v>
          </cell>
          <cell r="AR76">
            <v>8.3462902969269273</v>
          </cell>
          <cell r="AS76">
            <v>0.29018558979381703</v>
          </cell>
          <cell r="AT76">
            <v>0.1804515432331299</v>
          </cell>
          <cell r="AU76">
            <v>26.186607733326635</v>
          </cell>
          <cell r="AV76">
            <v>-26.992684396895953</v>
          </cell>
          <cell r="AW76">
            <v>15.956220414040198</v>
          </cell>
          <cell r="AX76">
            <v>7.680022937123816</v>
          </cell>
          <cell r="AY76">
            <v>0</v>
          </cell>
          <cell r="AZ76">
            <v>0</v>
          </cell>
          <cell r="BA76">
            <v>0</v>
          </cell>
          <cell r="BB76">
            <v>0</v>
          </cell>
          <cell r="BC76">
            <v>0</v>
          </cell>
          <cell r="BD76">
            <v>-27</v>
          </cell>
          <cell r="BE76">
            <v>-37.054000000000002</v>
          </cell>
          <cell r="BF76">
            <v>-64.054000000000002</v>
          </cell>
          <cell r="BG76">
            <v>-91.054000000000002</v>
          </cell>
          <cell r="BH76">
            <v>-1.398905882451426</v>
          </cell>
          <cell r="BI76">
            <v>-9.7451961793783539</v>
          </cell>
          <cell r="BJ76">
            <v>-10.035381769172171</v>
          </cell>
          <cell r="BK76">
            <v>-10.2158333124053</v>
          </cell>
          <cell r="BL76">
            <v>-36.402441045731933</v>
          </cell>
          <cell r="BM76">
            <v>-36.40975664883598</v>
          </cell>
          <cell r="BN76">
            <v>-62.419977062876178</v>
          </cell>
          <cell r="BO76">
            <v>-97.1</v>
          </cell>
          <cell r="BP76">
            <v>-97.1</v>
          </cell>
          <cell r="BQ76">
            <v>1.398905882451426</v>
          </cell>
          <cell r="BR76">
            <v>9.7451961793783539</v>
          </cell>
          <cell r="BS76">
            <v>10.035381769172171</v>
          </cell>
          <cell r="BT76">
            <v>10.2158333124053</v>
          </cell>
          <cell r="BU76">
            <v>36.402441045731933</v>
          </cell>
          <cell r="BV76">
            <v>9.4097566488359803</v>
          </cell>
          <cell r="BW76">
            <v>25.365977062876176</v>
          </cell>
          <cell r="BX76">
            <v>33.045999999999992</v>
          </cell>
          <cell r="BY76">
            <v>6.0459999999999923</v>
          </cell>
          <cell r="BZ76">
            <v>0</v>
          </cell>
          <cell r="CA76">
            <v>-1.7210000000000001</v>
          </cell>
          <cell r="CB76">
            <v>-10.268000000000001</v>
          </cell>
          <cell r="CC76">
            <v>0</v>
          </cell>
          <cell r="CD76">
            <v>-11.989000000000001</v>
          </cell>
          <cell r="CE76">
            <v>11.989000000000001</v>
          </cell>
          <cell r="CF76">
            <v>-100</v>
          </cell>
        </row>
        <row r="77">
          <cell r="G77" t="str">
            <v>Fosga</v>
          </cell>
          <cell r="L77">
            <v>0</v>
          </cell>
          <cell r="N77">
            <v>0</v>
          </cell>
          <cell r="O77">
            <v>0</v>
          </cell>
          <cell r="P77">
            <v>-12.5</v>
          </cell>
          <cell r="Q77">
            <v>-3.8</v>
          </cell>
          <cell r="R77">
            <v>-4.87</v>
          </cell>
          <cell r="S77">
            <v>-5.7</v>
          </cell>
          <cell r="T77">
            <v>-7.2160000000000002</v>
          </cell>
          <cell r="U77">
            <v>-4.5199999999999996</v>
          </cell>
          <cell r="V77">
            <v>-3</v>
          </cell>
          <cell r="W77">
            <v>-4.5199999999999996</v>
          </cell>
          <cell r="X77">
            <v>-4.5199999999999996</v>
          </cell>
          <cell r="Y77">
            <v>-9.52</v>
          </cell>
          <cell r="Z77">
            <v>-10.82</v>
          </cell>
          <cell r="AA77">
            <v>-70.98599999999999</v>
          </cell>
          <cell r="AB77" t="str">
            <v xml:space="preserve"> </v>
          </cell>
          <cell r="AC77" t="str">
            <v xml:space="preserve"> </v>
          </cell>
          <cell r="AD77" t="str">
            <v xml:space="preserve"> </v>
          </cell>
          <cell r="AE77">
            <v>0</v>
          </cell>
          <cell r="AF77">
            <v>0</v>
          </cell>
          <cell r="AG77">
            <v>0</v>
          </cell>
          <cell r="AH77">
            <v>0</v>
          </cell>
          <cell r="AI77">
            <v>0</v>
          </cell>
          <cell r="AJ77">
            <v>0</v>
          </cell>
          <cell r="AK77">
            <v>0</v>
          </cell>
          <cell r="AL77">
            <v>0</v>
          </cell>
          <cell r="AM77">
            <v>0</v>
          </cell>
          <cell r="AN77">
            <v>0</v>
          </cell>
          <cell r="AO77">
            <v>0</v>
          </cell>
          <cell r="AP77">
            <v>0</v>
          </cell>
          <cell r="AQ77">
            <v>-12.5</v>
          </cell>
          <cell r="AR77">
            <v>-3.8</v>
          </cell>
          <cell r="AS77">
            <v>-4.87</v>
          </cell>
          <cell r="AT77">
            <v>-5.7</v>
          </cell>
          <cell r="AU77">
            <v>-7.2160000000000002</v>
          </cell>
          <cell r="AV77">
            <v>-4.5199999999999996</v>
          </cell>
          <cell r="AW77">
            <v>-3</v>
          </cell>
          <cell r="AX77">
            <v>-4.5199999999999996</v>
          </cell>
          <cell r="AY77">
            <v>-12.5</v>
          </cell>
          <cell r="AZ77">
            <v>-16.3</v>
          </cell>
          <cell r="BA77">
            <v>-21.17</v>
          </cell>
          <cell r="BB77">
            <v>-26.87</v>
          </cell>
          <cell r="BC77">
            <v>-34.085999999999999</v>
          </cell>
          <cell r="BD77">
            <v>-38.605999999999995</v>
          </cell>
          <cell r="BE77">
            <v>-41.605999999999995</v>
          </cell>
          <cell r="BF77">
            <v>-46.125999999999991</v>
          </cell>
          <cell r="BG77">
            <v>-50.645999999999987</v>
          </cell>
          <cell r="BH77">
            <v>0</v>
          </cell>
          <cell r="BI77">
            <v>0</v>
          </cell>
          <cell r="BJ77">
            <v>0</v>
          </cell>
          <cell r="BK77">
            <v>0</v>
          </cell>
          <cell r="BL77">
            <v>0</v>
          </cell>
          <cell r="BM77">
            <v>0</v>
          </cell>
          <cell r="BN77">
            <v>0</v>
          </cell>
          <cell r="BO77">
            <v>0</v>
          </cell>
          <cell r="BP77">
            <v>0</v>
          </cell>
          <cell r="BQ77">
            <v>-12.5</v>
          </cell>
          <cell r="BR77">
            <v>-16.3</v>
          </cell>
          <cell r="BS77">
            <v>-21.17</v>
          </cell>
          <cell r="BT77">
            <v>-26.87</v>
          </cell>
          <cell r="BU77">
            <v>-34.085999999999999</v>
          </cell>
          <cell r="BV77">
            <v>-38.605999999999995</v>
          </cell>
          <cell r="BW77">
            <v>-41.605999999999995</v>
          </cell>
          <cell r="BX77">
            <v>-46.125999999999991</v>
          </cell>
          <cell r="BY77">
            <v>-50.645999999999987</v>
          </cell>
          <cell r="BZ77">
            <v>0</v>
          </cell>
          <cell r="CA77">
            <v>0</v>
          </cell>
          <cell r="CB77">
            <v>-20.8</v>
          </cell>
          <cell r="CC77">
            <v>-16.3</v>
          </cell>
          <cell r="CD77">
            <v>-20.8</v>
          </cell>
          <cell r="CE77">
            <v>4.5</v>
          </cell>
          <cell r="CF77">
            <v>21.634615384615383</v>
          </cell>
        </row>
        <row r="78">
          <cell r="G78" t="str">
            <v>Ancianos Indigentes</v>
          </cell>
          <cell r="L78">
            <v>-29</v>
          </cell>
          <cell r="N78">
            <v>-29</v>
          </cell>
          <cell r="O78">
            <v>-1.8348734</v>
          </cell>
          <cell r="P78">
            <v>-5.9269780000000001</v>
          </cell>
          <cell r="Q78">
            <v>-2.8377759999999999</v>
          </cell>
          <cell r="R78">
            <v>-0.37401899999999999</v>
          </cell>
          <cell r="S78">
            <v>-4.4152029000000006</v>
          </cell>
          <cell r="T78">
            <v>-1.4326456000000001</v>
          </cell>
          <cell r="U78">
            <v>-0.22790000000000002</v>
          </cell>
          <cell r="V78">
            <v>-7.6561999999999991E-2</v>
          </cell>
          <cell r="W78">
            <v>0</v>
          </cell>
          <cell r="X78">
            <v>0</v>
          </cell>
          <cell r="Y78">
            <v>0</v>
          </cell>
          <cell r="Z78">
            <v>0</v>
          </cell>
          <cell r="AA78">
            <v>-17.125956900000002</v>
          </cell>
          <cell r="AB78">
            <v>-2.6947697075361789E-2</v>
          </cell>
          <cell r="AC78" t="str">
            <v xml:space="preserve"> </v>
          </cell>
          <cell r="AD78">
            <v>-2.6947697075361789E-2</v>
          </cell>
          <cell r="AE78">
            <v>0</v>
          </cell>
          <cell r="AF78">
            <v>-8.4365170275823194E-3</v>
          </cell>
          <cell r="AG78">
            <v>-0.14236622484045164</v>
          </cell>
          <cell r="AH78">
            <v>-12.919471263113875</v>
          </cell>
          <cell r="AI78">
            <v>-0.93645339006163753</v>
          </cell>
          <cell r="AJ78">
            <v>-0.78775977745049908</v>
          </cell>
          <cell r="AK78">
            <v>-0.33851524573174058</v>
          </cell>
          <cell r="AL78">
            <v>-1.6440662557501047</v>
          </cell>
          <cell r="AM78">
            <v>-1.4331533300605466</v>
          </cell>
          <cell r="AN78">
            <v>-2.1586937944326263</v>
          </cell>
          <cell r="AO78">
            <v>-4.3158057419225804</v>
          </cell>
          <cell r="AP78">
            <v>-1.8348734</v>
          </cell>
          <cell r="AQ78">
            <v>-5.9185414829724179</v>
          </cell>
          <cell r="AR78">
            <v>-2.6954097751595483</v>
          </cell>
          <cell r="AS78">
            <v>12.545452263113875</v>
          </cell>
          <cell r="AT78">
            <v>-3.4787495099383632</v>
          </cell>
          <cell r="AU78">
            <v>-0.644885822549501</v>
          </cell>
          <cell r="AV78">
            <v>0.11061524573174056</v>
          </cell>
          <cell r="AW78">
            <v>1.5675042557501047</v>
          </cell>
          <cell r="AX78">
            <v>1.4331533300605466</v>
          </cell>
          <cell r="AY78">
            <v>-7.7618514000000003</v>
          </cell>
          <cell r="AZ78">
            <v>-10.599627399999999</v>
          </cell>
          <cell r="BA78">
            <v>-10.9736464</v>
          </cell>
          <cell r="BB78">
            <v>-15.3888493</v>
          </cell>
          <cell r="BC78">
            <v>-16.821494900000001</v>
          </cell>
          <cell r="BD78">
            <v>-17.049394900000003</v>
          </cell>
          <cell r="BE78">
            <v>-17.125956900000002</v>
          </cell>
          <cell r="BF78">
            <v>-17.125956900000002</v>
          </cell>
          <cell r="BG78">
            <v>-17.125956900000002</v>
          </cell>
          <cell r="BH78">
            <v>-8.4365170275823194E-3</v>
          </cell>
          <cell r="BI78">
            <v>-0.15080274186803397</v>
          </cell>
          <cell r="BJ78">
            <v>-13.070274004981909</v>
          </cell>
          <cell r="BK78">
            <v>-14.006727395043548</v>
          </cell>
          <cell r="BL78">
            <v>-14.794487172494048</v>
          </cell>
          <cell r="BM78">
            <v>-15.133002418225788</v>
          </cell>
          <cell r="BN78">
            <v>-16.777068673975894</v>
          </cell>
          <cell r="BO78">
            <v>-18.210222004036439</v>
          </cell>
          <cell r="BP78">
            <v>-20.368915798469065</v>
          </cell>
          <cell r="BQ78">
            <v>-7.7534148829724181</v>
          </cell>
          <cell r="BR78">
            <v>-10.448824658131965</v>
          </cell>
          <cell r="BS78">
            <v>2.0966276049819097</v>
          </cell>
          <cell r="BT78">
            <v>-1.3821219049564526</v>
          </cell>
          <cell r="BU78">
            <v>-2.0270077275059535</v>
          </cell>
          <cell r="BV78">
            <v>-1.9163924817742153</v>
          </cell>
          <cell r="BW78">
            <v>-0.34888822602410841</v>
          </cell>
          <cell r="BX78">
            <v>1.0842651040364366</v>
          </cell>
          <cell r="BY78">
            <v>3.2429588984690625</v>
          </cell>
          <cell r="BZ78">
            <v>0</v>
          </cell>
          <cell r="CA78">
            <v>-8.0000000000000002E-3</v>
          </cell>
          <cell r="CB78">
            <v>-0.13500000000000001</v>
          </cell>
          <cell r="CC78">
            <v>-10.599627399999999</v>
          </cell>
          <cell r="CD78">
            <v>-0.14300000000000002</v>
          </cell>
          <cell r="CE78">
            <v>-10.456627399999999</v>
          </cell>
          <cell r="CF78">
            <v>40.063566076461399</v>
          </cell>
        </row>
        <row r="79">
          <cell r="G79" t="str">
            <v>Fondo Solidaridad Pensional</v>
          </cell>
          <cell r="L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t="str">
            <v xml:space="preserve"> </v>
          </cell>
          <cell r="AC79" t="str">
            <v xml:space="preserve"> </v>
          </cell>
          <cell r="AD79" t="str">
            <v xml:space="preserve"> </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-5.0979999999999999</v>
          </cell>
          <cell r="CA79">
            <v>0</v>
          </cell>
          <cell r="CB79">
            <v>-0.83499999999999996</v>
          </cell>
          <cell r="CC79">
            <v>0</v>
          </cell>
          <cell r="CD79">
            <v>-5.9329999999999998</v>
          </cell>
          <cell r="CE79">
            <v>5.9329999999999998</v>
          </cell>
          <cell r="CF79">
            <v>100</v>
          </cell>
        </row>
        <row r="80">
          <cell r="G80" t="str">
            <v>Fondo Compensación Educativa</v>
          </cell>
          <cell r="L80">
            <v>-220.2</v>
          </cell>
          <cell r="N80">
            <v>-220.2</v>
          </cell>
          <cell r="O80">
            <v>-9.2852999999999994</v>
          </cell>
          <cell r="P80">
            <v>-11.225200000000001</v>
          </cell>
          <cell r="Q80">
            <v>-4.09321</v>
          </cell>
          <cell r="R80">
            <v>-0.18</v>
          </cell>
          <cell r="S80">
            <v>-4.7365000000000004</v>
          </cell>
          <cell r="T80">
            <v>-4.6295000000000002</v>
          </cell>
          <cell r="U80">
            <v>-8.8294999999999995</v>
          </cell>
          <cell r="V80">
            <v>-7.7148100000000008</v>
          </cell>
          <cell r="W80">
            <v>0</v>
          </cell>
          <cell r="X80">
            <v>0</v>
          </cell>
          <cell r="Y80">
            <v>0</v>
          </cell>
          <cell r="Z80">
            <v>0</v>
          </cell>
          <cell r="AA80">
            <v>-50.694019999999995</v>
          </cell>
          <cell r="AB80">
            <v>-0.20461665158602299</v>
          </cell>
          <cell r="AC80" t="str">
            <v xml:space="preserve"> </v>
          </cell>
          <cell r="AD80">
            <v>-0.20461665158602299</v>
          </cell>
          <cell r="AE80">
            <v>0</v>
          </cell>
          <cell r="AF80">
            <v>0</v>
          </cell>
          <cell r="AG80">
            <v>0</v>
          </cell>
          <cell r="AH80">
            <v>0</v>
          </cell>
          <cell r="AI80">
            <v>0</v>
          </cell>
          <cell r="AJ80">
            <v>0</v>
          </cell>
          <cell r="AK80">
            <v>-23.213855421686748</v>
          </cell>
          <cell r="AL80">
            <v>-72.128765060240966</v>
          </cell>
          <cell r="AM80">
            <v>-31.214344879518066</v>
          </cell>
          <cell r="AN80">
            <v>-31.214344879518066</v>
          </cell>
          <cell r="AO80">
            <v>-31.214344879518066</v>
          </cell>
          <cell r="AP80">
            <v>-9.2852999999999994</v>
          </cell>
          <cell r="AQ80">
            <v>-11.225200000000001</v>
          </cell>
          <cell r="AR80">
            <v>-4.09321</v>
          </cell>
          <cell r="AS80">
            <v>-0.18</v>
          </cell>
          <cell r="AT80">
            <v>-4.7365000000000004</v>
          </cell>
          <cell r="AU80">
            <v>-4.6295000000000002</v>
          </cell>
          <cell r="AV80">
            <v>14.384355421686749</v>
          </cell>
          <cell r="AW80">
            <v>64.413955060240966</v>
          </cell>
          <cell r="AX80">
            <v>31.214344879518066</v>
          </cell>
          <cell r="AY80">
            <v>-20.5105</v>
          </cell>
          <cell r="AZ80">
            <v>-24.60371</v>
          </cell>
          <cell r="BA80">
            <v>-24.783709999999999</v>
          </cell>
          <cell r="BB80">
            <v>-29.520209999999999</v>
          </cell>
          <cell r="BC80">
            <v>-34.149709999999999</v>
          </cell>
          <cell r="BD80">
            <v>-42.979209999999995</v>
          </cell>
          <cell r="BE80">
            <v>-50.694019999999995</v>
          </cell>
          <cell r="BF80">
            <v>-50.694019999999995</v>
          </cell>
          <cell r="BG80">
            <v>-50.694019999999995</v>
          </cell>
          <cell r="BH80">
            <v>0</v>
          </cell>
          <cell r="BI80">
            <v>0</v>
          </cell>
          <cell r="BJ80">
            <v>0</v>
          </cell>
          <cell r="BK80">
            <v>0</v>
          </cell>
          <cell r="BL80">
            <v>0</v>
          </cell>
          <cell r="BM80">
            <v>-23.213855421686748</v>
          </cell>
          <cell r="BN80">
            <v>-95.34262048192771</v>
          </cell>
          <cell r="BO80">
            <v>-126.55696536144578</v>
          </cell>
          <cell r="BP80">
            <v>-157.77131024096383</v>
          </cell>
          <cell r="BQ80">
            <v>-20.5105</v>
          </cell>
          <cell r="BR80">
            <v>-24.60371</v>
          </cell>
          <cell r="BS80">
            <v>-24.783709999999999</v>
          </cell>
          <cell r="BT80">
            <v>-29.520209999999999</v>
          </cell>
          <cell r="BU80">
            <v>-34.149709999999999</v>
          </cell>
          <cell r="BV80">
            <v>-19.765354578313246</v>
          </cell>
          <cell r="BW80">
            <v>44.648600481927716</v>
          </cell>
          <cell r="BX80">
            <v>75.862945361445782</v>
          </cell>
          <cell r="BY80">
            <v>107.07729024096383</v>
          </cell>
          <cell r="BZ80">
            <v>0</v>
          </cell>
          <cell r="CA80">
            <v>0</v>
          </cell>
          <cell r="CB80">
            <v>0</v>
          </cell>
          <cell r="CC80">
            <v>-24.60371</v>
          </cell>
          <cell r="CD80">
            <v>0</v>
          </cell>
          <cell r="CE80">
            <v>-24.60371</v>
          </cell>
          <cell r="CF80" t="str">
            <v xml:space="preserve">n.a. </v>
          </cell>
        </row>
        <row r="81">
          <cell r="F81" t="str">
            <v>Menos Gastos Generales Equipo Militar CSF</v>
          </cell>
          <cell r="L81">
            <v>-345.9</v>
          </cell>
          <cell r="N81">
            <v>-345.9</v>
          </cell>
          <cell r="O81">
            <v>-1.4947000000000001</v>
          </cell>
          <cell r="P81">
            <v>-7.1885000000000003</v>
          </cell>
          <cell r="Q81">
            <v>-5.5836000000000006</v>
          </cell>
          <cell r="R81">
            <v>-9.1050000000000004</v>
          </cell>
          <cell r="S81">
            <v>-9.4905000000000008</v>
          </cell>
          <cell r="T81">
            <v>-10.8744</v>
          </cell>
          <cell r="U81">
            <v>-5.8631000000000002</v>
          </cell>
          <cell r="V81">
            <v>-28.824999999999999</v>
          </cell>
          <cell r="W81">
            <v>-28.824999999999999</v>
          </cell>
          <cell r="X81">
            <v>-28.824999999999999</v>
          </cell>
          <cell r="Y81">
            <v>-28.824999999999999</v>
          </cell>
          <cell r="Z81">
            <v>-28.824999999999999</v>
          </cell>
          <cell r="AA81">
            <v>-193.72479999999999</v>
          </cell>
          <cell r="AB81">
            <v>-0.32142097994371183</v>
          </cell>
          <cell r="AC81" t="str">
            <v xml:space="preserve"> </v>
          </cell>
          <cell r="AD81">
            <v>-0.32142097994371183</v>
          </cell>
          <cell r="AE81">
            <v>-0.38659411764705881</v>
          </cell>
          <cell r="AF81">
            <v>-29.059669411764705</v>
          </cell>
          <cell r="AG81">
            <v>-6.7430152941176473</v>
          </cell>
          <cell r="AH81">
            <v>-6.4093235294117639</v>
          </cell>
          <cell r="AI81">
            <v>-12.415775294117648</v>
          </cell>
          <cell r="AJ81">
            <v>-22.467222352941175</v>
          </cell>
          <cell r="AK81">
            <v>-29.995634117647054</v>
          </cell>
          <cell r="AL81">
            <v>-14.698715294117646</v>
          </cell>
          <cell r="AM81">
            <v>-28.823643529411765</v>
          </cell>
          <cell r="AN81">
            <v>-28.823643529411765</v>
          </cell>
          <cell r="AO81">
            <v>-83.038381764705875</v>
          </cell>
          <cell r="AP81">
            <v>-1.1081058823529413</v>
          </cell>
          <cell r="AQ81">
            <v>21.871169411764704</v>
          </cell>
          <cell r="AR81">
            <v>1.1594152941176468</v>
          </cell>
          <cell r="AS81">
            <v>-2.6956764705882366</v>
          </cell>
          <cell r="AT81">
            <v>2.9252752941176468</v>
          </cell>
          <cell r="AU81">
            <v>11.592822352941175</v>
          </cell>
          <cell r="AV81">
            <v>24.132534117647054</v>
          </cell>
          <cell r="AW81">
            <v>-14.126284705882354</v>
          </cell>
          <cell r="AX81">
            <v>-1.3564705882345152E-3</v>
          </cell>
          <cell r="AY81">
            <v>-8.6832000000000011</v>
          </cell>
          <cell r="AZ81">
            <v>-14.266800000000002</v>
          </cell>
          <cell r="BA81">
            <v>-23.3718</v>
          </cell>
          <cell r="BB81">
            <v>-32.862300000000005</v>
          </cell>
          <cell r="BC81">
            <v>-43.736700000000006</v>
          </cell>
          <cell r="BD81">
            <v>-49.599800000000009</v>
          </cell>
          <cell r="BE81">
            <v>-78.424800000000005</v>
          </cell>
          <cell r="BF81">
            <v>-107.24980000000001</v>
          </cell>
          <cell r="BG81">
            <v>-136.07480000000001</v>
          </cell>
          <cell r="BH81">
            <v>-29.446263529411763</v>
          </cell>
          <cell r="BI81">
            <v>-36.189278823529406</v>
          </cell>
          <cell r="BJ81">
            <v>-42.598602352941171</v>
          </cell>
          <cell r="BK81">
            <v>-55.014377647058822</v>
          </cell>
          <cell r="BL81">
            <v>-77.4816</v>
          </cell>
          <cell r="BM81">
            <v>-107.47723411764706</v>
          </cell>
          <cell r="BN81">
            <v>-122.17594941176471</v>
          </cell>
          <cell r="BO81">
            <v>-150.99959294117647</v>
          </cell>
          <cell r="BP81">
            <v>-179.82323647058823</v>
          </cell>
          <cell r="BQ81">
            <v>20.76306352941176</v>
          </cell>
          <cell r="BR81">
            <v>21.922478823529403</v>
          </cell>
          <cell r="BS81">
            <v>19.226802352941171</v>
          </cell>
          <cell r="BT81">
            <v>22.152077647058817</v>
          </cell>
          <cell r="BU81">
            <v>33.744899999999994</v>
          </cell>
          <cell r="BV81">
            <v>57.877434117647049</v>
          </cell>
          <cell r="BW81">
            <v>43.7511494117647</v>
          </cell>
          <cell r="BX81">
            <v>43.749792941176466</v>
          </cell>
          <cell r="BY81">
            <v>43.748436470588217</v>
          </cell>
          <cell r="BZ81">
            <v>-9.5000000000000001E-2</v>
          </cell>
          <cell r="CA81">
            <v>-7.141</v>
          </cell>
          <cell r="CB81">
            <v>-1.657</v>
          </cell>
          <cell r="CC81">
            <v>-14.266800000000002</v>
          </cell>
          <cell r="CD81">
            <v>-8.8930000000000007</v>
          </cell>
          <cell r="CE81">
            <v>-5.373800000000001</v>
          </cell>
          <cell r="CF81">
            <v>60.427302372652662</v>
          </cell>
        </row>
        <row r="82">
          <cell r="F82" t="str">
            <v>Menos Préstamos Presupuestales CSF</v>
          </cell>
          <cell r="L82">
            <v>-92.8</v>
          </cell>
          <cell r="N82">
            <v>-92.8</v>
          </cell>
          <cell r="O82">
            <v>-13.231018806666667</v>
          </cell>
          <cell r="P82">
            <v>-15.8618564625</v>
          </cell>
          <cell r="Q82">
            <v>-25.896025455555556</v>
          </cell>
          <cell r="R82">
            <v>-8.0864389490909101</v>
          </cell>
          <cell r="S82">
            <v>-6.8884119520000011</v>
          </cell>
          <cell r="T82">
            <v>-6.3869984605555548</v>
          </cell>
          <cell r="U82">
            <v>-4.7136275499999991</v>
          </cell>
          <cell r="V82">
            <v>-2.4741502866666671</v>
          </cell>
          <cell r="W82">
            <v>-3.0862021066666667</v>
          </cell>
          <cell r="X82">
            <v>-5.2764389490909096</v>
          </cell>
          <cell r="Y82">
            <v>1.8040880479999979</v>
          </cell>
          <cell r="Z82">
            <v>2.3055015394444442</v>
          </cell>
          <cell r="AA82">
            <v>-87.791579391348506</v>
          </cell>
          <cell r="AB82">
            <v>-8.6232630641157729E-2</v>
          </cell>
          <cell r="AC82" t="str">
            <v xml:space="preserve"> </v>
          </cell>
          <cell r="AD82">
            <v>-8.6232630641157729E-2</v>
          </cell>
          <cell r="AE82">
            <v>-12.74</v>
          </cell>
          <cell r="AF82">
            <v>-1.456</v>
          </cell>
          <cell r="AG82">
            <v>-23.63</v>
          </cell>
          <cell r="AH82">
            <v>-2.81</v>
          </cell>
          <cell r="AI82">
            <v>-8.692499999999999</v>
          </cell>
          <cell r="AJ82">
            <v>-8.692499999999999</v>
          </cell>
          <cell r="AK82">
            <v>-8.692499999999999</v>
          </cell>
          <cell r="AL82">
            <v>-8.692499999999999</v>
          </cell>
          <cell r="AM82">
            <v>-8.692499999999999</v>
          </cell>
          <cell r="AN82">
            <v>-8.692499999999999</v>
          </cell>
          <cell r="AO82">
            <v>-8.692499999999999</v>
          </cell>
          <cell r="AP82">
            <v>-0.49101880666666631</v>
          </cell>
          <cell r="AQ82">
            <v>-14.405856462500001</v>
          </cell>
          <cell r="AR82">
            <v>-2.2660254555555568</v>
          </cell>
          <cell r="AS82">
            <v>-5.2764389490909096</v>
          </cell>
          <cell r="AT82">
            <v>1.8040880479999979</v>
          </cell>
          <cell r="AU82">
            <v>2.3055015394444442</v>
          </cell>
          <cell r="AV82">
            <v>3.9788724499999999</v>
          </cell>
          <cell r="AW82">
            <v>6.2183497133333319</v>
          </cell>
          <cell r="AX82">
            <v>5.6062978933333323</v>
          </cell>
          <cell r="AY82">
            <v>-29.092875269166669</v>
          </cell>
          <cell r="AZ82">
            <v>-54.988900724722228</v>
          </cell>
          <cell r="BA82">
            <v>-63.07533967381314</v>
          </cell>
          <cell r="BB82">
            <v>-69.963751625813146</v>
          </cell>
          <cell r="BC82">
            <v>-76.350750086368706</v>
          </cell>
          <cell r="BD82">
            <v>-81.064377636368704</v>
          </cell>
          <cell r="BE82">
            <v>-83.538527923035375</v>
          </cell>
          <cell r="BF82">
            <v>-86.624730029702036</v>
          </cell>
          <cell r="BG82">
            <v>-91.901168978792953</v>
          </cell>
          <cell r="BH82">
            <v>-14.196</v>
          </cell>
          <cell r="BI82">
            <v>-37.826000000000001</v>
          </cell>
          <cell r="BJ82">
            <v>-40.636000000000003</v>
          </cell>
          <cell r="BK82">
            <v>-49.328500000000005</v>
          </cell>
          <cell r="BL82">
            <v>-58.021000000000001</v>
          </cell>
          <cell r="BM82">
            <v>-66.713499999999996</v>
          </cell>
          <cell r="BN82">
            <v>-75.405999999999992</v>
          </cell>
          <cell r="BO82">
            <v>-84.098499999999987</v>
          </cell>
          <cell r="BP82">
            <v>-92.790999999999983</v>
          </cell>
          <cell r="BQ82">
            <v>-14.896875269166669</v>
          </cell>
          <cell r="BR82">
            <v>-17.162900724722228</v>
          </cell>
          <cell r="BS82">
            <v>-22.439339673813137</v>
          </cell>
          <cell r="BT82">
            <v>-20.63525162581314</v>
          </cell>
          <cell r="BU82">
            <v>-18.329750086368705</v>
          </cell>
          <cell r="BV82">
            <v>-14.350877636368708</v>
          </cell>
          <cell r="BW82">
            <v>-8.1325279230353829</v>
          </cell>
          <cell r="BX82">
            <v>-2.5262300297020488</v>
          </cell>
          <cell r="BY82">
            <v>0.88983102120702995</v>
          </cell>
          <cell r="BZ82">
            <v>0</v>
          </cell>
          <cell r="CA82">
            <v>0</v>
          </cell>
          <cell r="CB82">
            <v>-13.54111</v>
          </cell>
          <cell r="CC82">
            <v>-54.988900724722228</v>
          </cell>
          <cell r="CD82">
            <v>-13.54111</v>
          </cell>
          <cell r="CE82">
            <v>-41.447790724722225</v>
          </cell>
          <cell r="CF82">
            <v>-306.08857563908884</v>
          </cell>
        </row>
        <row r="83">
          <cell r="AX83">
            <v>0</v>
          </cell>
          <cell r="BN83">
            <v>0</v>
          </cell>
          <cell r="BO83">
            <v>0</v>
          </cell>
        </row>
        <row r="84">
          <cell r="L84" t="e">
            <v>#REF!</v>
          </cell>
          <cell r="M84" t="e">
            <v>#REF!</v>
          </cell>
          <cell r="N84" t="e">
            <v>#REF!</v>
          </cell>
          <cell r="Q84">
            <v>1967.561798502649</v>
          </cell>
          <cell r="R84">
            <v>1601.3593586210206</v>
          </cell>
          <cell r="S84">
            <v>1700.632725426872</v>
          </cell>
          <cell r="T84">
            <v>1417.4514927429736</v>
          </cell>
          <cell r="U84">
            <v>1843.8241934066289</v>
          </cell>
          <cell r="V84">
            <v>1413.4552901216946</v>
          </cell>
          <cell r="W84">
            <v>1993.6851469276467</v>
          </cell>
          <cell r="X84">
            <v>1442.8363761355058</v>
          </cell>
          <cell r="Y84">
            <v>1619.0656806351003</v>
          </cell>
          <cell r="Z84">
            <v>2116.219692815831</v>
          </cell>
          <cell r="AA84">
            <v>19767.110563321941</v>
          </cell>
          <cell r="AB84" t="e">
            <v>#REF!</v>
          </cell>
          <cell r="AC84" t="e">
            <v>#REF!</v>
          </cell>
          <cell r="AD84" t="e">
            <v>#REF!</v>
          </cell>
          <cell r="AE84">
            <v>1302.3073577677512</v>
          </cell>
          <cell r="AF84">
            <v>1408.2547076321514</v>
          </cell>
          <cell r="AG84">
            <v>2257.467780242016</v>
          </cell>
          <cell r="AH84">
            <v>1602.550304772906</v>
          </cell>
          <cell r="AI84">
            <v>1586.9993259246439</v>
          </cell>
          <cell r="AJ84">
            <v>1424.4919971241065</v>
          </cell>
          <cell r="AK84">
            <v>1760.1468281597852</v>
          </cell>
          <cell r="AL84">
            <v>1385.4289587072624</v>
          </cell>
          <cell r="AM84">
            <v>1871.2085221322488</v>
          </cell>
          <cell r="AN84">
            <v>1450.6000278141439</v>
          </cell>
          <cell r="AO84">
            <v>1521.9814850443481</v>
          </cell>
          <cell r="AP84">
            <v>-10.981333217537895</v>
          </cell>
          <cell r="AQ84">
            <v>-48.561924196343853</v>
          </cell>
          <cell r="AR84">
            <v>-289.90598173936701</v>
          </cell>
          <cell r="AS84">
            <v>-1.1909461518853277</v>
          </cell>
          <cell r="AT84">
            <v>113.63339950222803</v>
          </cell>
          <cell r="AU84">
            <v>-7.0405043811329051</v>
          </cell>
          <cell r="AV84">
            <v>83.677365246843692</v>
          </cell>
          <cell r="AW84">
            <v>28.026331414432207</v>
          </cell>
          <cell r="AX84">
            <v>122.47662479539781</v>
          </cell>
          <cell r="AY84">
            <v>2651.0188079860209</v>
          </cell>
          <cell r="AZ84">
            <v>4618.5806064886692</v>
          </cell>
          <cell r="BA84">
            <v>6219.939965109691</v>
          </cell>
          <cell r="BB84">
            <v>7920.5726905365627</v>
          </cell>
          <cell r="BC84">
            <v>9338.0241832795364</v>
          </cell>
          <cell r="BD84">
            <v>11181.848376686165</v>
          </cell>
          <cell r="BE84">
            <v>12595.303666807862</v>
          </cell>
          <cell r="BF84">
            <v>14588.988813735506</v>
          </cell>
          <cell r="BG84">
            <v>16031.825189871011</v>
          </cell>
          <cell r="BH84">
            <v>2710.5620653999026</v>
          </cell>
          <cell r="BI84">
            <v>4968.0298456419187</v>
          </cell>
          <cell r="BJ84">
            <v>6570.5801504148239</v>
          </cell>
          <cell r="BK84">
            <v>8157.5794763394679</v>
          </cell>
          <cell r="BL84">
            <v>9582.0714734635749</v>
          </cell>
          <cell r="BM84">
            <v>11342.218301623359</v>
          </cell>
          <cell r="BN84">
            <v>12727.647260330621</v>
          </cell>
          <cell r="BO84">
            <v>14598.85578246287</v>
          </cell>
          <cell r="BP84">
            <v>16049.455810277013</v>
          </cell>
          <cell r="BQ84">
            <v>-59.543257413881875</v>
          </cell>
          <cell r="BR84">
            <v>-349.44923915324841</v>
          </cell>
          <cell r="BS84">
            <v>-350.64018530513346</v>
          </cell>
          <cell r="BT84">
            <v>-237.00678580290509</v>
          </cell>
          <cell r="BU84">
            <v>-244.04729018403773</v>
          </cell>
          <cell r="BV84">
            <v>-160.36992493719382</v>
          </cell>
          <cell r="BW84">
            <v>-132.34359352275897</v>
          </cell>
          <cell r="BX84">
            <v>-9.8669687273632007</v>
          </cell>
          <cell r="BY84">
            <v>-17.630620406001981</v>
          </cell>
          <cell r="BZ84" t="e">
            <v>#REF!</v>
          </cell>
          <cell r="CA84" t="e">
            <v>#REF!</v>
          </cell>
          <cell r="CB84" t="e">
            <v>#REF!</v>
          </cell>
          <cell r="CC84">
            <v>4618.5806064886692</v>
          </cell>
          <cell r="CD84" t="e">
            <v>#REF!</v>
          </cell>
          <cell r="CE84" t="e">
            <v>#REF!</v>
          </cell>
          <cell r="CF84" t="e">
            <v>#REF!</v>
          </cell>
        </row>
        <row r="85">
          <cell r="AX85">
            <v>0</v>
          </cell>
          <cell r="BN85">
            <v>0</v>
          </cell>
          <cell r="BO85">
            <v>0</v>
          </cell>
        </row>
        <row r="86">
          <cell r="L86" t="e">
            <v>#REF!</v>
          </cell>
          <cell r="M86" t="e">
            <v>#REF!</v>
          </cell>
          <cell r="N86" t="e">
            <v>#REF!</v>
          </cell>
          <cell r="Q86">
            <v>-850.17366658293872</v>
          </cell>
          <cell r="R86">
            <v>-463.2790313497519</v>
          </cell>
          <cell r="S86">
            <v>-520.89383297442691</v>
          </cell>
          <cell r="T86">
            <v>-41.811942938311745</v>
          </cell>
          <cell r="U86">
            <v>-345.06989518034618</v>
          </cell>
          <cell r="V86">
            <v>102.90889335637092</v>
          </cell>
          <cell r="W86">
            <v>-701.71409300909204</v>
          </cell>
          <cell r="X86">
            <v>-62.446592757542874</v>
          </cell>
          <cell r="Y86">
            <v>-527.29736573946957</v>
          </cell>
          <cell r="Z86">
            <v>-604.64285482753371</v>
          </cell>
          <cell r="AA86">
            <v>-4598.4097227644643</v>
          </cell>
          <cell r="AB86" t="e">
            <v>#REF!</v>
          </cell>
          <cell r="AC86" t="e">
            <v>#REF!</v>
          </cell>
          <cell r="AD86" t="e">
            <v>#REF!</v>
          </cell>
          <cell r="AE86">
            <v>-575.9715073753797</v>
          </cell>
          <cell r="AF86">
            <v>29.867994310949371</v>
          </cell>
          <cell r="AG86">
            <v>-1232.8574802420158</v>
          </cell>
          <cell r="AH86">
            <v>-383.28004872268616</v>
          </cell>
          <cell r="AI86">
            <v>-561.94133538391918</v>
          </cell>
          <cell r="AJ86">
            <v>-105.97947722535088</v>
          </cell>
          <cell r="AK86">
            <v>-373.29366455117605</v>
          </cell>
          <cell r="AL86">
            <v>-21.131312750924081</v>
          </cell>
          <cell r="AM86">
            <v>-723.42863081716143</v>
          </cell>
          <cell r="AN86">
            <v>-88.807746570460097</v>
          </cell>
          <cell r="AO86">
            <v>-549.80021158341378</v>
          </cell>
          <cell r="AP86">
            <v>27.439233281733436</v>
          </cell>
          <cell r="AQ86">
            <v>-65.325060978724139</v>
          </cell>
          <cell r="AR86">
            <v>382.68381365907703</v>
          </cell>
          <cell r="AS86">
            <v>-79.998982627065743</v>
          </cell>
          <cell r="AT86">
            <v>41.047502409492267</v>
          </cell>
          <cell r="AU86">
            <v>64.167534287039132</v>
          </cell>
          <cell r="AV86">
            <v>28.223769370829871</v>
          </cell>
          <cell r="AW86">
            <v>124.04020610729501</v>
          </cell>
          <cell r="AX86">
            <v>21.714537808069394</v>
          </cell>
          <cell r="AY86">
            <v>-593.82544533404121</v>
          </cell>
          <cell r="AZ86">
            <v>-1451.9646997743494</v>
          </cell>
          <cell r="BA86">
            <v>-1918.7683232754916</v>
          </cell>
          <cell r="BB86">
            <v>-2443.2050565290774</v>
          </cell>
          <cell r="BC86">
            <v>-2489.7588236420706</v>
          </cell>
          <cell r="BD86">
            <v>-2837.5506181821083</v>
          </cell>
          <cell r="BE86">
            <v>-2737.7540274483777</v>
          </cell>
          <cell r="BF86">
            <v>-3447.886715678058</v>
          </cell>
          <cell r="BG86">
            <v>-3510.3333084355982</v>
          </cell>
          <cell r="BH86">
            <v>-604.10238217326332</v>
          </cell>
          <cell r="BI86">
            <v>-1778.9609933064462</v>
          </cell>
          <cell r="BJ86">
            <v>-2162.2410420291312</v>
          </cell>
          <cell r="BK86">
            <v>-2724.1823774130503</v>
          </cell>
          <cell r="BL86">
            <v>-2830.1618546384016</v>
          </cell>
          <cell r="BM86">
            <v>-3203.4555191895774</v>
          </cell>
          <cell r="BN86">
            <v>-3224.5868319405026</v>
          </cell>
          <cell r="BO86">
            <v>-3948.015462757664</v>
          </cell>
          <cell r="BP86">
            <v>-4036.823209328124</v>
          </cell>
          <cell r="BQ86">
            <v>10.276936839222316</v>
          </cell>
          <cell r="BR86">
            <v>326.99629353209616</v>
          </cell>
          <cell r="BS86">
            <v>243.47271875364015</v>
          </cell>
          <cell r="BT86">
            <v>280.97732088397203</v>
          </cell>
          <cell r="BU86">
            <v>340.4030309963307</v>
          </cell>
          <cell r="BV86">
            <v>365.90490100747002</v>
          </cell>
          <cell r="BW86">
            <v>486.83280449212498</v>
          </cell>
          <cell r="BX86">
            <v>500.128747079606</v>
          </cell>
          <cell r="BY86">
            <v>526.48990089252584</v>
          </cell>
          <cell r="BZ86" t="e">
            <v>#REF!</v>
          </cell>
          <cell r="CA86" t="e">
            <v>#REF!</v>
          </cell>
          <cell r="CB86" t="e">
            <v>#REF!</v>
          </cell>
          <cell r="CC86">
            <v>-1451.9646997743494</v>
          </cell>
          <cell r="CD86" t="e">
            <v>#REF!</v>
          </cell>
          <cell r="CE86" t="e">
            <v>#REF!</v>
          </cell>
          <cell r="CF86" t="e">
            <v>#REF!</v>
          </cell>
        </row>
        <row r="87">
          <cell r="AX87">
            <v>0</v>
          </cell>
          <cell r="BN87">
            <v>0</v>
          </cell>
          <cell r="BO87">
            <v>0</v>
          </cell>
          <cell r="BP87">
            <v>0</v>
          </cell>
          <cell r="BW87">
            <v>0</v>
          </cell>
          <cell r="BX87">
            <v>0</v>
          </cell>
          <cell r="BY87">
            <v>0</v>
          </cell>
        </row>
        <row r="88">
          <cell r="L88">
            <v>147.05021974965689</v>
          </cell>
          <cell r="M88">
            <v>49.7</v>
          </cell>
          <cell r="N88">
            <v>196.75021974965688</v>
          </cell>
          <cell r="Q88">
            <v>40.036821937128892</v>
          </cell>
          <cell r="R88">
            <v>25.893005499405454</v>
          </cell>
          <cell r="S88">
            <v>5.5265848677800014</v>
          </cell>
          <cell r="T88">
            <v>1.5822323980600004</v>
          </cell>
          <cell r="U88">
            <v>4.3351867676299989</v>
          </cell>
          <cell r="V88">
            <v>31.716771812076669</v>
          </cell>
          <cell r="W88">
            <v>30.122478628093333</v>
          </cell>
          <cell r="X88">
            <v>5.2764389490909096</v>
          </cell>
          <cell r="Y88">
            <v>-1.8040880479999979</v>
          </cell>
          <cell r="Z88">
            <v>-2.3055015394444442</v>
          </cell>
          <cell r="AA88">
            <v>196.03832182802412</v>
          </cell>
          <cell r="AB88">
            <v>0.13664361298893576</v>
          </cell>
          <cell r="AC88">
            <v>4.6182777401568315E-2</v>
          </cell>
          <cell r="AD88">
            <v>0.18282639039050408</v>
          </cell>
          <cell r="AE88">
            <v>14.874000000000001</v>
          </cell>
          <cell r="AF88">
            <v>35.719349956987656</v>
          </cell>
          <cell r="AG88">
            <v>45.633769106525087</v>
          </cell>
          <cell r="AH88">
            <v>29.007659191067077</v>
          </cell>
          <cell r="AI88">
            <v>13.842499999999999</v>
          </cell>
          <cell r="AJ88">
            <v>18.993415301163697</v>
          </cell>
          <cell r="AK88">
            <v>10.192499999999999</v>
          </cell>
          <cell r="AL88">
            <v>45.589560843799987</v>
          </cell>
          <cell r="AM88">
            <v>42.212007933196098</v>
          </cell>
          <cell r="AN88">
            <v>32.700250820818169</v>
          </cell>
          <cell r="AO88">
            <v>14.309659701761369</v>
          </cell>
          <cell r="AP88">
            <v>-3.6613825587766673</v>
          </cell>
          <cell r="AQ88">
            <v>8.7264231579923432</v>
          </cell>
          <cell r="AR88">
            <v>-5.596947169396195</v>
          </cell>
          <cell r="AS88">
            <v>-3.1146536916616228</v>
          </cell>
          <cell r="AT88">
            <v>-8.3159151322199989</v>
          </cell>
          <cell r="AU88">
            <v>-17.411182903103697</v>
          </cell>
          <cell r="AV88">
            <v>-5.8573132323700001</v>
          </cell>
          <cell r="AW88">
            <v>-13.872789031723318</v>
          </cell>
          <cell r="AX88">
            <v>-12.089529305102765</v>
          </cell>
          <cell r="AY88">
            <v>55.658390556203337</v>
          </cell>
          <cell r="AZ88">
            <v>95.695212493332235</v>
          </cell>
          <cell r="BA88">
            <v>121.58821799273768</v>
          </cell>
          <cell r="BB88">
            <v>127.11480286051768</v>
          </cell>
          <cell r="BC88">
            <v>128.69703525857767</v>
          </cell>
          <cell r="BD88">
            <v>133.03222202620771</v>
          </cell>
          <cell r="BE88">
            <v>164.74899383828438</v>
          </cell>
          <cell r="BF88">
            <v>194.8714724663777</v>
          </cell>
          <cell r="BG88">
            <v>200.1479114154686</v>
          </cell>
          <cell r="BH88">
            <v>50.593349956987652</v>
          </cell>
          <cell r="BI88">
            <v>96.227119063512731</v>
          </cell>
          <cell r="BJ88">
            <v>125.23477825457981</v>
          </cell>
          <cell r="BK88">
            <v>139.07727825457982</v>
          </cell>
          <cell r="BL88">
            <v>158.07069355574353</v>
          </cell>
          <cell r="BM88">
            <v>168.26319355574353</v>
          </cell>
          <cell r="BN88">
            <v>213.85275439954353</v>
          </cell>
          <cell r="BO88">
            <v>256.06476233273963</v>
          </cell>
          <cell r="BP88">
            <v>288.76501315355779</v>
          </cell>
          <cell r="BQ88">
            <v>5.0650405992156795</v>
          </cell>
          <cell r="BR88">
            <v>-0.53190657018050835</v>
          </cell>
          <cell r="BS88">
            <v>-3.6465602618421329</v>
          </cell>
          <cell r="BT88">
            <v>-11.962475394062128</v>
          </cell>
          <cell r="BU88">
            <v>-29.373658297165818</v>
          </cell>
          <cell r="BV88">
            <v>-35.230971529535815</v>
          </cell>
          <cell r="BW88">
            <v>-49.103760561259151</v>
          </cell>
          <cell r="BX88">
            <v>-61.193289866361937</v>
          </cell>
          <cell r="BY88">
            <v>-88.61710173808919</v>
          </cell>
          <cell r="BZ88">
            <v>3.3572108000000012</v>
          </cell>
          <cell r="CA88">
            <v>28.847685874</v>
          </cell>
          <cell r="CB88">
            <v>25.258643499999998</v>
          </cell>
          <cell r="CC88">
            <v>95.695212493332235</v>
          </cell>
          <cell r="CD88">
            <v>57.463540174000002</v>
          </cell>
          <cell r="CE88">
            <v>38.231672319332233</v>
          </cell>
          <cell r="CF88">
            <v>66.532051808096853</v>
          </cell>
        </row>
        <row r="89">
          <cell r="E89" t="str">
            <v xml:space="preserve">Préstamos de Inversión </v>
          </cell>
          <cell r="L89">
            <v>92.8</v>
          </cell>
          <cell r="M89">
            <v>49.7</v>
          </cell>
          <cell r="N89">
            <v>142.5</v>
          </cell>
          <cell r="O89">
            <v>13.231018806666667</v>
          </cell>
          <cell r="P89">
            <v>15.8618564625</v>
          </cell>
          <cell r="Q89">
            <v>25.896025455555556</v>
          </cell>
          <cell r="R89">
            <v>8.0864389490909101</v>
          </cell>
          <cell r="S89">
            <v>6.8884119520000011</v>
          </cell>
          <cell r="T89">
            <v>6.3869984605555548</v>
          </cell>
          <cell r="U89">
            <v>4.7136275499999991</v>
          </cell>
          <cell r="V89">
            <v>2.4741502866666671</v>
          </cell>
          <cell r="W89">
            <v>3.0862021066666667</v>
          </cell>
          <cell r="X89">
            <v>5.2764389490909096</v>
          </cell>
          <cell r="Y89">
            <v>-1.8040880479999979</v>
          </cell>
          <cell r="Z89">
            <v>-2.3055015394444442</v>
          </cell>
          <cell r="AA89">
            <v>87.791579391348506</v>
          </cell>
          <cell r="AB89">
            <v>8.6232630641157729E-2</v>
          </cell>
          <cell r="AC89">
            <v>4.6182777401568315E-2</v>
          </cell>
          <cell r="AD89">
            <v>0.13241540804272606</v>
          </cell>
          <cell r="AE89">
            <v>12.74</v>
          </cell>
          <cell r="AF89">
            <v>1.456</v>
          </cell>
          <cell r="AG89">
            <v>23.63</v>
          </cell>
          <cell r="AH89">
            <v>2.81</v>
          </cell>
          <cell r="AI89">
            <v>8.692499999999999</v>
          </cell>
          <cell r="AJ89">
            <v>8.692499999999999</v>
          </cell>
          <cell r="AK89">
            <v>8.692499999999999</v>
          </cell>
          <cell r="AL89">
            <v>8.692499999999999</v>
          </cell>
          <cell r="AM89">
            <v>8.692499999999999</v>
          </cell>
          <cell r="AN89">
            <v>8.692499999999999</v>
          </cell>
          <cell r="AO89">
            <v>8.692499999999999</v>
          </cell>
          <cell r="AP89">
            <v>0.49101880666666631</v>
          </cell>
          <cell r="AQ89">
            <v>14.405856462500001</v>
          </cell>
          <cell r="AR89">
            <v>2.2660254555555568</v>
          </cell>
          <cell r="AS89">
            <v>5.2764389490909096</v>
          </cell>
          <cell r="AT89">
            <v>-1.8040880479999979</v>
          </cell>
          <cell r="AU89">
            <v>-2.3055015394444442</v>
          </cell>
          <cell r="AV89">
            <v>-3.9788724499999999</v>
          </cell>
          <cell r="AW89">
            <v>-6.2183497133333319</v>
          </cell>
          <cell r="AX89">
            <v>-5.6062978933333323</v>
          </cell>
          <cell r="AY89">
            <v>29.092875269166669</v>
          </cell>
          <cell r="AZ89">
            <v>54.988900724722228</v>
          </cell>
          <cell r="BA89">
            <v>63.07533967381314</v>
          </cell>
          <cell r="BB89">
            <v>69.963751625813146</v>
          </cell>
          <cell r="BC89">
            <v>76.350750086368706</v>
          </cell>
          <cell r="BD89">
            <v>81.064377636368704</v>
          </cell>
          <cell r="BE89">
            <v>83.538527923035375</v>
          </cell>
          <cell r="BF89">
            <v>86.624730029702036</v>
          </cell>
          <cell r="BG89">
            <v>91.901168978792953</v>
          </cell>
          <cell r="BH89">
            <v>14.196</v>
          </cell>
          <cell r="BI89">
            <v>37.826000000000001</v>
          </cell>
          <cell r="BJ89">
            <v>40.636000000000003</v>
          </cell>
          <cell r="BK89">
            <v>49.328500000000005</v>
          </cell>
          <cell r="BL89">
            <v>58.021000000000001</v>
          </cell>
          <cell r="BM89">
            <v>66.713499999999996</v>
          </cell>
          <cell r="BN89">
            <v>75.405999999999992</v>
          </cell>
          <cell r="BO89">
            <v>84.098499999999987</v>
          </cell>
          <cell r="BP89">
            <v>92.790999999999983</v>
          </cell>
          <cell r="BQ89">
            <v>14.896875269166669</v>
          </cell>
          <cell r="BR89">
            <v>17.162900724722228</v>
          </cell>
          <cell r="BS89">
            <v>22.439339673813137</v>
          </cell>
          <cell r="BT89">
            <v>20.63525162581314</v>
          </cell>
          <cell r="BU89">
            <v>18.329750086368705</v>
          </cell>
          <cell r="BV89">
            <v>14.350877636368708</v>
          </cell>
          <cell r="BW89">
            <v>8.1325279230353829</v>
          </cell>
          <cell r="BX89">
            <v>2.5262300297020488</v>
          </cell>
          <cell r="BY89">
            <v>-0.88983102120702995</v>
          </cell>
          <cell r="BZ89">
            <v>6.9509888000000011</v>
          </cell>
          <cell r="CA89">
            <v>0.80289280000000007</v>
          </cell>
          <cell r="CB89">
            <v>13.54111</v>
          </cell>
          <cell r="CC89">
            <v>54.988900724722228</v>
          </cell>
          <cell r="CD89">
            <v>21.294991600000003</v>
          </cell>
          <cell r="CE89">
            <v>33.693909124722225</v>
          </cell>
          <cell r="CF89">
            <v>158.22457109925426</v>
          </cell>
        </row>
        <row r="90">
          <cell r="E90" t="str">
            <v>Préstamo por Venta de Epsa</v>
          </cell>
          <cell r="N90">
            <v>0</v>
          </cell>
          <cell r="AA90">
            <v>0</v>
          </cell>
          <cell r="AB90" t="str">
            <v xml:space="preserve"> </v>
          </cell>
          <cell r="AC90" t="str">
            <v xml:space="preserve"> </v>
          </cell>
          <cell r="AD90" t="str">
            <v xml:space="preserve"> </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t="str">
            <v xml:space="preserve">n.a. </v>
          </cell>
        </row>
        <row r="91">
          <cell r="E91" t="str">
            <v>Préstamo CEDE</v>
          </cell>
          <cell r="L91">
            <v>164.96341974965685</v>
          </cell>
          <cell r="N91">
            <v>164.96341974965685</v>
          </cell>
          <cell r="O91">
            <v>1.4687005666666669E-2</v>
          </cell>
          <cell r="P91">
            <v>29.116483568500001</v>
          </cell>
          <cell r="Q91">
            <v>16.267671668333335</v>
          </cell>
          <cell r="R91">
            <v>18.511720713454544</v>
          </cell>
          <cell r="S91">
            <v>0</v>
          </cell>
          <cell r="T91">
            <v>4.875120232944445</v>
          </cell>
          <cell r="U91">
            <v>0</v>
          </cell>
          <cell r="V91">
            <v>29.481852691500002</v>
          </cell>
          <cell r="W91">
            <v>27.041020524666667</v>
          </cell>
          <cell r="X91">
            <v>0</v>
          </cell>
          <cell r="Y91">
            <v>0</v>
          </cell>
          <cell r="Z91">
            <v>0</v>
          </cell>
          <cell r="AA91">
            <v>125.30855640506564</v>
          </cell>
          <cell r="AB91">
            <v>0.15328911254929334</v>
          </cell>
          <cell r="AC91" t="str">
            <v xml:space="preserve"> </v>
          </cell>
          <cell r="AD91">
            <v>0.15328911254929334</v>
          </cell>
          <cell r="AE91">
            <v>0</v>
          </cell>
          <cell r="AF91">
            <v>33.588349956987656</v>
          </cell>
          <cell r="AG91">
            <v>19.208969106525082</v>
          </cell>
          <cell r="AH91">
            <v>19.04765919106708</v>
          </cell>
          <cell r="AI91">
            <v>0</v>
          </cell>
          <cell r="AJ91">
            <v>5.6009153011636998</v>
          </cell>
          <cell r="AK91">
            <v>0</v>
          </cell>
          <cell r="AL91">
            <v>34.597060843799994</v>
          </cell>
          <cell r="AM91">
            <v>28.719507933196102</v>
          </cell>
          <cell r="AN91">
            <v>21.637750820818169</v>
          </cell>
          <cell r="AO91">
            <v>3.7271597017613702</v>
          </cell>
          <cell r="AP91">
            <v>1.4687005666666669E-2</v>
          </cell>
          <cell r="AQ91">
            <v>-4.4718663884876548</v>
          </cell>
          <cell r="AR91">
            <v>-2.9412974381917465</v>
          </cell>
          <cell r="AS91">
            <v>-0.53593847761253599</v>
          </cell>
          <cell r="AT91">
            <v>0</v>
          </cell>
          <cell r="AU91">
            <v>-0.72579506821925488</v>
          </cell>
          <cell r="AV91">
            <v>0</v>
          </cell>
          <cell r="AW91">
            <v>-5.1152081522999922</v>
          </cell>
          <cell r="AX91">
            <v>-1.6784874085294348</v>
          </cell>
          <cell r="AY91">
            <v>29.131170574166667</v>
          </cell>
          <cell r="AZ91">
            <v>45.398842242500002</v>
          </cell>
          <cell r="BA91">
            <v>63.910562955954546</v>
          </cell>
          <cell r="BB91">
            <v>63.910562955954546</v>
          </cell>
          <cell r="BC91">
            <v>68.785683188898986</v>
          </cell>
          <cell r="BD91">
            <v>68.785683188898986</v>
          </cell>
          <cell r="BE91">
            <v>98.267535880398981</v>
          </cell>
          <cell r="BF91">
            <v>125.30855640506564</v>
          </cell>
          <cell r="BG91">
            <v>125.30855640506564</v>
          </cell>
          <cell r="BH91">
            <v>33.588349956987656</v>
          </cell>
          <cell r="BI91">
            <v>52.797319063512738</v>
          </cell>
          <cell r="BJ91">
            <v>71.844978254579814</v>
          </cell>
          <cell r="BK91">
            <v>71.844978254579814</v>
          </cell>
          <cell r="BL91">
            <v>77.44589355574351</v>
          </cell>
          <cell r="BM91">
            <v>77.44589355574351</v>
          </cell>
          <cell r="BN91">
            <v>112.0429543995435</v>
          </cell>
          <cell r="BO91">
            <v>140.7624623327396</v>
          </cell>
          <cell r="BP91">
            <v>162.40021315355779</v>
          </cell>
          <cell r="BQ91">
            <v>-4.4571793828209891</v>
          </cell>
          <cell r="BR91">
            <v>-7.3984768210127356</v>
          </cell>
          <cell r="BS91">
            <v>-7.9344152986252681</v>
          </cell>
          <cell r="BT91">
            <v>-7.9344152986252681</v>
          </cell>
          <cell r="BU91">
            <v>-8.6602103668445238</v>
          </cell>
          <cell r="BV91">
            <v>-8.6602103668445238</v>
          </cell>
          <cell r="BW91">
            <v>-13.775418519144523</v>
          </cell>
          <cell r="BX91">
            <v>-15.453905927673958</v>
          </cell>
          <cell r="BY91">
            <v>-37.091656748492142</v>
          </cell>
          <cell r="BZ91">
            <v>0</v>
          </cell>
          <cell r="CA91">
            <v>29.570398060000002</v>
          </cell>
          <cell r="CB91">
            <v>17.4681155</v>
          </cell>
          <cell r="CC91">
            <v>45.398842242500002</v>
          </cell>
          <cell r="CD91">
            <v>47.038513559999998</v>
          </cell>
          <cell r="CE91">
            <v>-1.639671317499996</v>
          </cell>
          <cell r="CF91">
            <v>-3.4858059777091221</v>
          </cell>
        </row>
        <row r="92">
          <cell r="E92" t="str">
            <v>Menos Recuperación de Cartera</v>
          </cell>
          <cell r="L92">
            <v>-110.71319999999999</v>
          </cell>
          <cell r="N92">
            <v>-110.71319999999999</v>
          </cell>
          <cell r="O92">
            <v>-2.0330883711100003</v>
          </cell>
          <cell r="P92">
            <v>-0.53256691602000006</v>
          </cell>
          <cell r="Q92">
            <v>-2.12687518676</v>
          </cell>
          <cell r="R92">
            <v>-0.70515416314000012</v>
          </cell>
          <cell r="S92">
            <v>-1.36182708422</v>
          </cell>
          <cell r="T92">
            <v>-9.6798862954399993</v>
          </cell>
          <cell r="U92">
            <v>-0.37844078237000001</v>
          </cell>
          <cell r="V92">
            <v>-0.23923116609000003</v>
          </cell>
          <cell r="W92">
            <v>-4.7440032400000009E-3</v>
          </cell>
          <cell r="X92">
            <v>0</v>
          </cell>
          <cell r="Y92">
            <v>0</v>
          </cell>
          <cell r="Z92">
            <v>0</v>
          </cell>
          <cell r="AA92">
            <v>-17.061813968389998</v>
          </cell>
          <cell r="AB92">
            <v>-0.10287813020151532</v>
          </cell>
          <cell r="AC92" t="str">
            <v xml:space="preserve"> </v>
          </cell>
          <cell r="AD92">
            <v>-0.10287813020151532</v>
          </cell>
          <cell r="AE92">
            <v>2.1339999999999999</v>
          </cell>
          <cell r="AF92">
            <v>0.67500000000000004</v>
          </cell>
          <cell r="AG92">
            <v>2.7948</v>
          </cell>
          <cell r="AH92">
            <v>7.15</v>
          </cell>
          <cell r="AI92">
            <v>5.15</v>
          </cell>
          <cell r="AJ92">
            <v>4.7</v>
          </cell>
          <cell r="AK92">
            <v>1.5</v>
          </cell>
          <cell r="AL92">
            <v>2.2999999999999998</v>
          </cell>
          <cell r="AM92">
            <v>4.8</v>
          </cell>
          <cell r="AN92">
            <v>2.37</v>
          </cell>
          <cell r="AO92">
            <v>1.89</v>
          </cell>
          <cell r="AP92">
            <v>-4.1670883711100002</v>
          </cell>
          <cell r="AQ92">
            <v>-1.2075669160200002</v>
          </cell>
          <cell r="AR92">
            <v>-4.9216751867599999</v>
          </cell>
          <cell r="AS92">
            <v>-7.8551541631400008</v>
          </cell>
          <cell r="AT92">
            <v>-6.5118270842200001</v>
          </cell>
          <cell r="AU92">
            <v>-14.379886295439999</v>
          </cell>
          <cell r="AV92">
            <v>-1.87844078237</v>
          </cell>
          <cell r="AW92">
            <v>-2.53923116609</v>
          </cell>
          <cell r="AX92">
            <v>-4.8047440032399997</v>
          </cell>
          <cell r="AY92">
            <v>-2.5656552871300002</v>
          </cell>
          <cell r="AZ92">
            <v>-4.6925304738900007</v>
          </cell>
          <cell r="BA92">
            <v>-5.3976846370300011</v>
          </cell>
          <cell r="BB92">
            <v>-6.7595117212500009</v>
          </cell>
          <cell r="BC92">
            <v>-16.439398016689999</v>
          </cell>
          <cell r="BD92">
            <v>-16.817838799059999</v>
          </cell>
          <cell r="BE92">
            <v>-17.057069965149999</v>
          </cell>
          <cell r="BF92">
            <v>-17.061813968389998</v>
          </cell>
          <cell r="BG92">
            <v>-17.061813968389998</v>
          </cell>
          <cell r="BH92">
            <v>2.8090000000000002</v>
          </cell>
          <cell r="BI92">
            <v>5.6037999999999997</v>
          </cell>
          <cell r="BJ92">
            <v>12.7538</v>
          </cell>
          <cell r="BK92">
            <v>17.9038</v>
          </cell>
          <cell r="BL92">
            <v>22.6038</v>
          </cell>
          <cell r="BM92">
            <v>24.1038</v>
          </cell>
          <cell r="BN92">
            <v>26.4038</v>
          </cell>
          <cell r="BO92">
            <v>31.203800000000001</v>
          </cell>
          <cell r="BP92">
            <v>33.573799999999999</v>
          </cell>
          <cell r="BQ92">
            <v>-5.3746552871300004</v>
          </cell>
          <cell r="BR92">
            <v>-10.29633047389</v>
          </cell>
          <cell r="BS92">
            <v>-18.151484637030002</v>
          </cell>
          <cell r="BT92">
            <v>-24.66331172125</v>
          </cell>
          <cell r="BU92">
            <v>-39.043198016689999</v>
          </cell>
          <cell r="BV92">
            <v>-40.921638799059998</v>
          </cell>
          <cell r="BW92">
            <v>-43.460869965149996</v>
          </cell>
          <cell r="BX92">
            <v>-48.265613968389999</v>
          </cell>
          <cell r="BY92">
            <v>-50.635613968389997</v>
          </cell>
          <cell r="BZ92">
            <v>-3.5937779999999999</v>
          </cell>
          <cell r="CA92">
            <v>-1.5256049859999998</v>
          </cell>
          <cell r="CB92">
            <v>-5.7505820000000005</v>
          </cell>
          <cell r="CC92">
            <v>-4.6925304738900007</v>
          </cell>
          <cell r="CD92">
            <v>-10.869964985999999</v>
          </cell>
          <cell r="CE92">
            <v>6.1774345121099987</v>
          </cell>
          <cell r="CF92">
            <v>-56.83030736590451</v>
          </cell>
        </row>
        <row r="93">
          <cell r="AX93">
            <v>0</v>
          </cell>
          <cell r="BN93">
            <v>0</v>
          </cell>
          <cell r="BO93">
            <v>0</v>
          </cell>
        </row>
        <row r="94">
          <cell r="L94" t="e">
            <v>#REF!</v>
          </cell>
          <cell r="M94" t="e">
            <v>#REF!</v>
          </cell>
          <cell r="N94" t="e">
            <v>#REF!</v>
          </cell>
          <cell r="Q94">
            <v>-890.21048852006766</v>
          </cell>
          <cell r="R94">
            <v>-489.17203684915734</v>
          </cell>
          <cell r="S94">
            <v>-526.42041784220692</v>
          </cell>
          <cell r="T94">
            <v>-43.394175336371745</v>
          </cell>
          <cell r="U94">
            <v>-349.40508194797616</v>
          </cell>
          <cell r="V94">
            <v>71.192121544294253</v>
          </cell>
          <cell r="W94">
            <v>-731.83657163718533</v>
          </cell>
          <cell r="X94">
            <v>-67.723031706633776</v>
          </cell>
          <cell r="Y94">
            <v>-525.49327769146953</v>
          </cell>
          <cell r="Z94">
            <v>-602.33735328808928</v>
          </cell>
          <cell r="AA94">
            <v>-4794.4480445924883</v>
          </cell>
          <cell r="AB94" t="e">
            <v>#REF!</v>
          </cell>
          <cell r="AC94" t="e">
            <v>#REF!</v>
          </cell>
          <cell r="AD94" t="e">
            <v>#REF!</v>
          </cell>
          <cell r="AE94">
            <v>-590.84550737537973</v>
          </cell>
          <cell r="AF94">
            <v>-5.8513556460382858</v>
          </cell>
          <cell r="AG94">
            <v>-1278.4912493485408</v>
          </cell>
          <cell r="AH94">
            <v>-412.28770791375325</v>
          </cell>
          <cell r="AI94">
            <v>-575.78383538391915</v>
          </cell>
          <cell r="AJ94">
            <v>-124.97289252651457</v>
          </cell>
          <cell r="AK94">
            <v>-383.48616455117605</v>
          </cell>
          <cell r="AL94">
            <v>-66.720873594724068</v>
          </cell>
          <cell r="AM94">
            <v>-765.64063875035754</v>
          </cell>
          <cell r="AN94">
            <v>-121.50799739127827</v>
          </cell>
          <cell r="AO94">
            <v>-564.10987128517513</v>
          </cell>
          <cell r="AP94">
            <v>31.100615840510159</v>
          </cell>
          <cell r="AQ94">
            <v>-74.051484136716482</v>
          </cell>
          <cell r="AR94">
            <v>388.28076082847315</v>
          </cell>
          <cell r="AS94">
            <v>-76.884328935404085</v>
          </cell>
          <cell r="AT94">
            <v>49.363417541712238</v>
          </cell>
          <cell r="AU94">
            <v>81.578717190142825</v>
          </cell>
          <cell r="AV94">
            <v>34.081082603199889</v>
          </cell>
          <cell r="AW94">
            <v>137.91299513901834</v>
          </cell>
          <cell r="AX94">
            <v>33.804067113172209</v>
          </cell>
          <cell r="AY94">
            <v>-649.48383589024456</v>
          </cell>
          <cell r="AZ94">
            <v>-1547.6599122676816</v>
          </cell>
          <cell r="BA94">
            <v>-2040.3565412682294</v>
          </cell>
          <cell r="BB94">
            <v>-2570.319859389595</v>
          </cell>
          <cell r="BC94">
            <v>-2618.4558589006483</v>
          </cell>
          <cell r="BD94">
            <v>-2970.5828402083162</v>
          </cell>
          <cell r="BE94">
            <v>-2902.5030212866623</v>
          </cell>
          <cell r="BF94">
            <v>-3642.7581881444357</v>
          </cell>
          <cell r="BG94">
            <v>-3710.4812198510667</v>
          </cell>
          <cell r="BH94">
            <v>-654.69573213025092</v>
          </cell>
          <cell r="BI94">
            <v>-1875.1881123699588</v>
          </cell>
          <cell r="BJ94">
            <v>-2287.4758202837111</v>
          </cell>
          <cell r="BK94">
            <v>-2863.2596556676299</v>
          </cell>
          <cell r="BL94">
            <v>-2988.2325481941452</v>
          </cell>
          <cell r="BM94">
            <v>-3371.7187127453208</v>
          </cell>
          <cell r="BN94">
            <v>-3438.4395863400459</v>
          </cell>
          <cell r="BO94">
            <v>-4204.0802250904035</v>
          </cell>
          <cell r="BP94">
            <v>-4325.5882224816814</v>
          </cell>
          <cell r="BQ94">
            <v>5.2118962400066362</v>
          </cell>
          <cell r="BR94">
            <v>327.52820010227668</v>
          </cell>
          <cell r="BS94">
            <v>247.11927901548228</v>
          </cell>
          <cell r="BT94">
            <v>292.93979627803418</v>
          </cell>
          <cell r="BU94">
            <v>369.77668929349653</v>
          </cell>
          <cell r="BV94">
            <v>401.13587253700581</v>
          </cell>
          <cell r="BW94">
            <v>535.93656505338367</v>
          </cell>
          <cell r="BX94">
            <v>561.32203694596774</v>
          </cell>
          <cell r="BY94">
            <v>615.10700263061472</v>
          </cell>
          <cell r="BZ94" t="e">
            <v>#REF!</v>
          </cell>
          <cell r="CA94" t="e">
            <v>#REF!</v>
          </cell>
          <cell r="CB94" t="e">
            <v>#REF!</v>
          </cell>
          <cell r="CC94">
            <v>-1547.6599122676816</v>
          </cell>
          <cell r="CD94" t="e">
            <v>#REF!</v>
          </cell>
          <cell r="CE94" t="e">
            <v>#REF!</v>
          </cell>
          <cell r="CF94" t="e">
            <v>#REF!</v>
          </cell>
        </row>
        <row r="95">
          <cell r="AX95">
            <v>0</v>
          </cell>
          <cell r="BN95">
            <v>0</v>
          </cell>
          <cell r="BO95">
            <v>0</v>
          </cell>
        </row>
        <row r="96">
          <cell r="L96" t="e">
            <v>#REF!</v>
          </cell>
          <cell r="M96" t="e">
            <v>#REF!</v>
          </cell>
          <cell r="N96" t="e">
            <v>#REF!</v>
          </cell>
          <cell r="Q96">
            <v>890.21048852006766</v>
          </cell>
          <cell r="R96">
            <v>489.17203684915734</v>
          </cell>
          <cell r="S96">
            <v>526.42041784220692</v>
          </cell>
          <cell r="T96">
            <v>43.394175336371745</v>
          </cell>
          <cell r="U96">
            <v>349.40508194797616</v>
          </cell>
          <cell r="V96">
            <v>-71.192121544294253</v>
          </cell>
          <cell r="W96">
            <v>731.83657163718533</v>
          </cell>
          <cell r="X96">
            <v>67.723031706633776</v>
          </cell>
          <cell r="Y96">
            <v>525.49327769146953</v>
          </cell>
          <cell r="Z96">
            <v>602.33735328808928</v>
          </cell>
          <cell r="AA96">
            <v>4794.4480445924883</v>
          </cell>
          <cell r="AB96" t="e">
            <v>#REF!</v>
          </cell>
          <cell r="AC96" t="e">
            <v>#REF!</v>
          </cell>
          <cell r="AD96" t="e">
            <v>#REF!</v>
          </cell>
          <cell r="AE96">
            <v>590.84550737537973</v>
          </cell>
          <cell r="AF96">
            <v>5.8513556460382858</v>
          </cell>
          <cell r="AG96">
            <v>1278.4912493485408</v>
          </cell>
          <cell r="AH96">
            <v>412.28770791375325</v>
          </cell>
          <cell r="AI96">
            <v>575.78383538391915</v>
          </cell>
          <cell r="AJ96">
            <v>124.97289252651457</v>
          </cell>
          <cell r="AK96">
            <v>383.48616455117605</v>
          </cell>
          <cell r="AL96">
            <v>66.720873594724068</v>
          </cell>
          <cell r="AM96">
            <v>765.64063875035754</v>
          </cell>
          <cell r="AN96">
            <v>121.50799739127827</v>
          </cell>
          <cell r="AO96">
            <v>564.10987128517513</v>
          </cell>
          <cell r="AP96">
            <v>-31.100615840510159</v>
          </cell>
          <cell r="AQ96">
            <v>74.051484136716482</v>
          </cell>
          <cell r="AR96">
            <v>-388.28076082847315</v>
          </cell>
          <cell r="AS96">
            <v>76.884328935404085</v>
          </cell>
          <cell r="AT96">
            <v>-49.363417541712238</v>
          </cell>
          <cell r="AU96">
            <v>-81.578717190142825</v>
          </cell>
          <cell r="AV96">
            <v>-34.081082603199889</v>
          </cell>
          <cell r="AW96">
            <v>-137.91299513901834</v>
          </cell>
          <cell r="AX96">
            <v>-33.804067113172209</v>
          </cell>
          <cell r="AY96">
            <v>649.48383589024456</v>
          </cell>
          <cell r="AZ96">
            <v>1547.6599122676816</v>
          </cell>
          <cell r="BA96">
            <v>2040.3565412682294</v>
          </cell>
          <cell r="BB96">
            <v>2570.319859389595</v>
          </cell>
          <cell r="BC96">
            <v>2618.4558589006483</v>
          </cell>
          <cell r="BD96">
            <v>2970.5828402083162</v>
          </cell>
          <cell r="BE96">
            <v>2902.5030212866623</v>
          </cell>
          <cell r="BF96">
            <v>3642.7581881444357</v>
          </cell>
          <cell r="BG96">
            <v>3710.4812198510667</v>
          </cell>
          <cell r="BH96">
            <v>654.69573213025092</v>
          </cell>
          <cell r="BI96">
            <v>1875.1881123699588</v>
          </cell>
          <cell r="BJ96">
            <v>2287.4758202837111</v>
          </cell>
          <cell r="BK96">
            <v>2863.2596556676299</v>
          </cell>
          <cell r="BL96">
            <v>2988.2325481941452</v>
          </cell>
          <cell r="BM96">
            <v>3371.7187127453208</v>
          </cell>
          <cell r="BN96">
            <v>3438.4395863400459</v>
          </cell>
          <cell r="BO96">
            <v>4204.0802250904035</v>
          </cell>
          <cell r="BP96">
            <v>4325.5882224816814</v>
          </cell>
          <cell r="BQ96">
            <v>-5.2118962400066362</v>
          </cell>
          <cell r="BR96">
            <v>-327.52820010227668</v>
          </cell>
          <cell r="BS96">
            <v>-247.11927901548228</v>
          </cell>
          <cell r="BT96">
            <v>-292.93979627803418</v>
          </cell>
          <cell r="BU96">
            <v>-369.77668929349653</v>
          </cell>
          <cell r="BV96">
            <v>-401.13587253700581</v>
          </cell>
          <cell r="BW96">
            <v>-535.93656505338367</v>
          </cell>
          <cell r="BX96">
            <v>-561.32203694596774</v>
          </cell>
          <cell r="BY96">
            <v>-615.10700263061472</v>
          </cell>
          <cell r="BZ96" t="e">
            <v>#REF!</v>
          </cell>
          <cell r="CA96" t="e">
            <v>#REF!</v>
          </cell>
          <cell r="CB96" t="e">
            <v>#REF!</v>
          </cell>
          <cell r="CC96">
            <v>1547.6599122676816</v>
          </cell>
          <cell r="CD96" t="e">
            <v>#REF!</v>
          </cell>
          <cell r="CE96" t="e">
            <v>#REF!</v>
          </cell>
          <cell r="CF96" t="e">
            <v>#REF!</v>
          </cell>
        </row>
        <row r="97">
          <cell r="AX97">
            <v>0</v>
          </cell>
          <cell r="BN97">
            <v>0</v>
          </cell>
          <cell r="BO97">
            <v>0</v>
          </cell>
        </row>
        <row r="98">
          <cell r="L98">
            <v>639.05421527048111</v>
          </cell>
          <cell r="M98">
            <v>335.92549594676302</v>
          </cell>
          <cell r="N98">
            <v>974.97971121724413</v>
          </cell>
          <cell r="Q98">
            <v>2.9894620952923319</v>
          </cell>
          <cell r="R98">
            <v>-164.77816799706926</v>
          </cell>
          <cell r="S98">
            <v>-295.41200307049195</v>
          </cell>
          <cell r="T98">
            <v>1.1693489214799122</v>
          </cell>
          <cell r="U98">
            <v>-10.156778040254203</v>
          </cell>
          <cell r="V98">
            <v>2.7434353768728386</v>
          </cell>
          <cell r="W98">
            <v>-93.031746413190135</v>
          </cell>
          <cell r="X98">
            <v>43.998957597113261</v>
          </cell>
          <cell r="Y98">
            <v>24.711978947638865</v>
          </cell>
          <cell r="Z98">
            <v>189.83435812515449</v>
          </cell>
          <cell r="AA98">
            <v>759.39219859510604</v>
          </cell>
          <cell r="AB98">
            <v>0.59382894509799888</v>
          </cell>
          <cell r="AC98">
            <v>0.31215236222979464</v>
          </cell>
          <cell r="AD98">
            <v>0.90598130732779358</v>
          </cell>
          <cell r="AE98">
            <v>34.883341659996759</v>
          </cell>
          <cell r="AF98">
            <v>828.78595952418698</v>
          </cell>
          <cell r="AG98">
            <v>36.778636096465263</v>
          </cell>
          <cell r="AH98">
            <v>-103.89689032556608</v>
          </cell>
          <cell r="AI98">
            <v>-242.52994766108284</v>
          </cell>
          <cell r="AJ98">
            <v>52.087356112903294</v>
          </cell>
          <cell r="AK98">
            <v>40.920096609244311</v>
          </cell>
          <cell r="AL98">
            <v>41.739180194382115</v>
          </cell>
          <cell r="AM98">
            <v>-72.382533511861823</v>
          </cell>
          <cell r="AN98">
            <v>-29.276127941215918</v>
          </cell>
          <cell r="AO98">
            <v>91.586691720826991</v>
          </cell>
          <cell r="AP98">
            <v>-20.444387593865255</v>
          </cell>
          <cell r="AQ98">
            <v>214.09843946224112</v>
          </cell>
          <cell r="AR98">
            <v>-33.789174001172931</v>
          </cell>
          <cell r="AS98">
            <v>-60.881277671503184</v>
          </cell>
          <cell r="AT98">
            <v>-52.882055409409105</v>
          </cell>
          <cell r="AU98">
            <v>-50.918007191423385</v>
          </cell>
          <cell r="AV98">
            <v>-51.076874649498514</v>
          </cell>
          <cell r="AW98">
            <v>-38.995744817509276</v>
          </cell>
          <cell r="AX98">
            <v>-20.649212901328312</v>
          </cell>
          <cell r="AY98">
            <v>1057.3233530525597</v>
          </cell>
          <cell r="AZ98">
            <v>1060.3128151478522</v>
          </cell>
          <cell r="BA98">
            <v>895.53464715078269</v>
          </cell>
          <cell r="BB98">
            <v>600.12264408029068</v>
          </cell>
          <cell r="BC98">
            <v>601.29199300177049</v>
          </cell>
          <cell r="BD98">
            <v>591.13521496151657</v>
          </cell>
          <cell r="BE98">
            <v>593.87865033838943</v>
          </cell>
          <cell r="BF98">
            <v>500.84690392519929</v>
          </cell>
          <cell r="BG98">
            <v>544.84586152231236</v>
          </cell>
          <cell r="BH98">
            <v>863.66930118418372</v>
          </cell>
          <cell r="BI98">
            <v>900.44793728064883</v>
          </cell>
          <cell r="BJ98">
            <v>796.55104695508282</v>
          </cell>
          <cell r="BK98">
            <v>554.0210992939999</v>
          </cell>
          <cell r="BL98">
            <v>606.10845540690343</v>
          </cell>
          <cell r="BM98">
            <v>647.02855201614761</v>
          </cell>
          <cell r="BN98">
            <v>688.76773221052974</v>
          </cell>
          <cell r="BO98">
            <v>616.38519869866786</v>
          </cell>
          <cell r="BP98">
            <v>587.10907075745195</v>
          </cell>
          <cell r="BQ98">
            <v>193.65405186837592</v>
          </cell>
          <cell r="BR98">
            <v>159.86487786720298</v>
          </cell>
          <cell r="BS98">
            <v>98.983600195699808</v>
          </cell>
          <cell r="BT98">
            <v>46.101544786290731</v>
          </cell>
          <cell r="BU98">
            <v>-4.8164624051326967</v>
          </cell>
          <cell r="BV98">
            <v>-55.893337054631075</v>
          </cell>
          <cell r="BW98">
            <v>-94.889081872140309</v>
          </cell>
          <cell r="BX98">
            <v>-115.53829477346858</v>
          </cell>
          <cell r="BY98">
            <v>-42.263209235139584</v>
          </cell>
          <cell r="BZ98">
            <v>1.4981328000000005</v>
          </cell>
          <cell r="CA98">
            <v>366.78625418000001</v>
          </cell>
          <cell r="CB98">
            <v>263.98059999999998</v>
          </cell>
          <cell r="CC98">
            <v>1060.3128151478522</v>
          </cell>
          <cell r="CD98">
            <v>632.26498698</v>
          </cell>
          <cell r="CE98">
            <v>428.04782816785223</v>
          </cell>
          <cell r="CF98">
            <v>67.700700969132171</v>
          </cell>
        </row>
        <row r="99">
          <cell r="L99">
            <v>1428.4849897022912</v>
          </cell>
          <cell r="M99">
            <v>335.92549594676302</v>
          </cell>
          <cell r="N99">
            <v>1764.4104856490542</v>
          </cell>
          <cell r="Q99">
            <v>50.937557258403459</v>
          </cell>
          <cell r="R99">
            <v>37.39597355783981</v>
          </cell>
          <cell r="S99">
            <v>28.940566820708035</v>
          </cell>
          <cell r="T99">
            <v>30.712036930479918</v>
          </cell>
          <cell r="U99">
            <v>35.931942268301334</v>
          </cell>
          <cell r="V99">
            <v>84.686021780539505</v>
          </cell>
          <cell r="W99">
            <v>19.657021299809866</v>
          </cell>
          <cell r="X99">
            <v>156.90923406822435</v>
          </cell>
          <cell r="Y99">
            <v>37.102043533638863</v>
          </cell>
          <cell r="Z99">
            <v>219.22892079860355</v>
          </cell>
          <cell r="AA99">
            <v>1857.9286864009418</v>
          </cell>
          <cell r="AB99">
            <v>1.3273924406620223</v>
          </cell>
          <cell r="AC99">
            <v>0.31215236222979464</v>
          </cell>
          <cell r="AD99">
            <v>1.6395448028918169</v>
          </cell>
          <cell r="AE99">
            <v>60.376594117647059</v>
          </cell>
          <cell r="AF99">
            <v>907.19443251295115</v>
          </cell>
          <cell r="AG99">
            <v>88.734204559688919</v>
          </cell>
          <cell r="AH99">
            <v>42.168021793740976</v>
          </cell>
          <cell r="AI99">
            <v>57.148968347815327</v>
          </cell>
          <cell r="AJ99">
            <v>74.831563446766765</v>
          </cell>
          <cell r="AK99">
            <v>92.394756404912712</v>
          </cell>
          <cell r="AL99">
            <v>69.852676542503275</v>
          </cell>
          <cell r="AM99">
            <v>81.862530473357879</v>
          </cell>
          <cell r="AN99">
            <v>107.71517339232685</v>
          </cell>
          <cell r="AO99">
            <v>142.5262457243648</v>
          </cell>
          <cell r="AP99">
            <v>-21.052551138182217</v>
          </cell>
          <cell r="AQ99">
            <v>209.90889259197706</v>
          </cell>
          <cell r="AR99">
            <v>-37.796647301285461</v>
          </cell>
          <cell r="AS99">
            <v>-4.7720482359011669</v>
          </cell>
          <cell r="AT99">
            <v>-28.208401527107291</v>
          </cell>
          <cell r="AU99">
            <v>-44.119526516286847</v>
          </cell>
          <cell r="AV99">
            <v>-56.462814136611378</v>
          </cell>
          <cell r="AW99">
            <v>14.83334523803623</v>
          </cell>
          <cell r="AX99">
            <v>-62.205509173548009</v>
          </cell>
          <cell r="AY99">
            <v>1156.427368084393</v>
          </cell>
          <cell r="AZ99">
            <v>1207.3649253427966</v>
          </cell>
          <cell r="BA99">
            <v>1244.7608989006362</v>
          </cell>
          <cell r="BB99">
            <v>1273.7014657213442</v>
          </cell>
          <cell r="BC99">
            <v>1304.413502651824</v>
          </cell>
          <cell r="BD99">
            <v>1340.3454449201256</v>
          </cell>
          <cell r="BE99">
            <v>1425.0314667006651</v>
          </cell>
          <cell r="BF99">
            <v>1444.688488000475</v>
          </cell>
          <cell r="BG99">
            <v>1601.5977220686991</v>
          </cell>
          <cell r="BH99">
            <v>967.57102663059823</v>
          </cell>
          <cell r="BI99">
            <v>1056.305231190287</v>
          </cell>
          <cell r="BJ99">
            <v>1098.473252984028</v>
          </cell>
          <cell r="BK99">
            <v>1155.6222213318433</v>
          </cell>
          <cell r="BL99">
            <v>1230.4537847786103</v>
          </cell>
          <cell r="BM99">
            <v>1322.8485411835229</v>
          </cell>
          <cell r="BN99">
            <v>1392.701217726026</v>
          </cell>
          <cell r="BO99">
            <v>1474.563748199384</v>
          </cell>
          <cell r="BP99">
            <v>1582.278921591711</v>
          </cell>
          <cell r="BQ99">
            <v>188.85634145379476</v>
          </cell>
          <cell r="BR99">
            <v>151.05969415250931</v>
          </cell>
          <cell r="BS99">
            <v>146.28764591660814</v>
          </cell>
          <cell r="BT99">
            <v>118.07924438950084</v>
          </cell>
          <cell r="BU99">
            <v>73.959717873214018</v>
          </cell>
          <cell r="BV99">
            <v>17.496903736602661</v>
          </cell>
          <cell r="BW99">
            <v>32.330248974639062</v>
          </cell>
          <cell r="BX99">
            <v>-29.875260198909018</v>
          </cell>
          <cell r="BY99">
            <v>19.318800476988145</v>
          </cell>
          <cell r="BZ99">
            <v>17.5490368</v>
          </cell>
          <cell r="CA99">
            <v>447.42097360000002</v>
          </cell>
          <cell r="CB99">
            <v>321.45983000000001</v>
          </cell>
          <cell r="CC99">
            <v>1207.3649253427966</v>
          </cell>
          <cell r="CD99">
            <v>786.42984039999999</v>
          </cell>
          <cell r="CE99">
            <v>420.93508494279661</v>
          </cell>
          <cell r="CF99">
            <v>53.524810900956822</v>
          </cell>
        </row>
        <row r="100">
          <cell r="L100">
            <v>356.97048970229122</v>
          </cell>
          <cell r="N100">
            <v>356.97048970229122</v>
          </cell>
          <cell r="Q100">
            <v>25.211344145070115</v>
          </cell>
          <cell r="R100">
            <v>15.471296199657996</v>
          </cell>
          <cell r="S100">
            <v>14.601926332708032</v>
          </cell>
          <cell r="T100">
            <v>27.790709804368806</v>
          </cell>
          <cell r="U100">
            <v>24.114951007745784</v>
          </cell>
          <cell r="V100">
            <v>52.914449292206172</v>
          </cell>
          <cell r="W100">
            <v>10.4738662931432</v>
          </cell>
          <cell r="X100">
            <v>22.569315121557686</v>
          </cell>
          <cell r="Y100">
            <v>37.102043533638863</v>
          </cell>
          <cell r="Z100">
            <v>89.728920798603539</v>
          </cell>
          <cell r="AA100">
            <v>343.14598011434299</v>
          </cell>
          <cell r="AB100">
            <v>0.33170802142554823</v>
          </cell>
          <cell r="AC100" t="str">
            <v xml:space="preserve"> </v>
          </cell>
          <cell r="AD100">
            <v>0.33170802142554823</v>
          </cell>
          <cell r="AE100">
            <v>31.6</v>
          </cell>
          <cell r="AF100">
            <v>33.909257759124486</v>
          </cell>
          <cell r="AG100">
            <v>45.457189265571266</v>
          </cell>
          <cell r="AH100">
            <v>19.748698264329217</v>
          </cell>
          <cell r="AI100">
            <v>21.840693053697674</v>
          </cell>
          <cell r="AJ100">
            <v>28.471841093825585</v>
          </cell>
          <cell r="AK100">
            <v>37.506622287265657</v>
          </cell>
          <cell r="AL100">
            <v>29.261461248385629</v>
          </cell>
          <cell r="AM100">
            <v>26.146386943946119</v>
          </cell>
          <cell r="AN100">
            <v>50.999029862915073</v>
          </cell>
          <cell r="AO100">
            <v>30.595363959658915</v>
          </cell>
          <cell r="AP100">
            <v>-28.748003050535168</v>
          </cell>
          <cell r="AQ100">
            <v>-13.594097122946511</v>
          </cell>
          <cell r="AR100">
            <v>-20.245845120501151</v>
          </cell>
          <cell r="AS100">
            <v>-4.2774020646712216</v>
          </cell>
          <cell r="AT100">
            <v>-7.2387667209896414</v>
          </cell>
          <cell r="AU100">
            <v>-0.68113128945677914</v>
          </cell>
          <cell r="AV100">
            <v>-13.391671279519873</v>
          </cell>
          <cell r="AW100">
            <v>23.652988043820542</v>
          </cell>
          <cell r="AX100">
            <v>-15.67252065080292</v>
          </cell>
          <cell r="AY100">
            <v>23.167157585642808</v>
          </cell>
          <cell r="AZ100">
            <v>48.378501730712927</v>
          </cell>
          <cell r="BA100">
            <v>63.849797930370926</v>
          </cell>
          <cell r="BB100">
            <v>78.451724263078958</v>
          </cell>
          <cell r="BC100">
            <v>106.24243406744776</v>
          </cell>
          <cell r="BD100">
            <v>130.35738507519355</v>
          </cell>
          <cell r="BE100">
            <v>183.27183436739972</v>
          </cell>
          <cell r="BF100">
            <v>193.74570066054292</v>
          </cell>
          <cell r="BG100">
            <v>216.3150157821006</v>
          </cell>
          <cell r="BH100">
            <v>65.509257759124495</v>
          </cell>
          <cell r="BI100">
            <v>110.96644702469575</v>
          </cell>
          <cell r="BJ100">
            <v>130.71514528902497</v>
          </cell>
          <cell r="BK100">
            <v>152.55583834272264</v>
          </cell>
          <cell r="BL100">
            <v>181.02767943654823</v>
          </cell>
          <cell r="BM100">
            <v>218.53430172381388</v>
          </cell>
          <cell r="BN100">
            <v>247.7957629721995</v>
          </cell>
          <cell r="BO100">
            <v>273.94214991614564</v>
          </cell>
          <cell r="BP100">
            <v>324.94117977906069</v>
          </cell>
          <cell r="BQ100">
            <v>-42.342100173481683</v>
          </cell>
          <cell r="BR100">
            <v>-62.587945293982827</v>
          </cell>
          <cell r="BS100">
            <v>-66.865347358654049</v>
          </cell>
          <cell r="BT100">
            <v>-74.104114079643679</v>
          </cell>
          <cell r="BU100">
            <v>-74.785245369100465</v>
          </cell>
          <cell r="BV100">
            <v>-88.176916648620335</v>
          </cell>
          <cell r="BW100">
            <v>-64.523928604799778</v>
          </cell>
          <cell r="BX100">
            <v>-80.196449255602715</v>
          </cell>
          <cell r="BY100">
            <v>-108.62616399696009</v>
          </cell>
          <cell r="BZ100">
            <v>1.8360000000000001</v>
          </cell>
          <cell r="CA100">
            <v>9.57714</v>
          </cell>
          <cell r="CB100">
            <v>13.1625</v>
          </cell>
          <cell r="CC100">
            <v>48.378501730712927</v>
          </cell>
          <cell r="CD100">
            <v>24.57564</v>
          </cell>
          <cell r="CE100">
            <v>23.802861730712927</v>
          </cell>
          <cell r="CF100">
            <v>96.855511110648294</v>
          </cell>
        </row>
        <row r="101">
          <cell r="L101">
            <v>1071.5145</v>
          </cell>
          <cell r="N101">
            <v>1071.5145</v>
          </cell>
          <cell r="Q101">
            <v>0</v>
          </cell>
          <cell r="R101">
            <v>0</v>
          </cell>
          <cell r="S101">
            <v>0</v>
          </cell>
          <cell r="T101">
            <v>0</v>
          </cell>
          <cell r="U101">
            <v>0</v>
          </cell>
          <cell r="V101">
            <v>0</v>
          </cell>
          <cell r="W101">
            <v>0</v>
          </cell>
          <cell r="X101">
            <v>125.86422222222221</v>
          </cell>
          <cell r="Y101">
            <v>0</v>
          </cell>
          <cell r="Z101">
            <v>129.5</v>
          </cell>
          <cell r="AA101">
            <v>1326.9345440034724</v>
          </cell>
          <cell r="AB101">
            <v>0.99568441923647422</v>
          </cell>
          <cell r="AC101" t="str">
            <v xml:space="preserve"> </v>
          </cell>
          <cell r="AD101">
            <v>0.99568441923647422</v>
          </cell>
          <cell r="AE101">
            <v>0</v>
          </cell>
          <cell r="AF101">
            <v>802.26950534206196</v>
          </cell>
          <cell r="AG101">
            <v>0</v>
          </cell>
          <cell r="AH101">
            <v>0</v>
          </cell>
          <cell r="AI101">
            <v>0</v>
          </cell>
          <cell r="AJ101">
            <v>0</v>
          </cell>
          <cell r="AK101">
            <v>0</v>
          </cell>
          <cell r="AL101">
            <v>0</v>
          </cell>
          <cell r="AM101">
            <v>0</v>
          </cell>
          <cell r="AN101">
            <v>0</v>
          </cell>
          <cell r="AO101">
            <v>0</v>
          </cell>
          <cell r="AP101">
            <v>0</v>
          </cell>
          <cell r="AQ101">
            <v>269.30081643918822</v>
          </cell>
          <cell r="AR101">
            <v>0</v>
          </cell>
          <cell r="AS101">
            <v>0</v>
          </cell>
          <cell r="AT101">
            <v>0</v>
          </cell>
          <cell r="AU101">
            <v>0</v>
          </cell>
          <cell r="AV101">
            <v>0</v>
          </cell>
          <cell r="AW101">
            <v>0</v>
          </cell>
          <cell r="AX101">
            <v>0</v>
          </cell>
          <cell r="AY101">
            <v>1071.5703217812502</v>
          </cell>
          <cell r="AZ101">
            <v>1071.5703217812502</v>
          </cell>
          <cell r="BA101">
            <v>1071.5703217812502</v>
          </cell>
          <cell r="BB101">
            <v>1071.5703217812502</v>
          </cell>
          <cell r="BC101">
            <v>1071.5703217812502</v>
          </cell>
          <cell r="BD101">
            <v>1071.5703217812502</v>
          </cell>
          <cell r="BE101">
            <v>1071.5703217812502</v>
          </cell>
          <cell r="BF101">
            <v>1071.5703217812502</v>
          </cell>
          <cell r="BG101">
            <v>1197.4345440034724</v>
          </cell>
          <cell r="BH101">
            <v>802.26950534206196</v>
          </cell>
          <cell r="BI101">
            <v>802.26950534206196</v>
          </cell>
          <cell r="BJ101">
            <v>802.26950534206196</v>
          </cell>
          <cell r="BK101">
            <v>802.26950534206196</v>
          </cell>
          <cell r="BL101">
            <v>802.26950534206196</v>
          </cell>
          <cell r="BM101">
            <v>802.26950534206196</v>
          </cell>
          <cell r="BN101">
            <v>802.26950534206196</v>
          </cell>
          <cell r="BO101">
            <v>802.26950534206196</v>
          </cell>
          <cell r="BP101">
            <v>802.26950534206196</v>
          </cell>
          <cell r="BQ101">
            <v>269.30081643918822</v>
          </cell>
          <cell r="BR101">
            <v>269.30081643918822</v>
          </cell>
          <cell r="BS101">
            <v>269.30081643918822</v>
          </cell>
          <cell r="BT101">
            <v>269.30081643918822</v>
          </cell>
          <cell r="BU101">
            <v>269.30081643918822</v>
          </cell>
          <cell r="BV101">
            <v>269.30081643918822</v>
          </cell>
          <cell r="BW101">
            <v>269.30081643918822</v>
          </cell>
          <cell r="BX101">
            <v>269.30081643918822</v>
          </cell>
          <cell r="BY101">
            <v>395.16503866141045</v>
          </cell>
          <cell r="BZ101">
            <v>0</v>
          </cell>
          <cell r="CA101">
            <v>410.29914000000002</v>
          </cell>
          <cell r="CB101">
            <v>297.97899999999998</v>
          </cell>
          <cell r="CC101">
            <v>1071.5703217812502</v>
          </cell>
          <cell r="CD101">
            <v>708.27814000000001</v>
          </cell>
          <cell r="CE101">
            <v>363.29218178125018</v>
          </cell>
          <cell r="CF101">
            <v>51.292304712559698</v>
          </cell>
        </row>
        <row r="102">
          <cell r="M102">
            <v>335.92549594676302</v>
          </cell>
          <cell r="N102">
            <v>335.92549594676302</v>
          </cell>
          <cell r="Q102">
            <v>25.72621311333334</v>
          </cell>
          <cell r="R102">
            <v>21.924677358181814</v>
          </cell>
          <cell r="S102">
            <v>14.338640488000003</v>
          </cell>
          <cell r="T102">
            <v>2.9213271261111111</v>
          </cell>
          <cell r="U102">
            <v>11.816991260555552</v>
          </cell>
          <cell r="V102">
            <v>31.771572488333337</v>
          </cell>
          <cell r="W102">
            <v>9.1831550066666665</v>
          </cell>
          <cell r="X102">
            <v>8.475696724444445</v>
          </cell>
          <cell r="Y102">
            <v>0</v>
          </cell>
          <cell r="Z102">
            <v>0</v>
          </cell>
          <cell r="AA102">
            <v>187.84816228312627</v>
          </cell>
          <cell r="AB102" t="str">
            <v xml:space="preserve"> </v>
          </cell>
          <cell r="AC102">
            <v>0.31215236222979464</v>
          </cell>
          <cell r="AD102">
            <v>0.31215236222979464</v>
          </cell>
          <cell r="AE102">
            <v>28.776594117647058</v>
          </cell>
          <cell r="AF102">
            <v>71.015669411764705</v>
          </cell>
          <cell r="AG102">
            <v>43.277015294117646</v>
          </cell>
          <cell r="AH102">
            <v>22.419323529411763</v>
          </cell>
          <cell r="AI102">
            <v>35.308275294117649</v>
          </cell>
          <cell r="AJ102">
            <v>46.359722352941176</v>
          </cell>
          <cell r="AK102">
            <v>54.888134117647056</v>
          </cell>
          <cell r="AL102">
            <v>40.591215294117646</v>
          </cell>
          <cell r="AM102">
            <v>55.716143529411767</v>
          </cell>
          <cell r="AN102">
            <v>56.716143529411767</v>
          </cell>
          <cell r="AO102">
            <v>111.93088176470587</v>
          </cell>
          <cell r="AP102">
            <v>7.6954519123529508</v>
          </cell>
          <cell r="AQ102">
            <v>-45.797826724264695</v>
          </cell>
          <cell r="AR102">
            <v>-17.550802180784306</v>
          </cell>
          <cell r="AS102">
            <v>-0.49464617122994881</v>
          </cell>
          <cell r="AT102">
            <v>-20.969634806117647</v>
          </cell>
          <cell r="AU102">
            <v>-43.438395226830067</v>
          </cell>
          <cell r="AV102">
            <v>-43.071142857091502</v>
          </cell>
          <cell r="AW102">
            <v>-8.8196428057843086</v>
          </cell>
          <cell r="AX102">
            <v>-46.5329885227451</v>
          </cell>
          <cell r="AY102">
            <v>61.689888717500011</v>
          </cell>
          <cell r="AZ102">
            <v>87.416101830833355</v>
          </cell>
          <cell r="BA102">
            <v>109.34077918901517</v>
          </cell>
          <cell r="BB102">
            <v>123.67941967701518</v>
          </cell>
          <cell r="BC102">
            <v>126.60074680312628</v>
          </cell>
          <cell r="BD102">
            <v>138.41773806368184</v>
          </cell>
          <cell r="BE102">
            <v>170.18931055201517</v>
          </cell>
          <cell r="BF102">
            <v>179.37246555868182</v>
          </cell>
          <cell r="BG102">
            <v>187.84816228312627</v>
          </cell>
          <cell r="BH102">
            <v>99.79226352941177</v>
          </cell>
          <cell r="BI102">
            <v>143.06927882352943</v>
          </cell>
          <cell r="BJ102">
            <v>165.4886023529412</v>
          </cell>
          <cell r="BK102">
            <v>200.79687764705886</v>
          </cell>
          <cell r="BL102">
            <v>247.15660000000003</v>
          </cell>
          <cell r="BM102">
            <v>302.04473411764707</v>
          </cell>
          <cell r="BN102">
            <v>342.63594941176473</v>
          </cell>
          <cell r="BO102">
            <v>398.35209294117647</v>
          </cell>
          <cell r="BP102">
            <v>455.0682364705882</v>
          </cell>
          <cell r="BQ102">
            <v>-38.102374811911758</v>
          </cell>
          <cell r="BR102">
            <v>-55.653176992696075</v>
          </cell>
          <cell r="BS102">
            <v>-56.147823163926034</v>
          </cell>
          <cell r="BT102">
            <v>-77.117457970043688</v>
          </cell>
          <cell r="BU102">
            <v>-120.55585319687374</v>
          </cell>
          <cell r="BV102">
            <v>-163.62699605396523</v>
          </cell>
          <cell r="BW102">
            <v>-172.44663885974956</v>
          </cell>
          <cell r="BX102">
            <v>-218.97962738249464</v>
          </cell>
          <cell r="BY102">
            <v>-267.22007418746193</v>
          </cell>
          <cell r="BZ102">
            <v>15.713036800000001</v>
          </cell>
          <cell r="CA102">
            <v>27.544693599999995</v>
          </cell>
          <cell r="CB102">
            <v>10.31833</v>
          </cell>
          <cell r="CC102">
            <v>87.416101830833355</v>
          </cell>
          <cell r="CD102">
            <v>53.576060400000003</v>
          </cell>
          <cell r="CE102">
            <v>33.840041430833352</v>
          </cell>
          <cell r="CF102">
            <v>63.162616247224769</v>
          </cell>
        </row>
        <row r="103">
          <cell r="L103">
            <v>789.43077443181005</v>
          </cell>
          <cell r="M103">
            <v>0</v>
          </cell>
          <cell r="N103">
            <v>789.43077443181005</v>
          </cell>
          <cell r="Q103">
            <v>47.948095163111127</v>
          </cell>
          <cell r="R103">
            <v>202.17414155490908</v>
          </cell>
          <cell r="S103">
            <v>324.35256989120001</v>
          </cell>
          <cell r="T103">
            <v>29.542688009000006</v>
          </cell>
          <cell r="U103">
            <v>46.088720308555537</v>
          </cell>
          <cell r="V103">
            <v>81.942586403666667</v>
          </cell>
          <cell r="W103">
            <v>112.688767713</v>
          </cell>
          <cell r="X103">
            <v>112.91027647111109</v>
          </cell>
          <cell r="Y103">
            <v>12.390064585999998</v>
          </cell>
          <cell r="Z103">
            <v>29.394562673449055</v>
          </cell>
          <cell r="AA103">
            <v>1098.5364878058358</v>
          </cell>
          <cell r="AB103">
            <v>0.73356349556402356</v>
          </cell>
          <cell r="AC103" t="str">
            <v xml:space="preserve"> </v>
          </cell>
          <cell r="AD103">
            <v>0.73356349556402356</v>
          </cell>
          <cell r="AE103">
            <v>25.493252457650296</v>
          </cell>
          <cell r="AF103">
            <v>78.408472988764188</v>
          </cell>
          <cell r="AG103">
            <v>51.955568463223656</v>
          </cell>
          <cell r="AH103">
            <v>146.06491211930705</v>
          </cell>
          <cell r="AI103">
            <v>299.67891600889817</v>
          </cell>
          <cell r="AJ103">
            <v>22.744207333863471</v>
          </cell>
          <cell r="AK103">
            <v>51.474659795668401</v>
          </cell>
          <cell r="AL103">
            <v>28.113496348121156</v>
          </cell>
          <cell r="AM103">
            <v>154.2450639852197</v>
          </cell>
          <cell r="AN103">
            <v>136.99130133354276</v>
          </cell>
          <cell r="AO103">
            <v>50.9395540035378</v>
          </cell>
          <cell r="AP103">
            <v>-0.60816354431695885</v>
          </cell>
          <cell r="AQ103">
            <v>-4.1895468702641807</v>
          </cell>
          <cell r="AR103">
            <v>-4.0074733001125296</v>
          </cell>
          <cell r="AS103">
            <v>56.109229435602032</v>
          </cell>
          <cell r="AT103">
            <v>24.673653882301835</v>
          </cell>
          <cell r="AU103">
            <v>6.7984806751365348</v>
          </cell>
          <cell r="AV103">
            <v>-5.3859394871128643</v>
          </cell>
          <cell r="AW103">
            <v>53.829090055545507</v>
          </cell>
          <cell r="AX103">
            <v>-41.556296272219697</v>
          </cell>
          <cell r="AY103">
            <v>99.104015031833342</v>
          </cell>
          <cell r="AZ103">
            <v>147.05211019494448</v>
          </cell>
          <cell r="BA103">
            <v>349.22625174985353</v>
          </cell>
          <cell r="BB103">
            <v>673.57882164105354</v>
          </cell>
          <cell r="BC103">
            <v>703.12150965005355</v>
          </cell>
          <cell r="BD103">
            <v>749.21022995860903</v>
          </cell>
          <cell r="BE103">
            <v>831.15281636227564</v>
          </cell>
          <cell r="BF103">
            <v>943.8415840752757</v>
          </cell>
          <cell r="BG103">
            <v>1056.7518605463868</v>
          </cell>
          <cell r="BH103">
            <v>103.90172544641449</v>
          </cell>
          <cell r="BI103">
            <v>155.85729390963814</v>
          </cell>
          <cell r="BJ103">
            <v>301.9222060289452</v>
          </cell>
          <cell r="BK103">
            <v>601.60112203784342</v>
          </cell>
          <cell r="BL103">
            <v>624.34532937170684</v>
          </cell>
          <cell r="BM103">
            <v>675.8199891673753</v>
          </cell>
          <cell r="BN103">
            <v>703.9334855154965</v>
          </cell>
          <cell r="BO103">
            <v>858.17854950071614</v>
          </cell>
          <cell r="BP103">
            <v>995.16985083425891</v>
          </cell>
          <cell r="BQ103">
            <v>-4.7977104145811467</v>
          </cell>
          <cell r="BR103">
            <v>-8.8051837146936691</v>
          </cell>
          <cell r="BS103">
            <v>47.304045720908334</v>
          </cell>
          <cell r="BT103">
            <v>71.977699603210112</v>
          </cell>
          <cell r="BU103">
            <v>78.776180278346715</v>
          </cell>
          <cell r="BV103">
            <v>73.390240791233737</v>
          </cell>
          <cell r="BW103">
            <v>127.21933084677914</v>
          </cell>
          <cell r="BX103">
            <v>85.66303457455956</v>
          </cell>
          <cell r="BY103">
            <v>61.582009712127842</v>
          </cell>
          <cell r="BZ103">
            <v>16.050903999999999</v>
          </cell>
          <cell r="CA103">
            <v>80.634719419999996</v>
          </cell>
          <cell r="CB103">
            <v>57.479230000000001</v>
          </cell>
          <cell r="CC103">
            <v>147.05211019494448</v>
          </cell>
          <cell r="CD103">
            <v>154.16485341999999</v>
          </cell>
          <cell r="CE103">
            <v>-7.1127432250555103</v>
          </cell>
          <cell r="CF103">
            <v>-4.613725545911473</v>
          </cell>
        </row>
        <row r="104">
          <cell r="G104" t="str">
            <v>Menos Bonos Ley 55/85 y Otros</v>
          </cell>
          <cell r="L104">
            <v>279.56515974264568</v>
          </cell>
          <cell r="N104">
            <v>279.56515974264568</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0.25978059439896362</v>
          </cell>
          <cell r="AC104" t="str">
            <v xml:space="preserve"> </v>
          </cell>
          <cell r="AD104">
            <v>0.25978059439896362</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I104">
            <v>0</v>
          </cell>
          <cell r="BJ104">
            <v>0</v>
          </cell>
          <cell r="BK104">
            <v>0</v>
          </cell>
          <cell r="BL104">
            <v>0</v>
          </cell>
          <cell r="BM104">
            <v>0</v>
          </cell>
          <cell r="BN104">
            <v>0</v>
          </cell>
          <cell r="BO104">
            <v>0</v>
          </cell>
          <cell r="BP104">
            <v>0</v>
          </cell>
          <cell r="BW104">
            <v>0</v>
          </cell>
          <cell r="BX104">
            <v>0</v>
          </cell>
          <cell r="BY104">
            <v>0</v>
          </cell>
          <cell r="CC104">
            <v>0</v>
          </cell>
          <cell r="CD104">
            <v>0</v>
          </cell>
          <cell r="CE104">
            <v>0</v>
          </cell>
          <cell r="CF104" t="str">
            <v xml:space="preserve">n.a. </v>
          </cell>
        </row>
        <row r="105">
          <cell r="AX105">
            <v>0</v>
          </cell>
          <cell r="BN105">
            <v>0</v>
          </cell>
          <cell r="BO105">
            <v>0</v>
          </cell>
        </row>
        <row r="106">
          <cell r="L106" t="e">
            <v>#REF!</v>
          </cell>
          <cell r="M106" t="e">
            <v>#REF!</v>
          </cell>
          <cell r="N106" t="e">
            <v>#REF!</v>
          </cell>
          <cell r="Q106">
            <v>206.27681502049001</v>
          </cell>
          <cell r="R106">
            <v>639.88448619985002</v>
          </cell>
          <cell r="S106">
            <v>652.53199717977998</v>
          </cell>
          <cell r="T106">
            <v>248.23939259432001</v>
          </cell>
          <cell r="U106">
            <v>304.01528822100011</v>
          </cell>
          <cell r="V106">
            <v>420.99438568722007</v>
          </cell>
          <cell r="W106">
            <v>46.367790962989829</v>
          </cell>
          <cell r="X106">
            <v>583.99450135899986</v>
          </cell>
          <cell r="Y106">
            <v>70.188505643999989</v>
          </cell>
          <cell r="Z106">
            <v>-202.6288738400001</v>
          </cell>
          <cell r="AA106">
            <v>4055.4105103676493</v>
          </cell>
          <cell r="AB106" t="e">
            <v>#REF!</v>
          </cell>
          <cell r="AC106" t="e">
            <v>#REF!</v>
          </cell>
          <cell r="AD106" t="e">
            <v>#REF!</v>
          </cell>
          <cell r="AE106">
            <v>257.41269150581837</v>
          </cell>
          <cell r="AF106">
            <v>166.61080914380179</v>
          </cell>
          <cell r="AG106">
            <v>202.07436370859196</v>
          </cell>
          <cell r="AH106">
            <v>577.5588673884979</v>
          </cell>
          <cell r="AI106">
            <v>367.08218172257608</v>
          </cell>
          <cell r="AJ106">
            <v>346.06187568583243</v>
          </cell>
          <cell r="AK106">
            <v>117.1763798686485</v>
          </cell>
          <cell r="AL106">
            <v>-19.196601741356289</v>
          </cell>
          <cell r="AM106">
            <v>66.673193170564787</v>
          </cell>
          <cell r="AN106">
            <v>359.89872821879396</v>
          </cell>
          <cell r="AO106">
            <v>255.9316246498239</v>
          </cell>
          <cell r="AP106">
            <v>602.54650179418172</v>
          </cell>
          <cell r="AQ106">
            <v>58.97621889519823</v>
          </cell>
          <cell r="AR106">
            <v>4.2024513118980451</v>
          </cell>
          <cell r="AS106">
            <v>62.325618811352115</v>
          </cell>
          <cell r="AT106">
            <v>285.4498154572039</v>
          </cell>
          <cell r="AU106">
            <v>-97.822483091512424</v>
          </cell>
          <cell r="AV106">
            <v>186.83890835235161</v>
          </cell>
          <cell r="AW106">
            <v>440.19098742857636</v>
          </cell>
          <cell r="AX106">
            <v>-20.305402207574957</v>
          </cell>
          <cell r="AY106">
            <v>1085.5462213389999</v>
          </cell>
          <cell r="AZ106">
            <v>1291.8230363594898</v>
          </cell>
          <cell r="BA106">
            <v>1931.7075225593398</v>
          </cell>
          <cell r="BB106">
            <v>2584.2395197391197</v>
          </cell>
          <cell r="BC106">
            <v>2832.4789123334403</v>
          </cell>
          <cell r="BD106">
            <v>3136.4942005544408</v>
          </cell>
          <cell r="BE106">
            <v>3557.48858624166</v>
          </cell>
          <cell r="BF106">
            <v>3603.8563772046491</v>
          </cell>
          <cell r="BG106">
            <v>4187.8508785636486</v>
          </cell>
          <cell r="BH106">
            <v>424.02350064962013</v>
          </cell>
          <cell r="BI106">
            <v>626.09786435821229</v>
          </cell>
          <cell r="BJ106">
            <v>1203.6567317467102</v>
          </cell>
          <cell r="BK106">
            <v>1570.7389134692862</v>
          </cell>
          <cell r="BL106">
            <v>1916.8007891551183</v>
          </cell>
          <cell r="BM106">
            <v>1883.9771690237671</v>
          </cell>
          <cell r="BN106">
            <v>2014.7805672824104</v>
          </cell>
          <cell r="BO106">
            <v>2081.4537604529751</v>
          </cell>
          <cell r="BP106">
            <v>2441.3524886717692</v>
          </cell>
          <cell r="BQ106">
            <v>661.52272068937975</v>
          </cell>
          <cell r="BR106">
            <v>665.72517200127766</v>
          </cell>
          <cell r="BS106">
            <v>728.05079081262954</v>
          </cell>
          <cell r="BT106">
            <v>1013.5006062698337</v>
          </cell>
          <cell r="BU106">
            <v>915.67812317832113</v>
          </cell>
          <cell r="BV106">
            <v>1252.5170315306732</v>
          </cell>
          <cell r="BW106">
            <v>1542.7080189592496</v>
          </cell>
          <cell r="BX106">
            <v>1522.402616751674</v>
          </cell>
          <cell r="BY106">
            <v>1746.4983898918795</v>
          </cell>
          <cell r="BZ106">
            <v>243.755</v>
          </cell>
          <cell r="CA106">
            <v>-104.41860000000003</v>
          </cell>
          <cell r="CB106">
            <v>186.23699999999997</v>
          </cell>
          <cell r="CC106">
            <v>1291.8230363594898</v>
          </cell>
          <cell r="CD106">
            <v>325.57339999999999</v>
          </cell>
          <cell r="CE106">
            <v>966.24963635948984</v>
          </cell>
          <cell r="CF106">
            <v>296.78396219085766</v>
          </cell>
        </row>
        <row r="107">
          <cell r="L107" t="e">
            <v>#REF!</v>
          </cell>
          <cell r="M107" t="e">
            <v>#REF!</v>
          </cell>
          <cell r="N107" t="e">
            <v>#REF!</v>
          </cell>
          <cell r="Q107">
            <v>462.70712472049001</v>
          </cell>
          <cell r="R107">
            <v>1088.91101183302</v>
          </cell>
          <cell r="S107">
            <v>927.42099089452995</v>
          </cell>
          <cell r="T107">
            <v>395.50859826532002</v>
          </cell>
          <cell r="U107">
            <v>828.39575822100005</v>
          </cell>
          <cell r="V107">
            <v>692.66227908200005</v>
          </cell>
          <cell r="W107">
            <v>559.36255331399991</v>
          </cell>
          <cell r="X107">
            <v>641.7194013589999</v>
          </cell>
          <cell r="Y107">
            <v>155.74210564399999</v>
          </cell>
          <cell r="Z107">
            <v>149.57612615999989</v>
          </cell>
          <cell r="AA107">
            <v>7196.4493439323596</v>
          </cell>
          <cell r="AB107" t="e">
            <v>#REF!</v>
          </cell>
          <cell r="AC107" t="e">
            <v>#REF!</v>
          </cell>
          <cell r="AD107" t="e">
            <v>#REF!</v>
          </cell>
          <cell r="AE107">
            <v>396.71800000000002</v>
          </cell>
          <cell r="AF107">
            <v>230.15110914380179</v>
          </cell>
          <cell r="AG107">
            <v>437.34327619978995</v>
          </cell>
          <cell r="AH107">
            <v>997.21158021495796</v>
          </cell>
          <cell r="AI107">
            <v>670.7728257158501</v>
          </cell>
          <cell r="AJ107">
            <v>511.91857889883244</v>
          </cell>
          <cell r="AK107">
            <v>714.08966999580252</v>
          </cell>
          <cell r="AL107">
            <v>520.34018775564368</v>
          </cell>
          <cell r="AM107">
            <v>647.75248287969373</v>
          </cell>
          <cell r="AN107">
            <v>405.01155945365394</v>
          </cell>
          <cell r="AO107">
            <v>322.060455079473</v>
          </cell>
          <cell r="AP107">
            <v>617.52199999999993</v>
          </cell>
          <cell r="AQ107">
            <v>50.052285295198232</v>
          </cell>
          <cell r="AR107">
            <v>25.36384852070006</v>
          </cell>
          <cell r="AS107">
            <v>91.699431618062022</v>
          </cell>
          <cell r="AT107">
            <v>256.64816517867985</v>
          </cell>
          <cell r="AU107">
            <v>-116.40998063351242</v>
          </cell>
          <cell r="AV107">
            <v>114.30608822519753</v>
          </cell>
          <cell r="AW107">
            <v>172.32209132635637</v>
          </cell>
          <cell r="AX107">
            <v>-88.389929565693819</v>
          </cell>
          <cell r="AY107">
            <v>1294.4433944389998</v>
          </cell>
          <cell r="AZ107">
            <v>1757.1505191594899</v>
          </cell>
          <cell r="BA107">
            <v>2846.0615309925097</v>
          </cell>
          <cell r="BB107">
            <v>3773.4825218870396</v>
          </cell>
          <cell r="BC107">
            <v>4168.9911201523601</v>
          </cell>
          <cell r="BD107">
            <v>4997.3868783733606</v>
          </cell>
          <cell r="BE107">
            <v>5690.0491574553598</v>
          </cell>
          <cell r="BF107">
            <v>6249.4117107693592</v>
          </cell>
          <cell r="BG107">
            <v>6891.1311121283588</v>
          </cell>
          <cell r="BH107">
            <v>626.86910914380178</v>
          </cell>
          <cell r="BI107">
            <v>1064.2123853435919</v>
          </cell>
          <cell r="BJ107">
            <v>2061.4239655585498</v>
          </cell>
          <cell r="BK107">
            <v>2732.1967912743999</v>
          </cell>
          <cell r="BL107">
            <v>3244.1153701732319</v>
          </cell>
          <cell r="BM107">
            <v>3958.2050401690349</v>
          </cell>
          <cell r="BN107">
            <v>4478.5452279246783</v>
          </cell>
          <cell r="BO107">
            <v>5126.2977108043724</v>
          </cell>
          <cell r="BP107">
            <v>5531.3092702580261</v>
          </cell>
          <cell r="BQ107">
            <v>667.57428529519814</v>
          </cell>
          <cell r="BR107">
            <v>692.93813381589803</v>
          </cell>
          <cell r="BS107">
            <v>784.63756543395994</v>
          </cell>
          <cell r="BT107">
            <v>1041.28573061264</v>
          </cell>
          <cell r="BU107">
            <v>924.87574997912748</v>
          </cell>
          <cell r="BV107">
            <v>1039.1818382043252</v>
          </cell>
          <cell r="BW107">
            <v>1211.5039295306815</v>
          </cell>
          <cell r="BX107">
            <v>1123.1139999649868</v>
          </cell>
          <cell r="BY107">
            <v>1359.8218418703327</v>
          </cell>
          <cell r="BZ107">
            <v>300.08199999999999</v>
          </cell>
          <cell r="CA107">
            <v>281.39999999999998</v>
          </cell>
          <cell r="CB107">
            <v>394.53199999999998</v>
          </cell>
          <cell r="CC107">
            <v>1757.1505191594899</v>
          </cell>
          <cell r="CD107">
            <v>976.01400000000001</v>
          </cell>
          <cell r="CE107">
            <v>781.13651915948992</v>
          </cell>
          <cell r="CF107">
            <v>80.033331402980906</v>
          </cell>
        </row>
        <row r="108">
          <cell r="L108">
            <v>5977.6461322326977</v>
          </cell>
          <cell r="M108">
            <v>0</v>
          </cell>
          <cell r="N108">
            <v>5977.6461322326977</v>
          </cell>
          <cell r="Q108">
            <v>462.70712472049001</v>
          </cell>
          <cell r="R108">
            <v>1088.91101183302</v>
          </cell>
          <cell r="S108">
            <v>718.84242761753001</v>
          </cell>
          <cell r="T108">
            <v>393.189057263</v>
          </cell>
          <cell r="U108">
            <v>743.365338221</v>
          </cell>
          <cell r="V108">
            <v>625.69829108200008</v>
          </cell>
          <cell r="W108">
            <v>551.82264131399995</v>
          </cell>
          <cell r="X108">
            <v>635.25968435899995</v>
          </cell>
          <cell r="Y108">
            <v>150.814092644</v>
          </cell>
          <cell r="Z108">
            <v>148.83265815999988</v>
          </cell>
          <cell r="AA108">
            <v>6783.8857216530396</v>
          </cell>
          <cell r="AB108">
            <v>5.5546136963832682</v>
          </cell>
          <cell r="AC108" t="str">
            <v xml:space="preserve"> </v>
          </cell>
          <cell r="AD108">
            <v>5.5546136963832682</v>
          </cell>
          <cell r="AE108">
            <v>366.71800000000002</v>
          </cell>
          <cell r="AF108">
            <v>230.15110914380179</v>
          </cell>
          <cell r="AG108">
            <v>437.34327619978995</v>
          </cell>
          <cell r="AH108">
            <v>997.21158021495796</v>
          </cell>
          <cell r="AI108">
            <v>608.76358658717902</v>
          </cell>
          <cell r="AJ108">
            <v>363.30695944018055</v>
          </cell>
          <cell r="AK108">
            <v>639.43524439606597</v>
          </cell>
          <cell r="AL108">
            <v>422.03017174382603</v>
          </cell>
          <cell r="AM108">
            <v>643.60206961169797</v>
          </cell>
          <cell r="AN108">
            <v>371.73436399999997</v>
          </cell>
          <cell r="AO108">
            <v>317.07336399999997</v>
          </cell>
          <cell r="AP108">
            <v>617.52199999999993</v>
          </cell>
          <cell r="AQ108">
            <v>50.052285295198232</v>
          </cell>
          <cell r="AR108">
            <v>25.36384852070006</v>
          </cell>
          <cell r="AS108">
            <v>91.699431618062022</v>
          </cell>
          <cell r="AT108">
            <v>110.07884103035099</v>
          </cell>
          <cell r="AU108">
            <v>29.882097822819446</v>
          </cell>
          <cell r="AV108">
            <v>103.93009382493403</v>
          </cell>
          <cell r="AW108">
            <v>203.66811933817405</v>
          </cell>
          <cell r="AX108">
            <v>-91.779428297698018</v>
          </cell>
          <cell r="AY108">
            <v>1264.4433944389998</v>
          </cell>
          <cell r="AZ108">
            <v>1727.1505191594899</v>
          </cell>
          <cell r="BA108">
            <v>2816.0615309925097</v>
          </cell>
          <cell r="BB108">
            <v>3534.9039586100398</v>
          </cell>
          <cell r="BC108">
            <v>3928.0930158730398</v>
          </cell>
          <cell r="BD108">
            <v>4671.4583540940403</v>
          </cell>
          <cell r="BE108">
            <v>5297.15664517604</v>
          </cell>
          <cell r="BF108">
            <v>5848.9792864900392</v>
          </cell>
          <cell r="BG108">
            <v>6484.2389708490391</v>
          </cell>
          <cell r="BH108">
            <v>596.86910914380178</v>
          </cell>
          <cell r="BI108">
            <v>1034.2123853435919</v>
          </cell>
          <cell r="BJ108">
            <v>2031.4239655585498</v>
          </cell>
          <cell r="BK108">
            <v>2640.1875521457287</v>
          </cell>
          <cell r="BL108">
            <v>3003.4945115859091</v>
          </cell>
          <cell r="BM108">
            <v>3642.9297559819752</v>
          </cell>
          <cell r="BN108">
            <v>4064.9599277258012</v>
          </cell>
          <cell r="BO108">
            <v>4708.5619973374996</v>
          </cell>
          <cell r="BP108">
            <v>5080.2963613374995</v>
          </cell>
          <cell r="BQ108">
            <v>667.57428529519814</v>
          </cell>
          <cell r="BR108">
            <v>692.93813381589803</v>
          </cell>
          <cell r="BS108">
            <v>784.63756543395994</v>
          </cell>
          <cell r="BT108">
            <v>894.71640646431115</v>
          </cell>
          <cell r="BU108">
            <v>924.59850428713048</v>
          </cell>
          <cell r="BV108">
            <v>1028.5285981120646</v>
          </cell>
          <cell r="BW108">
            <v>1232.1967174502388</v>
          </cell>
          <cell r="BX108">
            <v>1140.4172891525395</v>
          </cell>
          <cell r="BY108">
            <v>1403.9426095115396</v>
          </cell>
          <cell r="BZ108">
            <v>300.08199999999999</v>
          </cell>
          <cell r="CA108">
            <v>281.39999999999998</v>
          </cell>
          <cell r="CB108">
            <v>341.089</v>
          </cell>
          <cell r="CC108">
            <v>1727.1505191594899</v>
          </cell>
          <cell r="CD108">
            <v>922.57100000000003</v>
          </cell>
          <cell r="CE108">
            <v>804.57951915948991</v>
          </cell>
          <cell r="CF108">
            <v>87.210579907615767</v>
          </cell>
        </row>
        <row r="109">
          <cell r="L109">
            <v>1800.2401520390001</v>
          </cell>
          <cell r="N109">
            <v>1800.2401520390001</v>
          </cell>
          <cell r="Q109">
            <v>132.15</v>
          </cell>
          <cell r="R109">
            <v>374.5</v>
          </cell>
          <cell r="S109">
            <v>159.91300000000001</v>
          </cell>
          <cell r="T109">
            <v>44.726067593000003</v>
          </cell>
          <cell r="U109">
            <v>98.430521941999999</v>
          </cell>
          <cell r="V109">
            <v>91.8</v>
          </cell>
          <cell r="W109">
            <v>330.7</v>
          </cell>
          <cell r="X109">
            <v>107.436361198</v>
          </cell>
          <cell r="Y109">
            <v>60.815374818999999</v>
          </cell>
          <cell r="Z109">
            <v>79.538499999999999</v>
          </cell>
          <cell r="AA109">
            <v>2046.2419775909998</v>
          </cell>
          <cell r="AB109">
            <v>1.6728388372431113</v>
          </cell>
          <cell r="AC109" t="str">
            <v xml:space="preserve"> </v>
          </cell>
          <cell r="AD109">
            <v>1.6728388372431113</v>
          </cell>
          <cell r="AE109">
            <v>116.718</v>
          </cell>
          <cell r="AF109">
            <v>76.635999999999996</v>
          </cell>
          <cell r="AG109">
            <v>129.99199999999999</v>
          </cell>
          <cell r="AH109">
            <v>266.02800000000002</v>
          </cell>
          <cell r="AI109">
            <v>151.977</v>
          </cell>
          <cell r="AJ109">
            <v>62.365000000000002</v>
          </cell>
          <cell r="AK109">
            <v>92.058999999999997</v>
          </cell>
          <cell r="AL109">
            <v>85.102000000000004</v>
          </cell>
          <cell r="AM109">
            <v>296.23500000000001</v>
          </cell>
          <cell r="AN109">
            <v>50</v>
          </cell>
          <cell r="AO109">
            <v>50</v>
          </cell>
          <cell r="AP109">
            <v>370.13199999999995</v>
          </cell>
          <cell r="AQ109">
            <v>2.7461520390000089</v>
          </cell>
          <cell r="AR109">
            <v>2.1580000000000155</v>
          </cell>
          <cell r="AS109">
            <v>108.47199999999998</v>
          </cell>
          <cell r="AT109">
            <v>7.936000000000007</v>
          </cell>
          <cell r="AU109">
            <v>-17.638932406999999</v>
          </cell>
          <cell r="AV109">
            <v>6.3715219420000011</v>
          </cell>
          <cell r="AW109">
            <v>6.6979999999999933</v>
          </cell>
          <cell r="AX109">
            <v>34.464999999999975</v>
          </cell>
          <cell r="AY109">
            <v>566.23215203899997</v>
          </cell>
          <cell r="AZ109">
            <v>698.38215203899995</v>
          </cell>
          <cell r="BA109">
            <v>1072.8821520389999</v>
          </cell>
          <cell r="BB109">
            <v>1232.795152039</v>
          </cell>
          <cell r="BC109">
            <v>1277.5212196319999</v>
          </cell>
          <cell r="BD109">
            <v>1375.9517415739999</v>
          </cell>
          <cell r="BE109">
            <v>1467.7517415739999</v>
          </cell>
          <cell r="BF109">
            <v>1798.4517415739999</v>
          </cell>
          <cell r="BG109">
            <v>1905.8881027719999</v>
          </cell>
          <cell r="BH109">
            <v>193.35399999999998</v>
          </cell>
          <cell r="BI109">
            <v>323.346</v>
          </cell>
          <cell r="BJ109">
            <v>589.37400000000002</v>
          </cell>
          <cell r="BK109">
            <v>741.351</v>
          </cell>
          <cell r="BL109">
            <v>803.71600000000001</v>
          </cell>
          <cell r="BM109">
            <v>895.77499999999998</v>
          </cell>
          <cell r="BN109">
            <v>980.87699999999995</v>
          </cell>
          <cell r="BO109">
            <v>1277.1120000000001</v>
          </cell>
          <cell r="BP109">
            <v>1327.1120000000001</v>
          </cell>
          <cell r="BQ109">
            <v>372.87815203899999</v>
          </cell>
          <cell r="BR109">
            <v>375.03615203899994</v>
          </cell>
          <cell r="BS109">
            <v>483.50815203899992</v>
          </cell>
          <cell r="BT109">
            <v>491.44415203899996</v>
          </cell>
          <cell r="BU109">
            <v>473.80521963199988</v>
          </cell>
          <cell r="BV109">
            <v>480.17674157399995</v>
          </cell>
          <cell r="BW109">
            <v>486.87474157399993</v>
          </cell>
          <cell r="BX109">
            <v>521.33974157399985</v>
          </cell>
          <cell r="BY109">
            <v>578.77610277199983</v>
          </cell>
          <cell r="BZ109">
            <v>196.523</v>
          </cell>
          <cell r="CA109">
            <v>207.4</v>
          </cell>
          <cell r="CB109">
            <v>202.44</v>
          </cell>
          <cell r="CC109">
            <v>698.38215203899995</v>
          </cell>
          <cell r="CD109">
            <v>606.36300000000006</v>
          </cell>
          <cell r="CE109">
            <v>92.019152038999891</v>
          </cell>
          <cell r="CF109">
            <v>15.175588226689275</v>
          </cell>
        </row>
        <row r="110">
          <cell r="L110">
            <v>1999.9646399999999</v>
          </cell>
          <cell r="N110">
            <v>1999.9646399999999</v>
          </cell>
          <cell r="Q110">
            <v>126.04443754799999</v>
          </cell>
          <cell r="R110">
            <v>445.03289853799998</v>
          </cell>
          <cell r="S110">
            <v>346.61981351199995</v>
          </cell>
          <cell r="T110">
            <v>219.998784503</v>
          </cell>
          <cell r="U110">
            <v>247.522541058</v>
          </cell>
          <cell r="V110">
            <v>279.08910039599999</v>
          </cell>
          <cell r="W110">
            <v>221.12264131399999</v>
          </cell>
          <cell r="X110">
            <v>527.82332316099996</v>
          </cell>
          <cell r="Y110">
            <v>89.998717825</v>
          </cell>
          <cell r="Z110">
            <v>69.294158159999895</v>
          </cell>
          <cell r="AA110">
            <v>2863.2583826419991</v>
          </cell>
          <cell r="AB110">
            <v>1.8584290096605172</v>
          </cell>
          <cell r="AC110" t="str">
            <v xml:space="preserve"> </v>
          </cell>
          <cell r="AD110">
            <v>1.8584290096605172</v>
          </cell>
          <cell r="AE110">
            <v>100</v>
          </cell>
          <cell r="AF110">
            <v>91.8</v>
          </cell>
          <cell r="AG110">
            <v>151.38036399999999</v>
          </cell>
          <cell r="AH110">
            <v>271.54036400000001</v>
          </cell>
          <cell r="AI110">
            <v>160.82836400000002</v>
          </cell>
          <cell r="AJ110">
            <v>121.27336400000002</v>
          </cell>
          <cell r="AK110">
            <v>162.04036400000001</v>
          </cell>
          <cell r="AL110">
            <v>109.50136400000001</v>
          </cell>
          <cell r="AM110">
            <v>105.72936399999998</v>
          </cell>
          <cell r="AN110">
            <v>113.53436399999998</v>
          </cell>
          <cell r="AO110">
            <v>110.973364</v>
          </cell>
          <cell r="AP110">
            <v>129.59</v>
          </cell>
          <cell r="AQ110">
            <v>-30.678033372999998</v>
          </cell>
          <cell r="AR110">
            <v>-25.335926451999995</v>
          </cell>
          <cell r="AS110">
            <v>173.49253453799997</v>
          </cell>
          <cell r="AT110">
            <v>185.79144951199993</v>
          </cell>
          <cell r="AU110">
            <v>98.725420502999981</v>
          </cell>
          <cell r="AV110">
            <v>85.482177057999991</v>
          </cell>
          <cell r="AW110">
            <v>169.58773639599997</v>
          </cell>
          <cell r="AX110">
            <v>115.39327731400002</v>
          </cell>
          <cell r="AY110">
            <v>290.71196662699998</v>
          </cell>
          <cell r="AZ110">
            <v>416.75640417499994</v>
          </cell>
          <cell r="BA110">
            <v>861.78930271299987</v>
          </cell>
          <cell r="BB110">
            <v>1208.4091162249997</v>
          </cell>
          <cell r="BC110">
            <v>1428.4079007279997</v>
          </cell>
          <cell r="BD110">
            <v>1675.9304417859998</v>
          </cell>
          <cell r="BE110">
            <v>1955.0195421819999</v>
          </cell>
          <cell r="BF110">
            <v>2176.1421834959997</v>
          </cell>
          <cell r="BG110">
            <v>2703.9655066569994</v>
          </cell>
          <cell r="BH110">
            <v>191.8</v>
          </cell>
          <cell r="BI110">
            <v>343.180364</v>
          </cell>
          <cell r="BJ110">
            <v>614.72072800000001</v>
          </cell>
          <cell r="BK110">
            <v>775.54909199999997</v>
          </cell>
          <cell r="BL110">
            <v>896.82245599999999</v>
          </cell>
          <cell r="BM110">
            <v>1058.8628200000001</v>
          </cell>
          <cell r="BN110">
            <v>1168.364184</v>
          </cell>
          <cell r="BO110">
            <v>1274.0935480000001</v>
          </cell>
          <cell r="BP110">
            <v>1387.6279119999999</v>
          </cell>
          <cell r="BQ110">
            <v>98.91196662699997</v>
          </cell>
          <cell r="BR110">
            <v>73.576040174999946</v>
          </cell>
          <cell r="BS110">
            <v>247.06857471299986</v>
          </cell>
          <cell r="BT110">
            <v>432.86002422499973</v>
          </cell>
          <cell r="BU110">
            <v>531.58544472799974</v>
          </cell>
          <cell r="BV110">
            <v>617.06762178599979</v>
          </cell>
          <cell r="BW110">
            <v>786.65535818199987</v>
          </cell>
          <cell r="BX110">
            <v>902.04863549599963</v>
          </cell>
          <cell r="BY110">
            <v>1316.3375946569995</v>
          </cell>
          <cell r="BZ110">
            <v>15</v>
          </cell>
          <cell r="CA110">
            <v>5.4</v>
          </cell>
          <cell r="CB110">
            <v>0.54900000000000004</v>
          </cell>
          <cell r="CC110">
            <v>416.75640417499994</v>
          </cell>
          <cell r="CD110">
            <v>20.948999999999998</v>
          </cell>
          <cell r="CE110">
            <v>395.80740417499993</v>
          </cell>
          <cell r="CF110">
            <v>1889.3856707957418</v>
          </cell>
        </row>
        <row r="111">
          <cell r="L111">
            <v>1777.4413401936974</v>
          </cell>
          <cell r="N111">
            <v>1777.4413401936974</v>
          </cell>
          <cell r="Q111">
            <v>204.51268717249002</v>
          </cell>
          <cell r="R111">
            <v>269.37811329502</v>
          </cell>
          <cell r="S111">
            <v>212.30961410553002</v>
          </cell>
          <cell r="T111">
            <v>128.46420516699999</v>
          </cell>
          <cell r="U111">
            <v>397.41227522100002</v>
          </cell>
          <cell r="V111">
            <v>254.80919068600005</v>
          </cell>
          <cell r="W111">
            <v>0</v>
          </cell>
          <cell r="X111">
            <v>0</v>
          </cell>
          <cell r="Y111">
            <v>0</v>
          </cell>
          <cell r="Z111">
            <v>0</v>
          </cell>
          <cell r="AA111">
            <v>1874.3853614200402</v>
          </cell>
          <cell r="AB111">
            <v>1.6516534760263737</v>
          </cell>
          <cell r="AC111" t="str">
            <v xml:space="preserve"> </v>
          </cell>
          <cell r="AD111">
            <v>1.6516534760263737</v>
          </cell>
          <cell r="AE111">
            <v>150</v>
          </cell>
          <cell r="AF111">
            <v>61.715109143801804</v>
          </cell>
          <cell r="AG111">
            <v>155.97091219979001</v>
          </cell>
          <cell r="AH111">
            <v>159.64321621495799</v>
          </cell>
          <cell r="AI111">
            <v>195.95822258717899</v>
          </cell>
          <cell r="AJ111">
            <v>79.668595440180496</v>
          </cell>
          <cell r="AK111">
            <v>385.33588039606599</v>
          </cell>
          <cell r="AL111">
            <v>227.426807743826</v>
          </cell>
          <cell r="AM111">
            <v>141.63770561169801</v>
          </cell>
          <cell r="AN111">
            <v>108.2</v>
          </cell>
          <cell r="AO111">
            <v>56.1</v>
          </cell>
          <cell r="AP111">
            <v>117.80000000000001</v>
          </cell>
          <cell r="AQ111">
            <v>77.984166629198171</v>
          </cell>
          <cell r="AR111">
            <v>48.541774972700011</v>
          </cell>
          <cell r="AS111">
            <v>109.73489708006201</v>
          </cell>
          <cell r="AT111">
            <v>16.351391518351022</v>
          </cell>
          <cell r="AU111">
            <v>48.795609726819492</v>
          </cell>
          <cell r="AV111">
            <v>12.076394824934027</v>
          </cell>
          <cell r="AW111">
            <v>27.382382942174047</v>
          </cell>
          <cell r="AX111">
            <v>-141.63770561169801</v>
          </cell>
          <cell r="AY111">
            <v>407.49927577300002</v>
          </cell>
          <cell r="AZ111">
            <v>612.01196294549004</v>
          </cell>
          <cell r="BA111">
            <v>881.3900762405101</v>
          </cell>
          <cell r="BB111">
            <v>1093.6996903460401</v>
          </cell>
          <cell r="BC111">
            <v>1222.1638955130402</v>
          </cell>
          <cell r="BD111">
            <v>1619.5761707340403</v>
          </cell>
          <cell r="BE111">
            <v>1874.3853614200402</v>
          </cell>
          <cell r="BF111">
            <v>1874.3853614200402</v>
          </cell>
          <cell r="BG111">
            <v>1874.3853614200402</v>
          </cell>
          <cell r="BH111">
            <v>211.71510914380181</v>
          </cell>
          <cell r="BI111">
            <v>367.68602134359185</v>
          </cell>
          <cell r="BJ111">
            <v>527.32923755854983</v>
          </cell>
          <cell r="BK111">
            <v>723.2874601457288</v>
          </cell>
          <cell r="BL111">
            <v>802.95605558590933</v>
          </cell>
          <cell r="BM111">
            <v>1188.2919359819753</v>
          </cell>
          <cell r="BN111">
            <v>1415.7187437258012</v>
          </cell>
          <cell r="BO111">
            <v>1557.3564493374993</v>
          </cell>
          <cell r="BP111">
            <v>1665.5564493374993</v>
          </cell>
          <cell r="BQ111">
            <v>195.78416662919821</v>
          </cell>
          <cell r="BR111">
            <v>244.32594160189819</v>
          </cell>
          <cell r="BS111">
            <v>354.06083868196026</v>
          </cell>
          <cell r="BT111">
            <v>370.41223020031134</v>
          </cell>
          <cell r="BU111">
            <v>419.20783992713086</v>
          </cell>
          <cell r="BV111">
            <v>431.284234752065</v>
          </cell>
          <cell r="BW111">
            <v>458.66661769423899</v>
          </cell>
          <cell r="BX111">
            <v>317.02891208254096</v>
          </cell>
          <cell r="BY111">
            <v>208.82891208254091</v>
          </cell>
          <cell r="BZ111">
            <v>88.558999999999997</v>
          </cell>
          <cell r="CA111">
            <v>68.599999999999994</v>
          </cell>
          <cell r="CB111">
            <v>138.1</v>
          </cell>
          <cell r="CC111">
            <v>612.01196294549004</v>
          </cell>
          <cell r="CD111">
            <v>295.25900000000001</v>
          </cell>
          <cell r="CE111">
            <v>316.75296294549003</v>
          </cell>
          <cell r="CF111">
            <v>107.27969780616</v>
          </cell>
        </row>
        <row r="112">
          <cell r="L112">
            <v>400</v>
          </cell>
          <cell r="N112">
            <v>400</v>
          </cell>
          <cell r="Q112">
            <v>0</v>
          </cell>
          <cell r="R112">
            <v>0</v>
          </cell>
          <cell r="S112">
            <v>0</v>
          </cell>
          <cell r="T112">
            <v>0</v>
          </cell>
          <cell r="U112">
            <v>0</v>
          </cell>
          <cell r="V112">
            <v>0</v>
          </cell>
          <cell r="W112">
            <v>0</v>
          </cell>
          <cell r="X112">
            <v>0</v>
          </cell>
          <cell r="Y112">
            <v>0</v>
          </cell>
          <cell r="Z112">
            <v>0</v>
          </cell>
          <cell r="AA112">
            <v>0</v>
          </cell>
          <cell r="AB112">
            <v>0.37169237345326611</v>
          </cell>
          <cell r="AC112" t="str">
            <v xml:space="preserve"> </v>
          </cell>
          <cell r="AD112">
            <v>0.37169237345326611</v>
          </cell>
          <cell r="AE112">
            <v>0</v>
          </cell>
          <cell r="AF112">
            <v>0</v>
          </cell>
          <cell r="AG112">
            <v>0</v>
          </cell>
          <cell r="AH112">
            <v>300</v>
          </cell>
          <cell r="AI112">
            <v>100</v>
          </cell>
          <cell r="AJ112">
            <v>100</v>
          </cell>
          <cell r="AK112">
            <v>0</v>
          </cell>
          <cell r="AL112">
            <v>0</v>
          </cell>
          <cell r="AM112">
            <v>100</v>
          </cell>
          <cell r="AN112">
            <v>100</v>
          </cell>
          <cell r="AO112">
            <v>100</v>
          </cell>
          <cell r="AP112">
            <v>0</v>
          </cell>
          <cell r="AQ112">
            <v>0</v>
          </cell>
          <cell r="AR112">
            <v>0</v>
          </cell>
          <cell r="AS112">
            <v>-300</v>
          </cell>
          <cell r="AT112">
            <v>-100</v>
          </cell>
          <cell r="AU112">
            <v>-100</v>
          </cell>
          <cell r="AV112">
            <v>0</v>
          </cell>
          <cell r="AW112">
            <v>0</v>
          </cell>
          <cell r="AX112">
            <v>-100</v>
          </cell>
          <cell r="AY112">
            <v>0</v>
          </cell>
          <cell r="AZ112">
            <v>0</v>
          </cell>
          <cell r="BA112">
            <v>0</v>
          </cell>
          <cell r="BB112">
            <v>0</v>
          </cell>
          <cell r="BC112">
            <v>0</v>
          </cell>
          <cell r="BD112">
            <v>0</v>
          </cell>
          <cell r="BE112">
            <v>0</v>
          </cell>
          <cell r="BF112">
            <v>0</v>
          </cell>
          <cell r="BG112">
            <v>0</v>
          </cell>
          <cell r="BH112">
            <v>0</v>
          </cell>
          <cell r="BI112">
            <v>0</v>
          </cell>
          <cell r="BJ112">
            <v>300</v>
          </cell>
          <cell r="BK112">
            <v>400</v>
          </cell>
          <cell r="BL112">
            <v>500</v>
          </cell>
          <cell r="BM112">
            <v>500</v>
          </cell>
          <cell r="BN112">
            <v>500</v>
          </cell>
          <cell r="BO112">
            <v>600</v>
          </cell>
          <cell r="BP112">
            <v>700</v>
          </cell>
          <cell r="BQ112">
            <v>0</v>
          </cell>
          <cell r="BR112">
            <v>0</v>
          </cell>
          <cell r="BS112">
            <v>-300</v>
          </cell>
          <cell r="BT112">
            <v>-400</v>
          </cell>
          <cell r="BU112">
            <v>-500</v>
          </cell>
          <cell r="BV112">
            <v>-500</v>
          </cell>
          <cell r="BW112">
            <v>-500</v>
          </cell>
          <cell r="BX112">
            <v>-600</v>
          </cell>
          <cell r="BY112">
            <v>-700</v>
          </cell>
          <cell r="CC112">
            <v>0</v>
          </cell>
          <cell r="CD112">
            <v>0</v>
          </cell>
          <cell r="CE112">
            <v>0</v>
          </cell>
          <cell r="CF112" t="str">
            <v xml:space="preserve">n.a. </v>
          </cell>
        </row>
        <row r="113">
          <cell r="L113" t="e">
            <v>#REF!</v>
          </cell>
          <cell r="M113" t="e">
            <v>#REF!</v>
          </cell>
          <cell r="N113" t="e">
            <v>#REF!</v>
          </cell>
          <cell r="Q113">
            <v>0</v>
          </cell>
          <cell r="R113">
            <v>0</v>
          </cell>
          <cell r="S113">
            <v>208.57856327699997</v>
          </cell>
          <cell r="T113">
            <v>2.3195410023199998</v>
          </cell>
          <cell r="U113">
            <v>85.030420000000007</v>
          </cell>
          <cell r="V113">
            <v>66.963988000000001</v>
          </cell>
          <cell r="W113">
            <v>7.5399120000000002</v>
          </cell>
          <cell r="X113">
            <v>6.4597169999999995</v>
          </cell>
          <cell r="Y113">
            <v>4.9280130000000009</v>
          </cell>
          <cell r="Z113">
            <v>0.74346800000000002</v>
          </cell>
          <cell r="AA113">
            <v>412.56362227931999</v>
          </cell>
          <cell r="AB113" t="e">
            <v>#REF!</v>
          </cell>
          <cell r="AC113" t="e">
            <v>#REF!</v>
          </cell>
          <cell r="AD113" t="e">
            <v>#REF!</v>
          </cell>
          <cell r="AE113">
            <v>30</v>
          </cell>
          <cell r="AF113">
            <v>0</v>
          </cell>
          <cell r="AG113">
            <v>0</v>
          </cell>
          <cell r="AH113">
            <v>0</v>
          </cell>
          <cell r="AI113">
            <v>62.009239128671091</v>
          </cell>
          <cell r="AJ113">
            <v>148.61161945865189</v>
          </cell>
          <cell r="AK113">
            <v>74.654425599736498</v>
          </cell>
          <cell r="AL113">
            <v>98.310016011817709</v>
          </cell>
          <cell r="AM113">
            <v>4.1504132679958099</v>
          </cell>
          <cell r="AN113">
            <v>33.277195453654002</v>
          </cell>
          <cell r="AO113">
            <v>4.9870910794730197</v>
          </cell>
          <cell r="AP113">
            <v>0</v>
          </cell>
          <cell r="AQ113">
            <v>0</v>
          </cell>
          <cell r="AR113">
            <v>0</v>
          </cell>
          <cell r="AS113">
            <v>0</v>
          </cell>
          <cell r="AT113">
            <v>146.56932414832889</v>
          </cell>
          <cell r="AU113">
            <v>-146.29207845633189</v>
          </cell>
          <cell r="AV113">
            <v>10.375994400263508</v>
          </cell>
          <cell r="AW113">
            <v>-31.346028011817708</v>
          </cell>
          <cell r="AX113">
            <v>3.3894987320041903</v>
          </cell>
          <cell r="AY113">
            <v>30</v>
          </cell>
          <cell r="AZ113">
            <v>30</v>
          </cell>
          <cell r="BA113">
            <v>30</v>
          </cell>
          <cell r="BB113">
            <v>238.57856327699997</v>
          </cell>
          <cell r="BC113">
            <v>240.89810427931997</v>
          </cell>
          <cell r="BD113">
            <v>325.92852427931996</v>
          </cell>
          <cell r="BE113">
            <v>392.89251227931993</v>
          </cell>
          <cell r="BF113">
            <v>400.43242427931995</v>
          </cell>
          <cell r="BG113">
            <v>406.89214127931996</v>
          </cell>
          <cell r="BH113">
            <v>30</v>
          </cell>
          <cell r="BI113">
            <v>30</v>
          </cell>
          <cell r="BJ113">
            <v>30</v>
          </cell>
          <cell r="BK113">
            <v>92.009239128671084</v>
          </cell>
          <cell r="BL113">
            <v>240.62085858732297</v>
          </cell>
          <cell r="BM113">
            <v>315.27528418705947</v>
          </cell>
          <cell r="BN113">
            <v>413.58530019887718</v>
          </cell>
          <cell r="BO113">
            <v>417.73571346687299</v>
          </cell>
          <cell r="BP113">
            <v>451.01290892052702</v>
          </cell>
          <cell r="BQ113">
            <v>0</v>
          </cell>
          <cell r="BR113">
            <v>0</v>
          </cell>
          <cell r="BS113">
            <v>0</v>
          </cell>
          <cell r="BT113">
            <v>146.56932414832889</v>
          </cell>
          <cell r="BU113">
            <v>0.27724569199699545</v>
          </cell>
          <cell r="BV113">
            <v>10.653240092260489</v>
          </cell>
          <cell r="BW113">
            <v>-20.692787919557247</v>
          </cell>
          <cell r="BX113">
            <v>-17.303289187553048</v>
          </cell>
          <cell r="BY113">
            <v>-44.120767641207067</v>
          </cell>
          <cell r="BZ113">
            <v>0</v>
          </cell>
          <cell r="CA113">
            <v>0</v>
          </cell>
          <cell r="CB113">
            <v>53.442999999999998</v>
          </cell>
          <cell r="CC113">
            <v>30</v>
          </cell>
          <cell r="CD113">
            <v>53.442999999999998</v>
          </cell>
          <cell r="CE113">
            <v>-23.442999999999998</v>
          </cell>
          <cell r="CF113">
            <v>-43.865426716314573</v>
          </cell>
        </row>
        <row r="114">
          <cell r="H114" t="str">
            <v>Bonos de Seguridad</v>
          </cell>
          <cell r="L114">
            <v>426.00000000000006</v>
          </cell>
          <cell r="N114">
            <v>426.00000000000006</v>
          </cell>
          <cell r="O114">
            <v>0</v>
          </cell>
          <cell r="P114">
            <v>0</v>
          </cell>
          <cell r="Q114">
            <v>0</v>
          </cell>
          <cell r="R114">
            <v>0</v>
          </cell>
          <cell r="S114">
            <v>208.57856327699997</v>
          </cell>
          <cell r="T114">
            <v>2.3195410023199998</v>
          </cell>
          <cell r="U114">
            <v>85.030420000000007</v>
          </cell>
          <cell r="V114">
            <v>66.963988000000001</v>
          </cell>
          <cell r="W114">
            <v>7.5399120000000002</v>
          </cell>
          <cell r="X114">
            <v>6.4597169999999995</v>
          </cell>
          <cell r="Y114">
            <v>4.9280130000000009</v>
          </cell>
          <cell r="Z114">
            <v>0.74346800000000002</v>
          </cell>
          <cell r="AA114">
            <v>382.56362227931999</v>
          </cell>
          <cell r="AB114">
            <v>0.39585237772772847</v>
          </cell>
          <cell r="AC114" t="str">
            <v xml:space="preserve"> </v>
          </cell>
          <cell r="AD114">
            <v>0.39585237772772847</v>
          </cell>
          <cell r="AE114">
            <v>0</v>
          </cell>
          <cell r="AF114">
            <v>0</v>
          </cell>
          <cell r="AG114">
            <v>0</v>
          </cell>
          <cell r="AH114">
            <v>0</v>
          </cell>
          <cell r="AI114">
            <v>62.009239128671091</v>
          </cell>
          <cell r="AJ114">
            <v>148.61161945865189</v>
          </cell>
          <cell r="AK114">
            <v>74.654425599736498</v>
          </cell>
          <cell r="AL114">
            <v>98.310016011817709</v>
          </cell>
          <cell r="AM114">
            <v>4.1504132679958099</v>
          </cell>
          <cell r="AN114">
            <v>33.277195453654002</v>
          </cell>
          <cell r="AO114">
            <v>4.9870910794730197</v>
          </cell>
          <cell r="AP114">
            <v>0</v>
          </cell>
          <cell r="AQ114">
            <v>0</v>
          </cell>
          <cell r="AR114">
            <v>0</v>
          </cell>
          <cell r="AS114">
            <v>0</v>
          </cell>
          <cell r="AT114">
            <v>146.56932414832889</v>
          </cell>
          <cell r="AU114">
            <v>-146.29207845633189</v>
          </cell>
          <cell r="AV114">
            <v>10.375994400263508</v>
          </cell>
          <cell r="AW114">
            <v>-31.346028011817708</v>
          </cell>
          <cell r="AX114">
            <v>3.3894987320041903</v>
          </cell>
          <cell r="AY114">
            <v>0</v>
          </cell>
          <cell r="AZ114">
            <v>0</v>
          </cell>
          <cell r="BA114">
            <v>0</v>
          </cell>
          <cell r="BB114">
            <v>208.57856327699997</v>
          </cell>
          <cell r="BC114">
            <v>210.89810427931997</v>
          </cell>
          <cell r="BD114">
            <v>295.92852427931996</v>
          </cell>
          <cell r="BE114">
            <v>362.89251227931993</v>
          </cell>
          <cell r="BF114">
            <v>370.43242427931995</v>
          </cell>
          <cell r="BG114">
            <v>376.89214127931996</v>
          </cell>
          <cell r="BH114">
            <v>0</v>
          </cell>
          <cell r="BI114">
            <v>0</v>
          </cell>
          <cell r="BJ114">
            <v>0</v>
          </cell>
          <cell r="BK114">
            <v>62.009239128671091</v>
          </cell>
          <cell r="BL114">
            <v>210.62085858732297</v>
          </cell>
          <cell r="BM114">
            <v>285.27528418705947</v>
          </cell>
          <cell r="BN114">
            <v>383.58530019887718</v>
          </cell>
          <cell r="BO114">
            <v>387.73571346687299</v>
          </cell>
          <cell r="BP114">
            <v>421.01290892052702</v>
          </cell>
          <cell r="BQ114">
            <v>0</v>
          </cell>
          <cell r="BR114">
            <v>0</v>
          </cell>
          <cell r="BS114">
            <v>0</v>
          </cell>
          <cell r="BT114">
            <v>146.56932414832889</v>
          </cell>
          <cell r="BU114">
            <v>0.27724569199699545</v>
          </cell>
          <cell r="BV114">
            <v>10.653240092260489</v>
          </cell>
          <cell r="BW114">
            <v>-20.692787919557247</v>
          </cell>
          <cell r="BX114">
            <v>-17.303289187553048</v>
          </cell>
          <cell r="BY114">
            <v>-44.120767641207067</v>
          </cell>
          <cell r="BZ114">
            <v>0</v>
          </cell>
          <cell r="CC114">
            <v>0</v>
          </cell>
          <cell r="CD114">
            <v>0</v>
          </cell>
          <cell r="CE114">
            <v>0</v>
          </cell>
          <cell r="CF114" t="str">
            <v xml:space="preserve">n.a. </v>
          </cell>
        </row>
        <row r="115">
          <cell r="H115" t="str">
            <v>Fondo de Pensiones Caja Agraria</v>
          </cell>
          <cell r="M115">
            <v>48</v>
          </cell>
          <cell r="N115">
            <v>48</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t="str">
            <v xml:space="preserve"> </v>
          </cell>
          <cell r="AC115">
            <v>4.460308481439193E-2</v>
          </cell>
          <cell r="AD115">
            <v>4.460308481439193E-2</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53.442999999999998</v>
          </cell>
          <cell r="CC115">
            <v>0</v>
          </cell>
          <cell r="CD115">
            <v>53.442999999999998</v>
          </cell>
          <cell r="CE115">
            <v>-53.442999999999998</v>
          </cell>
          <cell r="CF115">
            <v>-100</v>
          </cell>
        </row>
        <row r="116">
          <cell r="H116" t="str">
            <v>Fondo de Solidaridad Agropecuario</v>
          </cell>
          <cell r="M116">
            <v>105</v>
          </cell>
          <cell r="N116">
            <v>105</v>
          </cell>
          <cell r="O116">
            <v>30</v>
          </cell>
          <cell r="P116">
            <v>0</v>
          </cell>
          <cell r="Q116">
            <v>0</v>
          </cell>
          <cell r="R116">
            <v>0</v>
          </cell>
          <cell r="S116">
            <v>0</v>
          </cell>
          <cell r="T116">
            <v>0</v>
          </cell>
          <cell r="U116">
            <v>0</v>
          </cell>
          <cell r="V116">
            <v>0</v>
          </cell>
          <cell r="W116">
            <v>0</v>
          </cell>
          <cell r="X116">
            <v>0</v>
          </cell>
          <cell r="Y116">
            <v>0</v>
          </cell>
          <cell r="Z116">
            <v>0</v>
          </cell>
          <cell r="AA116">
            <v>30</v>
          </cell>
          <cell r="AB116" t="str">
            <v xml:space="preserve"> </v>
          </cell>
          <cell r="AC116">
            <v>9.7569248031482342E-2</v>
          </cell>
          <cell r="AD116">
            <v>9.7569248031482342E-2</v>
          </cell>
          <cell r="AE116">
            <v>30</v>
          </cell>
          <cell r="AP116">
            <v>0</v>
          </cell>
          <cell r="AQ116">
            <v>0</v>
          </cell>
          <cell r="AR116">
            <v>0</v>
          </cell>
          <cell r="AS116">
            <v>0</v>
          </cell>
          <cell r="AT116">
            <v>0</v>
          </cell>
          <cell r="AU116">
            <v>0</v>
          </cell>
          <cell r="AV116">
            <v>0</v>
          </cell>
          <cell r="AW116">
            <v>0</v>
          </cell>
          <cell r="AX116">
            <v>0</v>
          </cell>
          <cell r="AY116">
            <v>30</v>
          </cell>
          <cell r="AZ116">
            <v>30</v>
          </cell>
          <cell r="BA116">
            <v>30</v>
          </cell>
          <cell r="BB116">
            <v>30</v>
          </cell>
          <cell r="BC116">
            <v>30</v>
          </cell>
          <cell r="BD116">
            <v>30</v>
          </cell>
          <cell r="BE116">
            <v>30</v>
          </cell>
          <cell r="BF116">
            <v>30</v>
          </cell>
          <cell r="BG116">
            <v>30</v>
          </cell>
          <cell r="BH116">
            <v>30</v>
          </cell>
          <cell r="BI116">
            <v>30</v>
          </cell>
          <cell r="BJ116">
            <v>30</v>
          </cell>
          <cell r="BK116">
            <v>30</v>
          </cell>
          <cell r="BL116">
            <v>30</v>
          </cell>
          <cell r="BM116">
            <v>30</v>
          </cell>
          <cell r="BN116">
            <v>30</v>
          </cell>
          <cell r="BO116">
            <v>30</v>
          </cell>
          <cell r="BP116">
            <v>30</v>
          </cell>
          <cell r="BQ116">
            <v>0</v>
          </cell>
          <cell r="BR116">
            <v>0</v>
          </cell>
          <cell r="BS116">
            <v>0</v>
          </cell>
          <cell r="BT116">
            <v>0</v>
          </cell>
          <cell r="BU116">
            <v>0</v>
          </cell>
          <cell r="BV116">
            <v>0</v>
          </cell>
          <cell r="BW116">
            <v>0</v>
          </cell>
          <cell r="BX116">
            <v>0</v>
          </cell>
          <cell r="BY116">
            <v>0</v>
          </cell>
          <cell r="CC116">
            <v>30</v>
          </cell>
          <cell r="CD116">
            <v>0</v>
          </cell>
          <cell r="CE116">
            <v>30</v>
          </cell>
          <cell r="CF116" t="str">
            <v xml:space="preserve">n.a. </v>
          </cell>
        </row>
        <row r="117">
          <cell r="L117">
            <v>3390.7645173871006</v>
          </cell>
          <cell r="M117">
            <v>48</v>
          </cell>
          <cell r="N117">
            <v>3438.7645173871006</v>
          </cell>
          <cell r="Q117">
            <v>256.43030970000001</v>
          </cell>
          <cell r="R117">
            <v>449.02652563316997</v>
          </cell>
          <cell r="S117">
            <v>274.88899371474997</v>
          </cell>
          <cell r="T117">
            <v>147.26920567100001</v>
          </cell>
          <cell r="U117">
            <v>524.38046999999995</v>
          </cell>
          <cell r="V117">
            <v>271.66789339477998</v>
          </cell>
          <cell r="W117">
            <v>512.99476235101008</v>
          </cell>
          <cell r="X117">
            <v>57.724899999999998</v>
          </cell>
          <cell r="Y117">
            <v>85.553600000000003</v>
          </cell>
          <cell r="Z117">
            <v>352.20499999999998</v>
          </cell>
          <cell r="AA117">
            <v>3141.0388335647103</v>
          </cell>
          <cell r="AB117">
            <v>3.150803278221824</v>
          </cell>
          <cell r="AC117">
            <v>4.460308481439193E-2</v>
          </cell>
          <cell r="AD117">
            <v>3.1954063630362164</v>
          </cell>
          <cell r="AE117">
            <v>139.30530849418165</v>
          </cell>
          <cell r="AF117">
            <v>63.540300000000002</v>
          </cell>
          <cell r="AG117">
            <v>235.26891249119799</v>
          </cell>
          <cell r="AH117">
            <v>419.65271282646</v>
          </cell>
          <cell r="AI117">
            <v>303.69064399327402</v>
          </cell>
          <cell r="AJ117">
            <v>165.856703213</v>
          </cell>
          <cell r="AK117">
            <v>596.91329012715403</v>
          </cell>
          <cell r="AL117">
            <v>539.53678949699997</v>
          </cell>
          <cell r="AM117">
            <v>581.07928970912894</v>
          </cell>
          <cell r="AN117">
            <v>45.112831234860003</v>
          </cell>
          <cell r="AO117">
            <v>66.128830429649099</v>
          </cell>
          <cell r="AP117">
            <v>14.975498205818354</v>
          </cell>
          <cell r="AQ117">
            <v>-8.9239336000000051</v>
          </cell>
          <cell r="AR117">
            <v>21.161397208802015</v>
          </cell>
          <cell r="AS117">
            <v>29.373812806709964</v>
          </cell>
          <cell r="AT117">
            <v>-28.80165027852405</v>
          </cell>
          <cell r="AU117">
            <v>-18.587497541999994</v>
          </cell>
          <cell r="AV117">
            <v>-72.532820127154082</v>
          </cell>
          <cell r="AW117">
            <v>-267.86889610221999</v>
          </cell>
          <cell r="AX117">
            <v>-68.084527358118862</v>
          </cell>
          <cell r="AY117">
            <v>208.8971731</v>
          </cell>
          <cell r="AZ117">
            <v>465.32748279999998</v>
          </cell>
          <cell r="BA117">
            <v>914.35400843316995</v>
          </cell>
          <cell r="BB117">
            <v>1189.2430021479199</v>
          </cell>
          <cell r="BC117">
            <v>1336.5122078189199</v>
          </cell>
          <cell r="BD117">
            <v>1860.8926778189198</v>
          </cell>
          <cell r="BE117">
            <v>2132.5605712136999</v>
          </cell>
          <cell r="BF117">
            <v>2645.5553335647101</v>
          </cell>
          <cell r="BG117">
            <v>2703.2802335647102</v>
          </cell>
          <cell r="BH117">
            <v>202.84560849418165</v>
          </cell>
          <cell r="BI117">
            <v>438.11452098537961</v>
          </cell>
          <cell r="BJ117">
            <v>857.76723381183956</v>
          </cell>
          <cell r="BK117">
            <v>1161.4578778051136</v>
          </cell>
          <cell r="BL117">
            <v>1327.3145810181136</v>
          </cell>
          <cell r="BM117">
            <v>2074.2278711452677</v>
          </cell>
          <cell r="BN117">
            <v>2463.7646606422677</v>
          </cell>
          <cell r="BO117">
            <v>3044.8439503513964</v>
          </cell>
          <cell r="BP117">
            <v>3089.9567815862565</v>
          </cell>
          <cell r="BQ117">
            <v>6.0515646058183563</v>
          </cell>
          <cell r="BR117">
            <v>27.212961814620371</v>
          </cell>
          <cell r="BS117">
            <v>56.586774621330392</v>
          </cell>
          <cell r="BT117">
            <v>27.785124342806284</v>
          </cell>
          <cell r="BU117">
            <v>9.1976268008063471</v>
          </cell>
          <cell r="BV117">
            <v>-213.33519332634796</v>
          </cell>
          <cell r="BW117">
            <v>-331.20408942856784</v>
          </cell>
          <cell r="BX117">
            <v>-399.28861678668636</v>
          </cell>
          <cell r="BY117">
            <v>-386.6765480215463</v>
          </cell>
          <cell r="BZ117">
            <v>56.326999999999998</v>
          </cell>
          <cell r="CA117">
            <v>385.8186</v>
          </cell>
          <cell r="CB117">
            <v>208.29500000000002</v>
          </cell>
          <cell r="CC117">
            <v>465.32748279999998</v>
          </cell>
          <cell r="CD117">
            <v>650.44060000000002</v>
          </cell>
          <cell r="CE117">
            <v>-185.11311720000003</v>
          </cell>
          <cell r="CF117">
            <v>-28.459649843506085</v>
          </cell>
        </row>
        <row r="118">
          <cell r="G118" t="str">
            <v>TESORERIA TES B</v>
          </cell>
          <cell r="L118">
            <v>3111.1993576444547</v>
          </cell>
          <cell r="N118">
            <v>3111.1993576444547</v>
          </cell>
          <cell r="O118">
            <v>154.2808067</v>
          </cell>
          <cell r="P118">
            <v>54.616366399999997</v>
          </cell>
          <cell r="Q118">
            <v>256.43030970000001</v>
          </cell>
          <cell r="R118">
            <v>449.02652563316997</v>
          </cell>
          <cell r="S118">
            <v>274.88899371474997</v>
          </cell>
          <cell r="T118">
            <v>147.26920567100001</v>
          </cell>
          <cell r="U118">
            <v>524.38046999999995</v>
          </cell>
          <cell r="V118">
            <v>271.66789339477998</v>
          </cell>
          <cell r="W118">
            <v>512.99476235101008</v>
          </cell>
          <cell r="X118">
            <v>57.724899999999998</v>
          </cell>
          <cell r="Y118">
            <v>85.553600000000003</v>
          </cell>
          <cell r="Z118">
            <v>352.20499999999998</v>
          </cell>
          <cell r="AA118">
            <v>3141.0388335647103</v>
          </cell>
          <cell r="AB118">
            <v>2.8910226838228605</v>
          </cell>
          <cell r="AC118" t="str">
            <v xml:space="preserve"> </v>
          </cell>
          <cell r="AD118">
            <v>2.8910226838228605</v>
          </cell>
          <cell r="AE118">
            <v>139.30530849418165</v>
          </cell>
          <cell r="AF118">
            <v>63.540300000000002</v>
          </cell>
          <cell r="AG118">
            <v>235.26891249119799</v>
          </cell>
          <cell r="AH118">
            <v>419.65271282646</v>
          </cell>
          <cell r="AI118">
            <v>303.69064399327402</v>
          </cell>
          <cell r="AJ118">
            <v>165.856703213</v>
          </cell>
          <cell r="AK118">
            <v>446.91329012715403</v>
          </cell>
          <cell r="AL118">
            <v>439.53678949699997</v>
          </cell>
          <cell r="AM118">
            <v>581.07928970912894</v>
          </cell>
          <cell r="AN118">
            <v>45.112831234860003</v>
          </cell>
          <cell r="AO118">
            <v>66.128830429649099</v>
          </cell>
          <cell r="AP118">
            <v>14.975498205818354</v>
          </cell>
          <cell r="AQ118">
            <v>-8.9239336000000051</v>
          </cell>
          <cell r="AR118">
            <v>21.161397208802015</v>
          </cell>
          <cell r="AS118">
            <v>29.373812806709964</v>
          </cell>
          <cell r="AT118">
            <v>-28.80165027852405</v>
          </cell>
          <cell r="AU118">
            <v>-18.587497541999994</v>
          </cell>
          <cell r="AV118">
            <v>77.467179872845918</v>
          </cell>
          <cell r="AW118">
            <v>-167.86889610221999</v>
          </cell>
          <cell r="AX118">
            <v>-68.084527358118862</v>
          </cell>
          <cell r="AY118">
            <v>208.8971731</v>
          </cell>
          <cell r="AZ118">
            <v>465.32748279999998</v>
          </cell>
          <cell r="BA118">
            <v>914.35400843316995</v>
          </cell>
          <cell r="BB118">
            <v>1189.2430021479199</v>
          </cell>
          <cell r="BC118">
            <v>1336.5122078189199</v>
          </cell>
          <cell r="BD118">
            <v>1860.8926778189198</v>
          </cell>
          <cell r="BE118">
            <v>2132.5605712136999</v>
          </cell>
          <cell r="BF118">
            <v>2645.5553335647101</v>
          </cell>
          <cell r="BG118">
            <v>2703.2802335647102</v>
          </cell>
          <cell r="BH118">
            <v>202.84560849418165</v>
          </cell>
          <cell r="BI118">
            <v>438.11452098537961</v>
          </cell>
          <cell r="BJ118">
            <v>857.76723381183956</v>
          </cell>
          <cell r="BK118">
            <v>1161.4578778051136</v>
          </cell>
          <cell r="BL118">
            <v>1327.3145810181136</v>
          </cell>
          <cell r="BM118">
            <v>1774.2278711452677</v>
          </cell>
          <cell r="BN118">
            <v>2213.7646606422677</v>
          </cell>
          <cell r="BO118">
            <v>2794.8439503513964</v>
          </cell>
          <cell r="BP118">
            <v>2839.9567815862565</v>
          </cell>
          <cell r="BQ118">
            <v>6.0515646058183563</v>
          </cell>
          <cell r="BR118">
            <v>27.212961814620371</v>
          </cell>
          <cell r="BS118">
            <v>56.586774621330392</v>
          </cell>
          <cell r="BT118">
            <v>27.785124342806284</v>
          </cell>
          <cell r="BU118">
            <v>9.1976268008063471</v>
          </cell>
          <cell r="BV118">
            <v>86.664806673652038</v>
          </cell>
          <cell r="BW118">
            <v>-81.204089428567841</v>
          </cell>
          <cell r="BX118">
            <v>-149.28861678668636</v>
          </cell>
          <cell r="BY118">
            <v>-136.6765480215463</v>
          </cell>
          <cell r="BZ118">
            <v>56.326999999999998</v>
          </cell>
          <cell r="CA118">
            <v>385.8186</v>
          </cell>
          <cell r="CB118">
            <v>154.846</v>
          </cell>
          <cell r="CC118">
            <v>465.32748279999998</v>
          </cell>
          <cell r="CD118">
            <v>596.99160000000006</v>
          </cell>
          <cell r="CE118">
            <v>-131.66411720000008</v>
          </cell>
          <cell r="CF118">
            <v>-22.054601304272971</v>
          </cell>
        </row>
        <row r="119">
          <cell r="G119" t="str">
            <v>OTROS</v>
          </cell>
          <cell r="L119">
            <v>0</v>
          </cell>
          <cell r="M119">
            <v>48</v>
          </cell>
          <cell r="N119">
            <v>48</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t="str">
            <v xml:space="preserve"> </v>
          </cell>
          <cell r="AC119">
            <v>4.460308481439193E-2</v>
          </cell>
          <cell r="AD119">
            <v>4.460308481439193E-2</v>
          </cell>
          <cell r="AE119">
            <v>0</v>
          </cell>
          <cell r="AF119">
            <v>0</v>
          </cell>
          <cell r="AG119">
            <v>0</v>
          </cell>
          <cell r="AH119">
            <v>0</v>
          </cell>
          <cell r="AI119">
            <v>0</v>
          </cell>
          <cell r="AJ119">
            <v>0</v>
          </cell>
          <cell r="AK119">
            <v>150</v>
          </cell>
          <cell r="AL119">
            <v>100</v>
          </cell>
          <cell r="AM119">
            <v>0</v>
          </cell>
          <cell r="AN119">
            <v>0</v>
          </cell>
          <cell r="AO119">
            <v>0</v>
          </cell>
          <cell r="AP119">
            <v>0</v>
          </cell>
          <cell r="AQ119">
            <v>0</v>
          </cell>
          <cell r="AR119">
            <v>0</v>
          </cell>
          <cell r="AS119">
            <v>0</v>
          </cell>
          <cell r="AT119">
            <v>0</v>
          </cell>
          <cell r="AU119">
            <v>0</v>
          </cell>
          <cell r="AV119">
            <v>-150</v>
          </cell>
          <cell r="AW119">
            <v>-100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300</v>
          </cell>
          <cell r="BN119">
            <v>250</v>
          </cell>
          <cell r="BO119">
            <v>250</v>
          </cell>
          <cell r="BP119">
            <v>250</v>
          </cell>
          <cell r="BQ119">
            <v>0</v>
          </cell>
          <cell r="BR119">
            <v>0</v>
          </cell>
          <cell r="BS119">
            <v>0</v>
          </cell>
          <cell r="BT119">
            <v>0</v>
          </cell>
          <cell r="BU119">
            <v>0</v>
          </cell>
          <cell r="BV119">
            <v>-300</v>
          </cell>
          <cell r="BW119">
            <v>-250</v>
          </cell>
          <cell r="BX119">
            <v>-250</v>
          </cell>
          <cell r="BY119">
            <v>-250</v>
          </cell>
          <cell r="BZ119">
            <v>0</v>
          </cell>
          <cell r="CA119">
            <v>0</v>
          </cell>
          <cell r="CB119">
            <v>53.448999999999998</v>
          </cell>
          <cell r="CC119">
            <v>0</v>
          </cell>
          <cell r="CD119">
            <v>53.448999999999998</v>
          </cell>
          <cell r="CE119">
            <v>-53.448999999999998</v>
          </cell>
          <cell r="CF119">
            <v>-100</v>
          </cell>
        </row>
        <row r="120">
          <cell r="H120" t="str">
            <v>Caja Agraria pagares</v>
          </cell>
          <cell r="M120">
            <v>48</v>
          </cell>
          <cell r="N120">
            <v>48</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t="str">
            <v xml:space="preserve"> </v>
          </cell>
          <cell r="AC120">
            <v>4.460308481439193E-2</v>
          </cell>
          <cell r="AD120">
            <v>4.460308481439193E-2</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53.448999999999998</v>
          </cell>
          <cell r="CC120">
            <v>0</v>
          </cell>
          <cell r="CD120">
            <v>53.448999999999998</v>
          </cell>
          <cell r="CE120">
            <v>-53.448999999999998</v>
          </cell>
          <cell r="CF120">
            <v>-100</v>
          </cell>
        </row>
        <row r="121">
          <cell r="H121" t="str">
            <v>Otra Deuda Interna</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t="str">
            <v xml:space="preserve"> </v>
          </cell>
          <cell r="AC121" t="str">
            <v xml:space="preserve"> </v>
          </cell>
          <cell r="AD121" t="str">
            <v xml:space="preserve"> </v>
          </cell>
          <cell r="AK121">
            <v>150</v>
          </cell>
          <cell r="AL121">
            <v>100</v>
          </cell>
          <cell r="AM121">
            <v>0</v>
          </cell>
          <cell r="AN121">
            <v>0</v>
          </cell>
          <cell r="AO121">
            <v>0</v>
          </cell>
          <cell r="AP121">
            <v>0</v>
          </cell>
          <cell r="AQ121">
            <v>0</v>
          </cell>
          <cell r="AR121">
            <v>0</v>
          </cell>
          <cell r="AS121">
            <v>0</v>
          </cell>
          <cell r="AT121">
            <v>0</v>
          </cell>
          <cell r="AU121">
            <v>0</v>
          </cell>
          <cell r="AV121">
            <v>-150</v>
          </cell>
          <cell r="AW121">
            <v>-100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150</v>
          </cell>
          <cell r="BN121">
            <v>250</v>
          </cell>
          <cell r="BO121">
            <v>250</v>
          </cell>
          <cell r="BP121">
            <v>250</v>
          </cell>
          <cell r="BQ121">
            <v>0</v>
          </cell>
          <cell r="BR121">
            <v>0</v>
          </cell>
          <cell r="BS121">
            <v>0</v>
          </cell>
          <cell r="BT121">
            <v>0</v>
          </cell>
          <cell r="BU121">
            <v>0</v>
          </cell>
          <cell r="BV121">
            <v>-150</v>
          </cell>
          <cell r="BW121">
            <v>-250</v>
          </cell>
          <cell r="BX121">
            <v>-250</v>
          </cell>
          <cell r="BY121">
            <v>-250</v>
          </cell>
          <cell r="CC121">
            <v>0</v>
          </cell>
          <cell r="CD121">
            <v>0</v>
          </cell>
          <cell r="CE121">
            <v>0</v>
          </cell>
          <cell r="CF121" t="str">
            <v xml:space="preserve">n.a. </v>
          </cell>
        </row>
        <row r="122">
          <cell r="G122" t="str">
            <v>Mas Bonos Ley 55/85 y otros</v>
          </cell>
          <cell r="L122">
            <v>279.56515974264568</v>
          </cell>
          <cell r="N122">
            <v>279.56515974264568</v>
          </cell>
          <cell r="AA122">
            <v>0</v>
          </cell>
          <cell r="AB122">
            <v>0.25978059439896362</v>
          </cell>
          <cell r="AC122" t="str">
            <v xml:space="preserve"> </v>
          </cell>
          <cell r="AD122">
            <v>0.25978059439896362</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CC122">
            <v>0</v>
          </cell>
          <cell r="CD122">
            <v>0</v>
          </cell>
          <cell r="CE122">
            <v>0</v>
          </cell>
          <cell r="CF122" t="str">
            <v xml:space="preserve">n.a. </v>
          </cell>
        </row>
        <row r="123">
          <cell r="L123">
            <v>476.65260000000001</v>
          </cell>
          <cell r="M123">
            <v>0</v>
          </cell>
          <cell r="N123">
            <v>476.65260000000001</v>
          </cell>
          <cell r="Q123">
            <v>1.5</v>
          </cell>
          <cell r="R123">
            <v>1.7</v>
          </cell>
          <cell r="S123">
            <v>0</v>
          </cell>
          <cell r="T123">
            <v>531.70000000000005</v>
          </cell>
          <cell r="U123">
            <v>6.7278700999999996E-2</v>
          </cell>
          <cell r="V123">
            <v>0</v>
          </cell>
          <cell r="W123">
            <v>0</v>
          </cell>
          <cell r="X123">
            <v>0</v>
          </cell>
          <cell r="Y123">
            <v>0</v>
          </cell>
          <cell r="Z123">
            <v>0</v>
          </cell>
          <cell r="AA123">
            <v>699.42638120100003</v>
          </cell>
          <cell r="AB123">
            <v>0.44292034051667567</v>
          </cell>
          <cell r="AC123" t="str">
            <v xml:space="preserve"> </v>
          </cell>
          <cell r="AD123">
            <v>0.44292034051667567</v>
          </cell>
          <cell r="AE123">
            <v>0</v>
          </cell>
          <cell r="AF123">
            <v>161.71041390315327</v>
          </cell>
          <cell r="AG123">
            <v>0</v>
          </cell>
          <cell r="AH123">
            <v>0</v>
          </cell>
          <cell r="AI123">
            <v>0</v>
          </cell>
          <cell r="AJ123">
            <v>0</v>
          </cell>
          <cell r="AK123">
            <v>535</v>
          </cell>
          <cell r="AL123">
            <v>0</v>
          </cell>
          <cell r="AM123">
            <v>0</v>
          </cell>
          <cell r="AN123">
            <v>0</v>
          </cell>
          <cell r="AO123">
            <v>0</v>
          </cell>
          <cell r="AP123">
            <v>0</v>
          </cell>
          <cell r="AQ123">
            <v>2.7486885968467334</v>
          </cell>
          <cell r="AR123">
            <v>1.5</v>
          </cell>
          <cell r="AS123">
            <v>1.7</v>
          </cell>
          <cell r="AT123">
            <v>0</v>
          </cell>
          <cell r="AU123">
            <v>531.70000000000005</v>
          </cell>
          <cell r="AV123">
            <v>-534.93272129900004</v>
          </cell>
          <cell r="AW123">
            <v>0</v>
          </cell>
          <cell r="AX123">
            <v>0</v>
          </cell>
          <cell r="AY123">
            <v>164.4591025</v>
          </cell>
          <cell r="AZ123">
            <v>165.9591025</v>
          </cell>
          <cell r="BA123">
            <v>167.65910250000002</v>
          </cell>
          <cell r="BB123">
            <v>167.65910250000002</v>
          </cell>
          <cell r="BC123">
            <v>699.35910250000006</v>
          </cell>
          <cell r="BD123">
            <v>699.42638120099991</v>
          </cell>
          <cell r="BE123">
            <v>699.42638120099991</v>
          </cell>
          <cell r="BF123">
            <v>699.42638120099991</v>
          </cell>
          <cell r="BG123">
            <v>699.42638120099991</v>
          </cell>
          <cell r="BH123">
            <v>161.71041390315327</v>
          </cell>
          <cell r="BI123">
            <v>161.71041390315327</v>
          </cell>
          <cell r="BJ123">
            <v>161.71041390315327</v>
          </cell>
          <cell r="BK123">
            <v>161.71041390315327</v>
          </cell>
          <cell r="BL123">
            <v>161.71041390315327</v>
          </cell>
          <cell r="BM123">
            <v>696.71041390315327</v>
          </cell>
          <cell r="BN123">
            <v>696.71041390315327</v>
          </cell>
          <cell r="BO123">
            <v>696.71041390315327</v>
          </cell>
          <cell r="BP123">
            <v>696.71041390315327</v>
          </cell>
          <cell r="BQ123">
            <v>2.7486885968467392</v>
          </cell>
          <cell r="BR123">
            <v>4.2486885968467387</v>
          </cell>
          <cell r="BS123">
            <v>5.9486885968467389</v>
          </cell>
          <cell r="BT123">
            <v>5.9486885968467389</v>
          </cell>
          <cell r="BU123">
            <v>537.6486885968468</v>
          </cell>
          <cell r="BV123">
            <v>2.7159672978467029</v>
          </cell>
          <cell r="BW123">
            <v>2.715967297846646</v>
          </cell>
          <cell r="BX123">
            <v>2.715967297846646</v>
          </cell>
          <cell r="BY123">
            <v>2.715967297846646</v>
          </cell>
          <cell r="BZ123">
            <v>0</v>
          </cell>
          <cell r="CA123">
            <v>0</v>
          </cell>
          <cell r="CB123">
            <v>0</v>
          </cell>
          <cell r="CC123">
            <v>165.9591025</v>
          </cell>
          <cell r="CD123">
            <v>0</v>
          </cell>
          <cell r="CE123">
            <v>165.9591025</v>
          </cell>
          <cell r="CF123" t="str">
            <v xml:space="preserve">n.a. </v>
          </cell>
        </row>
        <row r="124">
          <cell r="F124" t="str">
            <v>Cerromatoso</v>
          </cell>
          <cell r="L124">
            <v>164.3526</v>
          </cell>
          <cell r="N124">
            <v>164.3526</v>
          </cell>
          <cell r="O124">
            <v>0</v>
          </cell>
          <cell r="P124">
            <v>164.35910250000001</v>
          </cell>
          <cell r="Q124">
            <v>0</v>
          </cell>
          <cell r="R124">
            <v>0</v>
          </cell>
          <cell r="S124">
            <v>0</v>
          </cell>
          <cell r="T124">
            <v>0</v>
          </cell>
          <cell r="U124">
            <v>0</v>
          </cell>
          <cell r="V124">
            <v>0</v>
          </cell>
          <cell r="W124">
            <v>0</v>
          </cell>
          <cell r="X124">
            <v>0</v>
          </cell>
          <cell r="Y124">
            <v>0</v>
          </cell>
          <cell r="Z124">
            <v>0</v>
          </cell>
          <cell r="AA124">
            <v>164.35910250000001</v>
          </cell>
          <cell r="AB124">
            <v>0.15272151994303815</v>
          </cell>
          <cell r="AC124" t="str">
            <v xml:space="preserve"> </v>
          </cell>
          <cell r="AD124">
            <v>0.15272151994303815</v>
          </cell>
          <cell r="AE124">
            <v>0</v>
          </cell>
          <cell r="AF124">
            <v>161.71041390315327</v>
          </cell>
          <cell r="AG124">
            <v>0</v>
          </cell>
          <cell r="AH124">
            <v>0</v>
          </cell>
          <cell r="AI124">
            <v>0</v>
          </cell>
          <cell r="AJ124">
            <v>0</v>
          </cell>
          <cell r="AK124">
            <v>0</v>
          </cell>
          <cell r="AL124">
            <v>0</v>
          </cell>
          <cell r="AM124">
            <v>0</v>
          </cell>
          <cell r="AN124">
            <v>0</v>
          </cell>
          <cell r="AO124">
            <v>0</v>
          </cell>
          <cell r="AP124">
            <v>0</v>
          </cell>
          <cell r="AQ124">
            <v>2.6486885968467391</v>
          </cell>
          <cell r="AR124">
            <v>0</v>
          </cell>
          <cell r="AS124">
            <v>0</v>
          </cell>
          <cell r="AT124">
            <v>0</v>
          </cell>
          <cell r="AU124">
            <v>0</v>
          </cell>
          <cell r="AV124">
            <v>0</v>
          </cell>
          <cell r="AW124">
            <v>0</v>
          </cell>
          <cell r="AX124">
            <v>0</v>
          </cell>
          <cell r="AY124">
            <v>164.35910250000001</v>
          </cell>
          <cell r="AZ124">
            <v>164.35910250000001</v>
          </cell>
          <cell r="BA124">
            <v>164.35910250000001</v>
          </cell>
          <cell r="BB124">
            <v>164.35910250000001</v>
          </cell>
          <cell r="BC124">
            <v>164.35910250000001</v>
          </cell>
          <cell r="BD124">
            <v>164.35910250000001</v>
          </cell>
          <cell r="BE124">
            <v>164.35910250000001</v>
          </cell>
          <cell r="BF124">
            <v>164.35910250000001</v>
          </cell>
          <cell r="BG124">
            <v>164.35910250000001</v>
          </cell>
          <cell r="BH124">
            <v>161.71041390315327</v>
          </cell>
          <cell r="BI124">
            <v>161.71041390315327</v>
          </cell>
          <cell r="BJ124">
            <v>161.71041390315327</v>
          </cell>
          <cell r="BK124">
            <v>161.71041390315327</v>
          </cell>
          <cell r="BL124">
            <v>161.71041390315327</v>
          </cell>
          <cell r="BM124">
            <v>161.71041390315327</v>
          </cell>
          <cell r="BN124">
            <v>161.71041390315327</v>
          </cell>
          <cell r="BO124">
            <v>161.71041390315327</v>
          </cell>
          <cell r="BP124">
            <v>161.71041390315327</v>
          </cell>
          <cell r="BQ124">
            <v>2.6486885968467391</v>
          </cell>
          <cell r="BR124">
            <v>2.6486885968467391</v>
          </cell>
          <cell r="BS124">
            <v>2.6486885968467391</v>
          </cell>
          <cell r="BT124">
            <v>2.6486885968467391</v>
          </cell>
          <cell r="BU124">
            <v>2.6486885968467391</v>
          </cell>
          <cell r="BV124">
            <v>2.6486885968467391</v>
          </cell>
          <cell r="BW124">
            <v>2.6486885968467391</v>
          </cell>
          <cell r="BX124">
            <v>2.6486885968467391</v>
          </cell>
          <cell r="BY124">
            <v>2.6486885968467391</v>
          </cell>
          <cell r="CC124">
            <v>164.35910250000001</v>
          </cell>
          <cell r="CD124">
            <v>0</v>
          </cell>
          <cell r="CE124">
            <v>164.35910250000001</v>
          </cell>
          <cell r="CF124" t="str">
            <v xml:space="preserve">n.a. </v>
          </cell>
        </row>
        <row r="125">
          <cell r="F125" t="str">
            <v xml:space="preserve">Epsa </v>
          </cell>
          <cell r="L125">
            <v>312.3</v>
          </cell>
          <cell r="N125">
            <v>312.3</v>
          </cell>
          <cell r="O125">
            <v>0</v>
          </cell>
          <cell r="P125">
            <v>0.1</v>
          </cell>
          <cell r="Q125">
            <v>1.5</v>
          </cell>
          <cell r="R125">
            <v>1.7</v>
          </cell>
          <cell r="S125">
            <v>0</v>
          </cell>
          <cell r="T125">
            <v>531.70000000000005</v>
          </cell>
          <cell r="U125">
            <v>6.7278700999999996E-2</v>
          </cell>
          <cell r="V125">
            <v>0</v>
          </cell>
          <cell r="W125">
            <v>0</v>
          </cell>
          <cell r="X125">
            <v>0</v>
          </cell>
          <cell r="Y125">
            <v>0</v>
          </cell>
          <cell r="Z125">
            <v>0</v>
          </cell>
          <cell r="AA125">
            <v>535.06727870099996</v>
          </cell>
          <cell r="AB125">
            <v>0.29019882057363749</v>
          </cell>
          <cell r="AC125" t="str">
            <v xml:space="preserve"> </v>
          </cell>
          <cell r="AD125">
            <v>0.29019882057363749</v>
          </cell>
          <cell r="AE125">
            <v>0</v>
          </cell>
          <cell r="AF125">
            <v>0</v>
          </cell>
          <cell r="AG125">
            <v>0</v>
          </cell>
          <cell r="AH125">
            <v>0</v>
          </cell>
          <cell r="AI125">
            <v>0</v>
          </cell>
          <cell r="AJ125">
            <v>0</v>
          </cell>
          <cell r="AK125">
            <v>535</v>
          </cell>
          <cell r="AL125">
            <v>0</v>
          </cell>
          <cell r="AM125">
            <v>0</v>
          </cell>
          <cell r="AN125">
            <v>0</v>
          </cell>
          <cell r="AO125">
            <v>0</v>
          </cell>
          <cell r="AP125">
            <v>0</v>
          </cell>
          <cell r="AQ125">
            <v>0.1</v>
          </cell>
          <cell r="AR125">
            <v>1.5</v>
          </cell>
          <cell r="AS125">
            <v>1.7</v>
          </cell>
          <cell r="AT125">
            <v>0</v>
          </cell>
          <cell r="AU125">
            <v>531.70000000000005</v>
          </cell>
          <cell r="AV125">
            <v>-534.93272129900004</v>
          </cell>
          <cell r="AW125">
            <v>0</v>
          </cell>
          <cell r="AX125">
            <v>0</v>
          </cell>
          <cell r="AY125">
            <v>0.1</v>
          </cell>
          <cell r="AZ125">
            <v>1.6</v>
          </cell>
          <cell r="BA125">
            <v>3.3</v>
          </cell>
          <cell r="BB125">
            <v>3.3</v>
          </cell>
          <cell r="BC125">
            <v>535</v>
          </cell>
          <cell r="BD125">
            <v>535.06727870099996</v>
          </cell>
          <cell r="BE125">
            <v>535.06727870099996</v>
          </cell>
          <cell r="BF125">
            <v>535.06727870099996</v>
          </cell>
          <cell r="BG125">
            <v>535.06727870099996</v>
          </cell>
          <cell r="BH125">
            <v>0</v>
          </cell>
          <cell r="BI125">
            <v>0</v>
          </cell>
          <cell r="BJ125">
            <v>0</v>
          </cell>
          <cell r="BK125">
            <v>0</v>
          </cell>
          <cell r="BL125">
            <v>0</v>
          </cell>
          <cell r="BM125">
            <v>535</v>
          </cell>
          <cell r="BN125">
            <v>535</v>
          </cell>
          <cell r="BO125">
            <v>535</v>
          </cell>
          <cell r="BP125">
            <v>535</v>
          </cell>
          <cell r="BQ125">
            <v>0.1</v>
          </cell>
          <cell r="BR125">
            <v>1.6</v>
          </cell>
          <cell r="BS125">
            <v>3.3</v>
          </cell>
          <cell r="BT125">
            <v>3.3</v>
          </cell>
          <cell r="BU125">
            <v>535</v>
          </cell>
          <cell r="BV125">
            <v>6.7278700999963803E-2</v>
          </cell>
          <cell r="BW125">
            <v>6.7278700999963803E-2</v>
          </cell>
          <cell r="BX125">
            <v>6.7278700999963803E-2</v>
          </cell>
          <cell r="BY125">
            <v>6.7278700999963803E-2</v>
          </cell>
          <cell r="CC125">
            <v>1.6</v>
          </cell>
          <cell r="CD125">
            <v>0</v>
          </cell>
          <cell r="CE125">
            <v>1.6</v>
          </cell>
          <cell r="CF125" t="str">
            <v xml:space="preserve">n.a. </v>
          </cell>
        </row>
        <row r="126">
          <cell r="AX126">
            <v>0</v>
          </cell>
          <cell r="BN126">
            <v>0</v>
          </cell>
          <cell r="BO126">
            <v>0</v>
          </cell>
        </row>
        <row r="127">
          <cell r="L127">
            <v>494.46593362474619</v>
          </cell>
          <cell r="M127">
            <v>-105</v>
          </cell>
          <cell r="N127">
            <v>389.46593362474619</v>
          </cell>
          <cell r="Q127">
            <v>565.83517064273622</v>
          </cell>
          <cell r="R127">
            <v>42.685130151915928</v>
          </cell>
          <cell r="S127">
            <v>121.74199531563303</v>
          </cell>
          <cell r="T127">
            <v>-716.07373198375967</v>
          </cell>
          <cell r="U127">
            <v>52.654882650232103</v>
          </cell>
          <cell r="V127">
            <v>-437.69818666688025</v>
          </cell>
          <cell r="W127">
            <v>746.83107923199123</v>
          </cell>
          <cell r="X127">
            <v>-565.43032128721893</v>
          </cell>
          <cell r="Y127">
            <v>459.90283069623837</v>
          </cell>
          <cell r="Z127">
            <v>1576.7389019964503</v>
          </cell>
          <cell r="AA127">
            <v>386.77268877276833</v>
          </cell>
          <cell r="AB127">
            <v>0.45947304115191756</v>
          </cell>
          <cell r="AC127">
            <v>-9.7569248031482342E-2</v>
          </cell>
          <cell r="AD127">
            <v>0.36190379312043525</v>
          </cell>
          <cell r="AE127">
            <v>508.70000000000005</v>
          </cell>
          <cell r="AF127">
            <v>0</v>
          </cell>
          <cell r="AG127">
            <v>0</v>
          </cell>
          <cell r="AH127">
            <v>0</v>
          </cell>
          <cell r="AI127">
            <v>0</v>
          </cell>
          <cell r="AJ127">
            <v>0</v>
          </cell>
          <cell r="AK127">
            <v>0</v>
          </cell>
          <cell r="AL127">
            <v>0</v>
          </cell>
          <cell r="AM127">
            <v>0</v>
          </cell>
          <cell r="AN127">
            <v>0</v>
          </cell>
          <cell r="AO127">
            <v>0</v>
          </cell>
          <cell r="AP127">
            <v>-728.72774775733319</v>
          </cell>
          <cell r="AQ127">
            <v>-1240.387314217237</v>
          </cell>
          <cell r="AR127">
            <v>565.83517064273622</v>
          </cell>
          <cell r="AS127">
            <v>42.685130151915928</v>
          </cell>
          <cell r="AT127">
            <v>121.74199531563303</v>
          </cell>
          <cell r="AU127">
            <v>-716.07373198375967</v>
          </cell>
          <cell r="AV127">
            <v>52.654882650232103</v>
          </cell>
          <cell r="AW127">
            <v>-437.69818666688025</v>
          </cell>
          <cell r="AX127">
            <v>746.83107923199123</v>
          </cell>
          <cell r="AY127">
            <v>-1460.4150619745701</v>
          </cell>
          <cell r="AZ127">
            <v>-894.57989133183389</v>
          </cell>
          <cell r="BA127">
            <v>-851.89476117991796</v>
          </cell>
          <cell r="BB127">
            <v>-730.1527658642849</v>
          </cell>
          <cell r="BC127">
            <v>-1446.2264978480446</v>
          </cell>
          <cell r="BD127">
            <v>-1393.5716151978124</v>
          </cell>
          <cell r="BE127">
            <v>-1831.2698018646927</v>
          </cell>
          <cell r="BF127">
            <v>-1084.4387226327015</v>
          </cell>
          <cell r="BG127">
            <v>-1649.8690439199204</v>
          </cell>
          <cell r="BH127">
            <v>508.70000000000005</v>
          </cell>
          <cell r="BI127">
            <v>508.70000000000005</v>
          </cell>
          <cell r="BJ127">
            <v>508.70000000000005</v>
          </cell>
          <cell r="BK127">
            <v>508.70000000000005</v>
          </cell>
          <cell r="BL127">
            <v>508.70000000000005</v>
          </cell>
          <cell r="BM127">
            <v>508.70000000000005</v>
          </cell>
          <cell r="BN127">
            <v>508.70000000000005</v>
          </cell>
          <cell r="BO127">
            <v>508.70000000000005</v>
          </cell>
          <cell r="BP127">
            <v>508.70000000000005</v>
          </cell>
          <cell r="BQ127">
            <v>-1969.1150619745699</v>
          </cell>
          <cell r="BR127">
            <v>-1403.2798913318338</v>
          </cell>
          <cell r="BS127">
            <v>-1360.5947611799179</v>
          </cell>
          <cell r="BT127">
            <v>-1238.8527658642849</v>
          </cell>
          <cell r="BU127">
            <v>-1954.9264978480446</v>
          </cell>
          <cell r="BV127">
            <v>-1902.2716151978125</v>
          </cell>
          <cell r="BW127">
            <v>-2339.9698018646927</v>
          </cell>
          <cell r="BX127">
            <v>-1593.1387226327015</v>
          </cell>
          <cell r="BY127">
            <v>-2158.5690439199207</v>
          </cell>
          <cell r="BZ127">
            <v>133.48042187999999</v>
          </cell>
          <cell r="CA127">
            <v>-222.04193587760008</v>
          </cell>
          <cell r="CB127">
            <v>227.13897456100011</v>
          </cell>
          <cell r="CC127">
            <v>-894.57989133183389</v>
          </cell>
          <cell r="CD127">
            <v>138.57746056340005</v>
          </cell>
          <cell r="CE127">
            <v>-1033.1573518952339</v>
          </cell>
          <cell r="CF127">
            <v>-745.54501698532567</v>
          </cell>
        </row>
        <row r="128">
          <cell r="L128">
            <v>399.66593362474617</v>
          </cell>
          <cell r="M128">
            <v>0</v>
          </cell>
          <cell r="N128">
            <v>399.66593362474617</v>
          </cell>
          <cell r="Q128">
            <v>-30.112321813264227</v>
          </cell>
          <cell r="R128">
            <v>293.96046498791429</v>
          </cell>
          <cell r="S128">
            <v>131.99697951248331</v>
          </cell>
          <cell r="T128">
            <v>-429.1030702787582</v>
          </cell>
          <cell r="U128">
            <v>53.862612822234006</v>
          </cell>
          <cell r="V128">
            <v>222.47641698612006</v>
          </cell>
          <cell r="W128">
            <v>264.01452723499602</v>
          </cell>
          <cell r="X128">
            <v>46.525055275661792</v>
          </cell>
          <cell r="Y128">
            <v>54.253219819235881</v>
          </cell>
          <cell r="Z128">
            <v>578.56029855644999</v>
          </cell>
          <cell r="AA128">
            <v>603.55169489150296</v>
          </cell>
          <cell r="AB128">
            <v>0.3713819486434935</v>
          </cell>
          <cell r="AC128" t="str">
            <v xml:space="preserve"> </v>
          </cell>
          <cell r="AD128">
            <v>0.3713819486434935</v>
          </cell>
          <cell r="AE128">
            <v>538.70000000000005</v>
          </cell>
          <cell r="AF128">
            <v>0</v>
          </cell>
          <cell r="AG128">
            <v>0</v>
          </cell>
          <cell r="AH128">
            <v>0</v>
          </cell>
          <cell r="AI128">
            <v>0</v>
          </cell>
          <cell r="AJ128">
            <v>0</v>
          </cell>
          <cell r="AK128">
            <v>0</v>
          </cell>
          <cell r="AL128">
            <v>0</v>
          </cell>
          <cell r="AM128">
            <v>0</v>
          </cell>
          <cell r="AN128">
            <v>0</v>
          </cell>
          <cell r="AO128">
            <v>0</v>
          </cell>
          <cell r="AP128">
            <v>-305.24850433333336</v>
          </cell>
          <cell r="AQ128">
            <v>-816.33398387823672</v>
          </cell>
          <cell r="AR128">
            <v>-30.112321813264227</v>
          </cell>
          <cell r="AS128">
            <v>293.96046498791429</v>
          </cell>
          <cell r="AT128">
            <v>131.99697951248331</v>
          </cell>
          <cell r="AU128">
            <v>-429.1030702787582</v>
          </cell>
          <cell r="AV128">
            <v>53.862612822234006</v>
          </cell>
          <cell r="AW128">
            <v>222.47641698612006</v>
          </cell>
          <cell r="AX128">
            <v>264.01452723499602</v>
          </cell>
          <cell r="AY128">
            <v>-582.88248821157003</v>
          </cell>
          <cell r="AZ128">
            <v>-612.99481002483424</v>
          </cell>
          <cell r="BA128">
            <v>-319.03434503691994</v>
          </cell>
          <cell r="BB128">
            <v>-187.03736552443661</v>
          </cell>
          <cell r="BC128">
            <v>-616.1404358031948</v>
          </cell>
          <cell r="BD128">
            <v>-562.27782298096076</v>
          </cell>
          <cell r="BE128">
            <v>-339.80140599484071</v>
          </cell>
          <cell r="BF128">
            <v>-75.786878759844683</v>
          </cell>
          <cell r="BG128">
            <v>-29.261823484182912</v>
          </cell>
          <cell r="BH128">
            <v>538.70000000000005</v>
          </cell>
          <cell r="BI128">
            <v>538.70000000000005</v>
          </cell>
          <cell r="BJ128">
            <v>538.70000000000005</v>
          </cell>
          <cell r="BK128">
            <v>538.70000000000005</v>
          </cell>
          <cell r="BL128">
            <v>538.70000000000005</v>
          </cell>
          <cell r="BM128">
            <v>538.70000000000005</v>
          </cell>
          <cell r="BN128">
            <v>538.70000000000005</v>
          </cell>
          <cell r="BO128">
            <v>538.70000000000005</v>
          </cell>
          <cell r="BP128">
            <v>538.70000000000005</v>
          </cell>
          <cell r="BQ128">
            <v>-1121.5824882115699</v>
          </cell>
          <cell r="BR128">
            <v>-1151.6948100248342</v>
          </cell>
          <cell r="BS128">
            <v>-857.73434503691999</v>
          </cell>
          <cell r="BT128">
            <v>-725.73736552443665</v>
          </cell>
          <cell r="BU128">
            <v>-1154.8404358031949</v>
          </cell>
          <cell r="BV128">
            <v>-1100.9778229809608</v>
          </cell>
          <cell r="BW128">
            <v>-878.50140599484075</v>
          </cell>
          <cell r="BX128">
            <v>-614.48687875984479</v>
          </cell>
          <cell r="BY128">
            <v>-567.96182348418301</v>
          </cell>
          <cell r="BZ128">
            <v>47.340546880000005</v>
          </cell>
          <cell r="CA128">
            <v>-219.18651125660006</v>
          </cell>
          <cell r="CB128">
            <v>-71.816450059999909</v>
          </cell>
          <cell r="CC128">
            <v>-612.99481002483424</v>
          </cell>
          <cell r="CD128">
            <v>-243.66241443659993</v>
          </cell>
          <cell r="CE128">
            <v>-369.33239558823431</v>
          </cell>
          <cell r="CF128">
            <v>151.57544771203652</v>
          </cell>
        </row>
        <row r="129">
          <cell r="G129" t="str">
            <v>Utilización Portafolio Tesoreria</v>
          </cell>
          <cell r="L129">
            <v>620.90776154493005</v>
          </cell>
          <cell r="N129">
            <v>620.90776154493005</v>
          </cell>
          <cell r="O129">
            <v>141.83744633333336</v>
          </cell>
          <cell r="P129">
            <v>-816.33398387823672</v>
          </cell>
          <cell r="Q129">
            <v>-30.112321813264227</v>
          </cell>
          <cell r="R129">
            <v>293.96046498791429</v>
          </cell>
          <cell r="S129">
            <v>131.99697951248331</v>
          </cell>
          <cell r="T129">
            <v>106.67200472124185</v>
          </cell>
          <cell r="U129">
            <v>53.862612822234006</v>
          </cell>
          <cell r="V129">
            <v>222.47641698612006</v>
          </cell>
          <cell r="W129">
            <v>264.01452723499602</v>
          </cell>
          <cell r="X129">
            <v>46.525055275661792</v>
          </cell>
          <cell r="Y129">
            <v>41.436198461096744</v>
          </cell>
          <cell r="Z129">
            <v>250.53679855644995</v>
          </cell>
          <cell r="AA129">
            <v>706.87219920003042</v>
          </cell>
          <cell r="AB129">
            <v>0.57696669896047403</v>
          </cell>
          <cell r="AC129" t="str">
            <v xml:space="preserve"> </v>
          </cell>
          <cell r="AD129">
            <v>0.57696669896047403</v>
          </cell>
          <cell r="AE129">
            <v>448.15828804700004</v>
          </cell>
          <cell r="AF129">
            <v>0</v>
          </cell>
          <cell r="AG129">
            <v>0</v>
          </cell>
          <cell r="AH129">
            <v>0</v>
          </cell>
          <cell r="AI129">
            <v>0</v>
          </cell>
          <cell r="AJ129">
            <v>0</v>
          </cell>
          <cell r="AK129">
            <v>0</v>
          </cell>
          <cell r="AL129">
            <v>0</v>
          </cell>
          <cell r="AM129">
            <v>0</v>
          </cell>
          <cell r="AN129">
            <v>0</v>
          </cell>
          <cell r="AO129">
            <v>0</v>
          </cell>
          <cell r="AP129">
            <v>-306.32084171366671</v>
          </cell>
          <cell r="AQ129">
            <v>-816.33398387823672</v>
          </cell>
          <cell r="AR129">
            <v>-30.112321813264227</v>
          </cell>
          <cell r="AS129">
            <v>293.96046498791429</v>
          </cell>
          <cell r="AT129">
            <v>131.99697951248331</v>
          </cell>
          <cell r="AU129">
            <v>106.67200472124185</v>
          </cell>
          <cell r="AV129">
            <v>53.862612822234006</v>
          </cell>
          <cell r="AW129">
            <v>222.47641698612006</v>
          </cell>
          <cell r="AX129">
            <v>264.01452723499602</v>
          </cell>
          <cell r="AY129">
            <v>-674.49653754490339</v>
          </cell>
          <cell r="AZ129">
            <v>-704.60885935816759</v>
          </cell>
          <cell r="BA129">
            <v>-410.6483943702533</v>
          </cell>
          <cell r="BB129">
            <v>-278.65141485776996</v>
          </cell>
          <cell r="BC129">
            <v>-171.97941013652812</v>
          </cell>
          <cell r="BD129">
            <v>-118.1167973142941</v>
          </cell>
          <cell r="BE129">
            <v>104.35961967182595</v>
          </cell>
          <cell r="BF129">
            <v>368.37414690682198</v>
          </cell>
          <cell r="BG129">
            <v>414.89920218248375</v>
          </cell>
          <cell r="BH129">
            <v>448.15828804700004</v>
          </cell>
          <cell r="BI129">
            <v>448.15828804700004</v>
          </cell>
          <cell r="BJ129">
            <v>448.15828804700004</v>
          </cell>
          <cell r="BK129">
            <v>448.15828804700004</v>
          </cell>
          <cell r="BL129">
            <v>448.15828804700004</v>
          </cell>
          <cell r="BM129">
            <v>448.15828804700004</v>
          </cell>
          <cell r="BN129">
            <v>448.15828804700004</v>
          </cell>
          <cell r="BO129">
            <v>448.15828804700004</v>
          </cell>
          <cell r="BP129">
            <v>448.15828804700004</v>
          </cell>
          <cell r="BQ129">
            <v>-1122.6548255919033</v>
          </cell>
          <cell r="BR129">
            <v>-1152.7671474051676</v>
          </cell>
          <cell r="BS129">
            <v>-858.80668241725334</v>
          </cell>
          <cell r="BT129">
            <v>-726.80970290477001</v>
          </cell>
          <cell r="BU129">
            <v>-620.13769818352819</v>
          </cell>
          <cell r="BV129">
            <v>-566.27508536129415</v>
          </cell>
          <cell r="BW129">
            <v>-343.79866837517409</v>
          </cell>
          <cell r="BX129">
            <v>-79.784141140178065</v>
          </cell>
          <cell r="BY129">
            <v>-33.259085864516294</v>
          </cell>
          <cell r="BZ129">
            <v>-42.656453119999995</v>
          </cell>
          <cell r="CA129">
            <v>-219.18651125660006</v>
          </cell>
          <cell r="CB129">
            <v>-71.816450059999909</v>
          </cell>
          <cell r="CC129">
            <v>-704.60885935816759</v>
          </cell>
          <cell r="CD129">
            <v>-333.65941443659995</v>
          </cell>
          <cell r="CE129">
            <v>-370.94944492156765</v>
          </cell>
          <cell r="CF129">
            <v>111.17607622369468</v>
          </cell>
        </row>
        <row r="130">
          <cell r="G130" t="str">
            <v>Utilización Portafolio Larga Distancia</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t="str">
            <v xml:space="preserve"> </v>
          </cell>
          <cell r="AC130" t="str">
            <v xml:space="preserve"> </v>
          </cell>
          <cell r="AD130" t="str">
            <v xml:space="preserve"> </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CC130">
            <v>0</v>
          </cell>
          <cell r="CD130">
            <v>0</v>
          </cell>
          <cell r="CE130">
            <v>0</v>
          </cell>
          <cell r="CF130" t="str">
            <v xml:space="preserve">n.a. </v>
          </cell>
        </row>
        <row r="131">
          <cell r="G131" t="str">
            <v>Utilización Portafolio Telefonia Celular</v>
          </cell>
          <cell r="L131">
            <v>8.8901720798161357</v>
          </cell>
          <cell r="N131">
            <v>8.8901720798161357</v>
          </cell>
          <cell r="O131">
            <v>91.614049333333355</v>
          </cell>
          <cell r="P131">
            <v>0</v>
          </cell>
          <cell r="Q131">
            <v>0</v>
          </cell>
          <cell r="R131">
            <v>0</v>
          </cell>
          <cell r="S131">
            <v>0</v>
          </cell>
          <cell r="T131">
            <v>0</v>
          </cell>
          <cell r="U131">
            <v>0</v>
          </cell>
          <cell r="V131">
            <v>0</v>
          </cell>
          <cell r="W131">
            <v>0</v>
          </cell>
          <cell r="X131">
            <v>0</v>
          </cell>
          <cell r="Y131">
            <v>0</v>
          </cell>
          <cell r="Z131">
            <v>0</v>
          </cell>
          <cell r="AA131">
            <v>91.614049333333355</v>
          </cell>
          <cell r="AB131">
            <v>8.2610229018870458E-3</v>
          </cell>
          <cell r="AC131" t="str">
            <v xml:space="preserve"> </v>
          </cell>
          <cell r="AD131">
            <v>8.2610229018870458E-3</v>
          </cell>
          <cell r="AE131">
            <v>90.541711952999989</v>
          </cell>
          <cell r="AF131">
            <v>0</v>
          </cell>
          <cell r="AG131">
            <v>0</v>
          </cell>
          <cell r="AH131">
            <v>0</v>
          </cell>
          <cell r="AI131">
            <v>0</v>
          </cell>
          <cell r="AJ131">
            <v>0</v>
          </cell>
          <cell r="AK131">
            <v>0</v>
          </cell>
          <cell r="AL131">
            <v>0</v>
          </cell>
          <cell r="AM131">
            <v>0</v>
          </cell>
          <cell r="AN131">
            <v>0</v>
          </cell>
          <cell r="AO131">
            <v>0</v>
          </cell>
          <cell r="AP131">
            <v>1.0723373803333658</v>
          </cell>
          <cell r="AQ131">
            <v>0</v>
          </cell>
          <cell r="AR131">
            <v>0</v>
          </cell>
          <cell r="AS131">
            <v>0</v>
          </cell>
          <cell r="AT131">
            <v>0</v>
          </cell>
          <cell r="AU131">
            <v>0</v>
          </cell>
          <cell r="AV131">
            <v>0</v>
          </cell>
          <cell r="AW131">
            <v>0</v>
          </cell>
          <cell r="AX131">
            <v>0</v>
          </cell>
          <cell r="AY131">
            <v>91.614049333333355</v>
          </cell>
          <cell r="AZ131">
            <v>91.614049333333355</v>
          </cell>
          <cell r="BA131">
            <v>91.614049333333355</v>
          </cell>
          <cell r="BB131">
            <v>91.614049333333355</v>
          </cell>
          <cell r="BC131">
            <v>91.614049333333355</v>
          </cell>
          <cell r="BD131">
            <v>91.614049333333355</v>
          </cell>
          <cell r="BE131">
            <v>91.614049333333355</v>
          </cell>
          <cell r="BF131">
            <v>91.614049333333355</v>
          </cell>
          <cell r="BG131">
            <v>91.614049333333355</v>
          </cell>
          <cell r="BH131">
            <v>90.541711952999989</v>
          </cell>
          <cell r="BI131">
            <v>90.541711952999989</v>
          </cell>
          <cell r="BJ131">
            <v>90.541711952999989</v>
          </cell>
          <cell r="BK131">
            <v>90.541711952999989</v>
          </cell>
          <cell r="BL131">
            <v>90.541711952999989</v>
          </cell>
          <cell r="BM131">
            <v>90.541711952999989</v>
          </cell>
          <cell r="BN131">
            <v>90.541711952999989</v>
          </cell>
          <cell r="BO131">
            <v>90.541711952999989</v>
          </cell>
          <cell r="BP131">
            <v>90.541711952999989</v>
          </cell>
          <cell r="BQ131">
            <v>1.0723373803333658</v>
          </cell>
          <cell r="BR131">
            <v>1.0723373803333658</v>
          </cell>
          <cell r="BS131">
            <v>1.0723373803333658</v>
          </cell>
          <cell r="BT131">
            <v>1.0723373803333658</v>
          </cell>
          <cell r="BU131">
            <v>1.0723373803333658</v>
          </cell>
          <cell r="BV131">
            <v>1.0723373803333658</v>
          </cell>
          <cell r="BW131">
            <v>1.0723373803333658</v>
          </cell>
          <cell r="BX131">
            <v>1.0723373803333658</v>
          </cell>
          <cell r="BY131">
            <v>1.0723373803333658</v>
          </cell>
          <cell r="BZ131">
            <v>89.997</v>
          </cell>
          <cell r="CA131">
            <v>0</v>
          </cell>
          <cell r="CB131">
            <v>0</v>
          </cell>
          <cell r="CC131">
            <v>91.614049333333355</v>
          </cell>
          <cell r="CD131">
            <v>89.997</v>
          </cell>
          <cell r="CE131">
            <v>1.6170493333333553</v>
          </cell>
          <cell r="CF131">
            <v>1.7967813741939898</v>
          </cell>
        </row>
        <row r="132">
          <cell r="G132" t="str">
            <v>Utilización Portafolio EPSA</v>
          </cell>
          <cell r="L132">
            <v>-312.3</v>
          </cell>
          <cell r="N132">
            <v>-312.3</v>
          </cell>
          <cell r="O132">
            <v>0</v>
          </cell>
          <cell r="P132">
            <v>0</v>
          </cell>
          <cell r="Q132">
            <v>0</v>
          </cell>
          <cell r="R132">
            <v>0</v>
          </cell>
          <cell r="S132">
            <v>0</v>
          </cell>
          <cell r="T132">
            <v>-535.77507500000002</v>
          </cell>
          <cell r="U132">
            <v>0</v>
          </cell>
          <cell r="V132">
            <v>0</v>
          </cell>
          <cell r="W132">
            <v>0</v>
          </cell>
          <cell r="X132">
            <v>0</v>
          </cell>
          <cell r="Y132">
            <v>12.817021358139133</v>
          </cell>
          <cell r="Z132">
            <v>328.02350000000001</v>
          </cell>
          <cell r="AA132">
            <v>-194.93455364186082</v>
          </cell>
          <cell r="AB132">
            <v>-0.29019882057363749</v>
          </cell>
          <cell r="AC132" t="str">
            <v xml:space="preserve"> </v>
          </cell>
          <cell r="AD132">
            <v>-0.29019882057363749</v>
          </cell>
          <cell r="AP132">
            <v>0</v>
          </cell>
          <cell r="AQ132">
            <v>0</v>
          </cell>
          <cell r="AR132">
            <v>0</v>
          </cell>
          <cell r="AS132">
            <v>0</v>
          </cell>
          <cell r="AT132">
            <v>0</v>
          </cell>
          <cell r="AU132">
            <v>-535.77507500000002</v>
          </cell>
          <cell r="AV132">
            <v>0</v>
          </cell>
          <cell r="AW132">
            <v>0</v>
          </cell>
          <cell r="AX132">
            <v>0</v>
          </cell>
          <cell r="AY132">
            <v>0</v>
          </cell>
          <cell r="AZ132">
            <v>0</v>
          </cell>
          <cell r="BA132">
            <v>0</v>
          </cell>
          <cell r="BB132">
            <v>0</v>
          </cell>
          <cell r="BC132">
            <v>-535.77507500000002</v>
          </cell>
          <cell r="BD132">
            <v>-535.77507500000002</v>
          </cell>
          <cell r="BE132">
            <v>-535.77507500000002</v>
          </cell>
          <cell r="BF132">
            <v>-535.77507500000002</v>
          </cell>
          <cell r="BG132">
            <v>-535.77507500000002</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-535.77507500000002</v>
          </cell>
          <cell r="BV132">
            <v>-535.77507500000002</v>
          </cell>
          <cell r="BW132">
            <v>-535.77507500000002</v>
          </cell>
          <cell r="BX132">
            <v>-535.77507500000002</v>
          </cell>
          <cell r="BY132">
            <v>-535.77507500000002</v>
          </cell>
          <cell r="CC132">
            <v>0</v>
          </cell>
          <cell r="CD132">
            <v>0</v>
          </cell>
          <cell r="CE132">
            <v>0</v>
          </cell>
          <cell r="CF132" t="str">
            <v xml:space="preserve">n.a. </v>
          </cell>
        </row>
        <row r="133">
          <cell r="L133">
            <v>94.8</v>
          </cell>
          <cell r="M133">
            <v>-105</v>
          </cell>
          <cell r="N133">
            <v>-10.200000000000003</v>
          </cell>
          <cell r="Q133">
            <v>595.94749245600042</v>
          </cell>
          <cell r="R133">
            <v>-251.27533483599836</v>
          </cell>
          <cell r="S133">
            <v>-10.254984196850273</v>
          </cell>
          <cell r="T133">
            <v>-286.97066170500148</v>
          </cell>
          <cell r="U133">
            <v>-1.2077301720019022</v>
          </cell>
          <cell r="V133">
            <v>-660.1746036530003</v>
          </cell>
          <cell r="W133">
            <v>482.81655199699526</v>
          </cell>
          <cell r="X133">
            <v>-611.9553765628807</v>
          </cell>
          <cell r="Y133">
            <v>405.64961087700249</v>
          </cell>
          <cell r="Z133">
            <v>998.17860344000019</v>
          </cell>
          <cell r="AA133">
            <v>-216.77900611873474</v>
          </cell>
          <cell r="AB133">
            <v>8.8091092508424063E-2</v>
          </cell>
          <cell r="AC133">
            <v>-9.7569248031482342E-2</v>
          </cell>
          <cell r="AD133">
            <v>-9.4781555230582879E-3</v>
          </cell>
          <cell r="AE133">
            <v>-30</v>
          </cell>
          <cell r="AF133">
            <v>0</v>
          </cell>
          <cell r="AG133">
            <v>0</v>
          </cell>
          <cell r="AH133">
            <v>0</v>
          </cell>
          <cell r="AI133">
            <v>0</v>
          </cell>
          <cell r="AJ133">
            <v>0</v>
          </cell>
          <cell r="AK133">
            <v>0</v>
          </cell>
          <cell r="AL133">
            <v>0</v>
          </cell>
          <cell r="AM133">
            <v>0</v>
          </cell>
          <cell r="AN133">
            <v>0</v>
          </cell>
          <cell r="AO133">
            <v>0</v>
          </cell>
          <cell r="AP133">
            <v>-423.47924342399983</v>
          </cell>
          <cell r="AQ133">
            <v>-424.05333033900024</v>
          </cell>
          <cell r="AR133">
            <v>595.94749245600042</v>
          </cell>
          <cell r="AS133">
            <v>-251.27533483599836</v>
          </cell>
          <cell r="AT133">
            <v>-10.254984196850273</v>
          </cell>
          <cell r="AU133">
            <v>-286.97066170500148</v>
          </cell>
          <cell r="AV133">
            <v>-1.2077301720019022</v>
          </cell>
          <cell r="AW133">
            <v>-660.1746036530003</v>
          </cell>
          <cell r="AX133">
            <v>482.81655199699526</v>
          </cell>
          <cell r="AY133">
            <v>-877.53257376300007</v>
          </cell>
          <cell r="AZ133">
            <v>-281.58508130699965</v>
          </cell>
          <cell r="BA133">
            <v>-532.86041614299802</v>
          </cell>
          <cell r="BB133">
            <v>-543.11540033984829</v>
          </cell>
          <cell r="BC133">
            <v>-830.08606204484977</v>
          </cell>
          <cell r="BD133">
            <v>-831.29379221685167</v>
          </cell>
          <cell r="BE133">
            <v>-1491.468395869852</v>
          </cell>
          <cell r="BF133">
            <v>-1008.6518438728567</v>
          </cell>
          <cell r="BG133">
            <v>-1620.6072204357374</v>
          </cell>
          <cell r="BH133">
            <v>-30</v>
          </cell>
          <cell r="BI133">
            <v>-30</v>
          </cell>
          <cell r="BJ133">
            <v>-30</v>
          </cell>
          <cell r="BK133">
            <v>-30</v>
          </cell>
          <cell r="BL133">
            <v>-30</v>
          </cell>
          <cell r="BM133">
            <v>-30</v>
          </cell>
          <cell r="BN133">
            <v>-30</v>
          </cell>
          <cell r="BO133">
            <v>-30</v>
          </cell>
          <cell r="BP133">
            <v>-30</v>
          </cell>
          <cell r="BQ133">
            <v>-847.53257376300007</v>
          </cell>
          <cell r="BR133">
            <v>-251.58508130699965</v>
          </cell>
          <cell r="BS133">
            <v>-502.86041614299802</v>
          </cell>
          <cell r="BT133">
            <v>-513.11540033984829</v>
          </cell>
          <cell r="BU133">
            <v>-800.08606204484977</v>
          </cell>
          <cell r="BV133">
            <v>-801.29379221685167</v>
          </cell>
          <cell r="BW133">
            <v>-1461.468395869852</v>
          </cell>
          <cell r="BX133">
            <v>-978.65184387285672</v>
          </cell>
          <cell r="BY133">
            <v>-1590.6072204357374</v>
          </cell>
          <cell r="BZ133">
            <v>86.139874999999989</v>
          </cell>
          <cell r="CA133">
            <v>-2.8554246210000165</v>
          </cell>
          <cell r="CB133">
            <v>298.95542462100002</v>
          </cell>
          <cell r="CC133">
            <v>-281.58508130699965</v>
          </cell>
          <cell r="CD133">
            <v>382.23987499999998</v>
          </cell>
          <cell r="CE133">
            <v>-663.82495630699964</v>
          </cell>
          <cell r="CF133">
            <v>-173.66711317258557</v>
          </cell>
        </row>
        <row r="134">
          <cell r="G134" t="str">
            <v>Utilización Portafolio Tesoreria</v>
          </cell>
          <cell r="L134">
            <v>37</v>
          </cell>
          <cell r="N134">
            <v>37</v>
          </cell>
          <cell r="O134">
            <v>-423.47924342399983</v>
          </cell>
          <cell r="P134">
            <v>-424.05333033900024</v>
          </cell>
          <cell r="Q134">
            <v>595.94749245600042</v>
          </cell>
          <cell r="R134">
            <v>-251.27533483599836</v>
          </cell>
          <cell r="S134">
            <v>-10.254984196850273</v>
          </cell>
          <cell r="T134">
            <v>-286.97066170500148</v>
          </cell>
          <cell r="U134">
            <v>-1.2077301720019022</v>
          </cell>
          <cell r="V134">
            <v>-660.1746036530003</v>
          </cell>
          <cell r="W134">
            <v>482.81655199699526</v>
          </cell>
          <cell r="X134">
            <v>-611.9553765628807</v>
          </cell>
          <cell r="Y134">
            <v>405.64961087700249</v>
          </cell>
          <cell r="Z134">
            <v>998.17860344000019</v>
          </cell>
          <cell r="AA134">
            <v>-186.77900611873474</v>
          </cell>
          <cell r="AB134">
            <v>3.4381544544427114E-2</v>
          </cell>
          <cell r="AC134" t="str">
            <v xml:space="preserve"> </v>
          </cell>
          <cell r="AD134">
            <v>3.4381544544427114E-2</v>
          </cell>
          <cell r="AE134">
            <v>0</v>
          </cell>
          <cell r="AF134">
            <v>0</v>
          </cell>
          <cell r="AG134">
            <v>0</v>
          </cell>
          <cell r="AH134">
            <v>0</v>
          </cell>
          <cell r="AI134">
            <v>0</v>
          </cell>
          <cell r="AJ134">
            <v>0</v>
          </cell>
          <cell r="AK134">
            <v>0</v>
          </cell>
          <cell r="AL134">
            <v>0</v>
          </cell>
          <cell r="AM134">
            <v>0</v>
          </cell>
          <cell r="AN134">
            <v>0</v>
          </cell>
          <cell r="AO134">
            <v>0</v>
          </cell>
          <cell r="AP134">
            <v>-423.47924342399983</v>
          </cell>
          <cell r="AQ134">
            <v>-424.05333033900024</v>
          </cell>
          <cell r="AR134">
            <v>595.94749245600042</v>
          </cell>
          <cell r="AS134">
            <v>-251.27533483599836</v>
          </cell>
          <cell r="AT134">
            <v>-10.254984196850273</v>
          </cell>
          <cell r="AU134">
            <v>-286.97066170500148</v>
          </cell>
          <cell r="AV134">
            <v>-1.2077301720019022</v>
          </cell>
          <cell r="AW134">
            <v>-660.1746036530003</v>
          </cell>
          <cell r="AX134">
            <v>482.81655199699526</v>
          </cell>
          <cell r="AY134">
            <v>-847.53257376300007</v>
          </cell>
          <cell r="AZ134">
            <v>-251.58508130699965</v>
          </cell>
          <cell r="BA134">
            <v>-502.86041614299802</v>
          </cell>
          <cell r="BB134">
            <v>-513.11540033984829</v>
          </cell>
          <cell r="BC134">
            <v>-800.08606204484977</v>
          </cell>
          <cell r="BD134">
            <v>-801.29379221685167</v>
          </cell>
          <cell r="BE134">
            <v>-1461.468395869852</v>
          </cell>
          <cell r="BF134">
            <v>-978.65184387285672</v>
          </cell>
          <cell r="BG134">
            <v>-1590.6072204357374</v>
          </cell>
          <cell r="BH134">
            <v>0</v>
          </cell>
          <cell r="BI134">
            <v>0</v>
          </cell>
          <cell r="BJ134">
            <v>0</v>
          </cell>
          <cell r="BK134">
            <v>0</v>
          </cell>
          <cell r="BL134">
            <v>0</v>
          </cell>
          <cell r="BM134">
            <v>0</v>
          </cell>
          <cell r="BN134">
            <v>0</v>
          </cell>
          <cell r="BO134">
            <v>0</v>
          </cell>
          <cell r="BP134">
            <v>0</v>
          </cell>
          <cell r="BQ134">
            <v>-847.53257376300007</v>
          </cell>
          <cell r="BR134">
            <v>-251.58508130699965</v>
          </cell>
          <cell r="BS134">
            <v>-502.86041614299802</v>
          </cell>
          <cell r="BT134">
            <v>-513.11540033984829</v>
          </cell>
          <cell r="BU134">
            <v>-800.08606204484977</v>
          </cell>
          <cell r="BV134">
            <v>-801.29379221685167</v>
          </cell>
          <cell r="BW134">
            <v>-1461.468395869852</v>
          </cell>
          <cell r="BX134">
            <v>-978.65184387285672</v>
          </cell>
          <cell r="BY134">
            <v>-1590.6072204357374</v>
          </cell>
          <cell r="BZ134">
            <v>86.139874999999989</v>
          </cell>
          <cell r="CA134">
            <v>-2.8554246210000165</v>
          </cell>
          <cell r="CB134">
            <v>298.95542462100002</v>
          </cell>
          <cell r="CC134">
            <v>-251.58508130699965</v>
          </cell>
          <cell r="CD134">
            <v>382.23987499999998</v>
          </cell>
          <cell r="CE134">
            <v>-633.82495630699964</v>
          </cell>
          <cell r="CF134">
            <v>-165.81863844189456</v>
          </cell>
          <cell r="CK134">
            <v>100</v>
          </cell>
          <cell r="CL134">
            <v>-100</v>
          </cell>
          <cell r="CM134">
            <v>-200</v>
          </cell>
        </row>
        <row r="135">
          <cell r="G135" t="str">
            <v>Utilización Cartera FSA</v>
          </cell>
          <cell r="M135">
            <v>-105</v>
          </cell>
          <cell r="N135">
            <v>-105</v>
          </cell>
          <cell r="O135">
            <v>-30</v>
          </cell>
          <cell r="P135">
            <v>0</v>
          </cell>
          <cell r="Q135">
            <v>0</v>
          </cell>
          <cell r="R135">
            <v>0</v>
          </cell>
          <cell r="S135">
            <v>0</v>
          </cell>
          <cell r="T135">
            <v>0</v>
          </cell>
          <cell r="U135">
            <v>0</v>
          </cell>
          <cell r="V135">
            <v>0</v>
          </cell>
          <cell r="W135">
            <v>0</v>
          </cell>
          <cell r="X135">
            <v>0</v>
          </cell>
          <cell r="Y135">
            <v>0</v>
          </cell>
          <cell r="Z135">
            <v>0</v>
          </cell>
          <cell r="AA135">
            <v>-30</v>
          </cell>
          <cell r="AB135" t="str">
            <v xml:space="preserve"> </v>
          </cell>
          <cell r="AC135">
            <v>-9.7569248031482342E-2</v>
          </cell>
          <cell r="AD135">
            <v>-9.7569248031482342E-2</v>
          </cell>
          <cell r="AE135">
            <v>-30</v>
          </cell>
          <cell r="AP135">
            <v>0</v>
          </cell>
          <cell r="AQ135">
            <v>0</v>
          </cell>
          <cell r="AR135">
            <v>0</v>
          </cell>
          <cell r="AS135">
            <v>0</v>
          </cell>
          <cell r="AT135">
            <v>0</v>
          </cell>
          <cell r="AU135">
            <v>0</v>
          </cell>
          <cell r="AV135">
            <v>0</v>
          </cell>
          <cell r="AW135">
            <v>0</v>
          </cell>
          <cell r="AX135">
            <v>0</v>
          </cell>
          <cell r="AY135">
            <v>-30</v>
          </cell>
          <cell r="AZ135">
            <v>-30</v>
          </cell>
          <cell r="BA135">
            <v>-30</v>
          </cell>
          <cell r="BB135">
            <v>-30</v>
          </cell>
          <cell r="BC135">
            <v>-30</v>
          </cell>
          <cell r="BD135">
            <v>-30</v>
          </cell>
          <cell r="BE135">
            <v>-30</v>
          </cell>
          <cell r="BF135">
            <v>-30</v>
          </cell>
          <cell r="BG135">
            <v>-30</v>
          </cell>
          <cell r="BH135">
            <v>-30</v>
          </cell>
          <cell r="BI135">
            <v>-30</v>
          </cell>
          <cell r="BJ135">
            <v>-30</v>
          </cell>
          <cell r="BK135">
            <v>-30</v>
          </cell>
          <cell r="BL135">
            <v>-30</v>
          </cell>
          <cell r="BM135">
            <v>-30</v>
          </cell>
          <cell r="BN135">
            <v>-30</v>
          </cell>
          <cell r="BO135">
            <v>-30</v>
          </cell>
          <cell r="BP135">
            <v>-30</v>
          </cell>
          <cell r="BR135">
            <v>0</v>
          </cell>
          <cell r="BW135">
            <v>0</v>
          </cell>
          <cell r="BX135">
            <v>0</v>
          </cell>
          <cell r="BY135">
            <v>0</v>
          </cell>
          <cell r="CC135">
            <v>-30</v>
          </cell>
          <cell r="CD135">
            <v>0</v>
          </cell>
          <cell r="CE135">
            <v>-30</v>
          </cell>
          <cell r="CF135" t="str">
            <v xml:space="preserve">n.a. </v>
          </cell>
        </row>
        <row r="136">
          <cell r="Q136">
            <v>113.60904076154917</v>
          </cell>
          <cell r="R136">
            <v>-30.31941150553935</v>
          </cell>
          <cell r="S136">
            <v>47.558428417285803</v>
          </cell>
          <cell r="T136">
            <v>-21.640834195668504</v>
          </cell>
          <cell r="U136">
            <v>2.8244104159981589</v>
          </cell>
          <cell r="V136">
            <v>-57.23175594150689</v>
          </cell>
          <cell r="W136">
            <v>31.669447855394424</v>
          </cell>
          <cell r="X136">
            <v>5.1598940377396048</v>
          </cell>
          <cell r="Y136">
            <v>-29.310037596407653</v>
          </cell>
          <cell r="Z136">
            <v>-961.60703299351542</v>
          </cell>
          <cell r="AA136">
            <v>-1106.553734344036</v>
          </cell>
          <cell r="AE136">
            <v>-210.15052579043538</v>
          </cell>
          <cell r="AF136">
            <v>-1151.2558269251037</v>
          </cell>
          <cell r="AG136">
            <v>1039.6382495434837</v>
          </cell>
          <cell r="AH136">
            <v>-61.374269149178588</v>
          </cell>
          <cell r="AI136">
            <v>451.23160132242594</v>
          </cell>
          <cell r="AJ136">
            <v>-273.17633927222118</v>
          </cell>
          <cell r="AK136">
            <v>-309.61031192671675</v>
          </cell>
          <cell r="AL136">
            <v>44.178295141698243</v>
          </cell>
          <cell r="AM136">
            <v>771.34997909165463</v>
          </cell>
          <cell r="AN136">
            <v>-209.11460288629979</v>
          </cell>
          <cell r="AO136">
            <v>216.59155491452424</v>
          </cell>
          <cell r="AP136">
            <v>115.52501771650657</v>
          </cell>
          <cell r="AQ136">
            <v>1038.6154513996673</v>
          </cell>
          <cell r="AR136">
            <v>-926.02920878193447</v>
          </cell>
          <cell r="AS136">
            <v>31.054857643639238</v>
          </cell>
          <cell r="AT136">
            <v>-403.67317290514012</v>
          </cell>
          <cell r="AU136">
            <v>251.53550507655268</v>
          </cell>
          <cell r="AV136">
            <v>312.43472234271491</v>
          </cell>
          <cell r="AW136">
            <v>-101.41005108320513</v>
          </cell>
          <cell r="AX136">
            <v>-739.68053123626021</v>
          </cell>
          <cell r="AZ136">
            <v>-93.656842837816058</v>
          </cell>
          <cell r="BA136">
            <v>-123.97625434335541</v>
          </cell>
          <cell r="BB136">
            <v>-76.417825926069611</v>
          </cell>
          <cell r="BC136">
            <v>-98.058660121738114</v>
          </cell>
          <cell r="BD136">
            <v>-95.234249705739956</v>
          </cell>
          <cell r="BE136">
            <v>-152.46600564724685</v>
          </cell>
          <cell r="BF136">
            <v>-120.79655779185242</v>
          </cell>
          <cell r="BG136">
            <v>-115.63666375411282</v>
          </cell>
          <cell r="BI136">
            <v>-321.76810317205536</v>
          </cell>
          <cell r="BJ136">
            <v>-383.14237232123395</v>
          </cell>
          <cell r="BK136">
            <v>68.089229001191995</v>
          </cell>
          <cell r="BL136">
            <v>-205.08711027102919</v>
          </cell>
          <cell r="BM136">
            <v>-514.69742219774594</v>
          </cell>
          <cell r="BN136">
            <v>-470.51912705604769</v>
          </cell>
          <cell r="BO136">
            <v>300.83085203560694</v>
          </cell>
          <cell r="BP136">
            <v>91.716249149307146</v>
          </cell>
          <cell r="BR136">
            <v>228.11126033423932</v>
          </cell>
          <cell r="BS136">
            <v>259.16611797787857</v>
          </cell>
          <cell r="BT136">
            <v>-144.50705492726161</v>
          </cell>
          <cell r="BU136">
            <v>107.02845014929107</v>
          </cell>
          <cell r="BV136">
            <v>419.46317249200598</v>
          </cell>
          <cell r="BW136">
            <v>318.05312140880085</v>
          </cell>
          <cell r="BX136">
            <v>-421.62740982745936</v>
          </cell>
          <cell r="BY136">
            <v>-207.35291290341996</v>
          </cell>
        </row>
        <row r="138">
          <cell r="L138" t="e">
            <v>#REF!</v>
          </cell>
          <cell r="M138" t="e">
            <v>#REF!</v>
          </cell>
          <cell r="N138" t="e">
            <v>#REF!</v>
          </cell>
          <cell r="Q138">
            <v>-0.79000766994919547</v>
          </cell>
          <cell r="R138">
            <v>-0.43049320683379838</v>
          </cell>
          <cell r="S138">
            <v>-0.48403066273858475</v>
          </cell>
          <cell r="T138">
            <v>-3.8852950773584048E-2</v>
          </cell>
          <cell r="U138">
            <v>-0.3206496208671315</v>
          </cell>
          <cell r="V138">
            <v>9.562612705269638E-2</v>
          </cell>
          <cell r="W138">
            <v>-0.65205444179038829</v>
          </cell>
          <cell r="X138">
            <v>-5.8027305690301609E-2</v>
          </cell>
          <cell r="Y138">
            <v>-0.48998102346839589</v>
          </cell>
          <cell r="Z138">
            <v>-0.56185284450601147</v>
          </cell>
          <cell r="AA138">
            <v>-4.2729845599122473</v>
          </cell>
          <cell r="AE138">
            <v>-0.53521054154452552</v>
          </cell>
          <cell r="AF138">
            <v>2.7754264239313552E-2</v>
          </cell>
          <cell r="AG138">
            <v>-1.1456093074019198</v>
          </cell>
          <cell r="AH138">
            <v>-0.35615567751754668</v>
          </cell>
          <cell r="AI138">
            <v>-0.52217327172586681</v>
          </cell>
          <cell r="AJ138">
            <v>-9.847940856806757E-2</v>
          </cell>
          <cell r="AK138">
            <v>-0.34687602043023491</v>
          </cell>
          <cell r="AL138">
            <v>-1.9635869476435593E-2</v>
          </cell>
          <cell r="AM138">
            <v>-0.67223226203119335</v>
          </cell>
          <cell r="AN138">
            <v>-8.2522905259526158E-2</v>
          </cell>
          <cell r="AO138">
            <v>-0.51089136392136736</v>
          </cell>
          <cell r="AP138">
            <v>2.5497384360563369E-2</v>
          </cell>
          <cell r="AQ138">
            <v>-6.0702067402903279E-2</v>
          </cell>
          <cell r="AR138">
            <v>0.35560163745272433</v>
          </cell>
          <cell r="AS138">
            <v>-7.4337529316251705E-2</v>
          </cell>
          <cell r="AT138">
            <v>3.8142608987282056E-2</v>
          </cell>
          <cell r="AU138">
            <v>5.9626457794483521E-2</v>
          </cell>
          <cell r="AV138">
            <v>-2.6226399563103409E-2</v>
          </cell>
          <cell r="AW138">
            <v>-0.11526199652913197</v>
          </cell>
          <cell r="AX138">
            <v>2.0177820240805056E-2</v>
          </cell>
          <cell r="AY138">
            <v>-0.55180097298288122</v>
          </cell>
          <cell r="AZ138">
            <v>-1.3492105135737171</v>
          </cell>
          <cell r="BA138">
            <v>-1.7829788804630282</v>
          </cell>
          <cell r="BB138">
            <v>-2.2703017157357848</v>
          </cell>
          <cell r="BC138">
            <v>-2.3135609162143322</v>
          </cell>
          <cell r="BD138">
            <v>-2.6367398101647255</v>
          </cell>
          <cell r="BE138">
            <v>-2.5440057309838138</v>
          </cell>
          <cell r="BF138">
            <v>-3.2038829918709091</v>
          </cell>
          <cell r="BG138">
            <v>-3.2619102975612089</v>
          </cell>
          <cell r="BH138">
            <v>-0.56135062059688057</v>
          </cell>
          <cell r="BI138">
            <v>-1.6530655847071318</v>
          </cell>
          <cell r="BJ138">
            <v>-2.0092212622246777</v>
          </cell>
          <cell r="BK138">
            <v>-2.5313945339505444</v>
          </cell>
          <cell r="BL138">
            <v>-2.629873942518612</v>
          </cell>
          <cell r="BM138">
            <v>-2.9767499629488472</v>
          </cell>
          <cell r="BN138">
            <v>-2.9963858324252834</v>
          </cell>
          <cell r="BO138">
            <v>-3.6686180944564768</v>
          </cell>
          <cell r="BP138">
            <v>-3.7511409997160028</v>
          </cell>
          <cell r="BQ138">
            <v>9.5496476139996216E-3</v>
          </cell>
          <cell r="BR138">
            <v>0.30385507113341426</v>
          </cell>
          <cell r="BS138">
            <v>0.2262423817616501</v>
          </cell>
          <cell r="BT138">
            <v>0.26109281821475877</v>
          </cell>
          <cell r="BU138">
            <v>0.31631302630427965</v>
          </cell>
          <cell r="BV138">
            <v>0.34001015278412228</v>
          </cell>
          <cell r="BW138">
            <v>0.45238010144146967</v>
          </cell>
          <cell r="BX138">
            <v>0.46473510258556772</v>
          </cell>
          <cell r="BY138">
            <v>0.48923070215479392</v>
          </cell>
          <cell r="BZ138">
            <v>-0.39553762640049328</v>
          </cell>
          <cell r="CA138">
            <v>-4.0176828879510539E-2</v>
          </cell>
          <cell r="CB138">
            <v>-0.71847181882567046</v>
          </cell>
          <cell r="CC138">
            <v>-1.3492105135737171</v>
          </cell>
          <cell r="CD138">
            <v>-1.1541862741056743</v>
          </cell>
          <cell r="CE138">
            <v>-0.19502423946804281</v>
          </cell>
        </row>
        <row r="139">
          <cell r="L139" t="e">
            <v>#REF!</v>
          </cell>
          <cell r="M139" t="e">
            <v>#REF!</v>
          </cell>
          <cell r="N139" t="e">
            <v>#REF!</v>
          </cell>
          <cell r="Q139">
            <v>-0.78861382354874565</v>
          </cell>
          <cell r="R139">
            <v>-0.428913514246622</v>
          </cell>
          <cell r="S139">
            <v>-0.48403066273858475</v>
          </cell>
          <cell r="T139">
            <v>0.45521913663916991</v>
          </cell>
          <cell r="U139">
            <v>-0.32058710341698765</v>
          </cell>
          <cell r="V139">
            <v>9.562612705269638E-2</v>
          </cell>
          <cell r="W139">
            <v>-0.65205444179038829</v>
          </cell>
          <cell r="X139">
            <v>-5.8027305690301609E-2</v>
          </cell>
          <cell r="Y139">
            <v>-0.48998102346839589</v>
          </cell>
          <cell r="Z139">
            <v>-0.56185284450601147</v>
          </cell>
          <cell r="AA139">
            <v>-3.623055930701176</v>
          </cell>
          <cell r="AE139">
            <v>-0.53521054154452552</v>
          </cell>
          <cell r="AF139">
            <v>0.17802058312874625</v>
          </cell>
          <cell r="AG139">
            <v>-1.1456093074019198</v>
          </cell>
          <cell r="AH139">
            <v>-0.35615567751754668</v>
          </cell>
          <cell r="AI139">
            <v>-0.52217327172586681</v>
          </cell>
          <cell r="AJ139">
            <v>-9.847940856806757E-2</v>
          </cell>
          <cell r="AK139">
            <v>0.15026252906350845</v>
          </cell>
          <cell r="AL139">
            <v>-1.9635869476435593E-2</v>
          </cell>
          <cell r="AM139">
            <v>-0.67223226203119335</v>
          </cell>
          <cell r="AN139">
            <v>-8.2522905259526158E-2</v>
          </cell>
          <cell r="AO139">
            <v>-0.51089136392136736</v>
          </cell>
          <cell r="AP139">
            <v>2.5497384360563369E-2</v>
          </cell>
          <cell r="AQ139">
            <v>-5.8147900931788565E-2</v>
          </cell>
          <cell r="AR139">
            <v>0.35699548385317414</v>
          </cell>
          <cell r="AS139">
            <v>-7.275783672907532E-2</v>
          </cell>
          <cell r="AT139">
            <v>3.8142608987282056E-2</v>
          </cell>
          <cell r="AU139">
            <v>0.55369854520723749</v>
          </cell>
          <cell r="AV139">
            <v>0.47084963248049611</v>
          </cell>
          <cell r="AW139">
            <v>-0.11526199652913197</v>
          </cell>
          <cell r="AX139">
            <v>2.0177820240805056E-2</v>
          </cell>
          <cell r="AY139">
            <v>-0.39898048762233385</v>
          </cell>
          <cell r="AZ139">
            <v>-1.1949961818127197</v>
          </cell>
          <cell r="BA139">
            <v>-1.6271848561148543</v>
          </cell>
          <cell r="BB139">
            <v>-2.1145076913876113</v>
          </cell>
          <cell r="BC139">
            <v>-1.6636948044534048</v>
          </cell>
          <cell r="BD139">
            <v>-1.9868111809536542</v>
          </cell>
          <cell r="BE139">
            <v>-1.8940771017727429</v>
          </cell>
          <cell r="BF139">
            <v>-2.5539543626598382</v>
          </cell>
          <cell r="BG139">
            <v>-2.6119816683501371</v>
          </cell>
          <cell r="BH139">
            <v>-0.41108430170744792</v>
          </cell>
          <cell r="BI139">
            <v>-1.5027992658176992</v>
          </cell>
          <cell r="BJ139">
            <v>-1.8589549433352448</v>
          </cell>
          <cell r="BK139">
            <v>-2.3811282150611115</v>
          </cell>
          <cell r="BL139">
            <v>-2.4796076236291791</v>
          </cell>
          <cell r="BM139">
            <v>-2.3293450945656708</v>
          </cell>
          <cell r="BN139">
            <v>-2.3489809640421075</v>
          </cell>
          <cell r="BO139">
            <v>-3.0212132260733009</v>
          </cell>
          <cell r="BP139">
            <v>-3.1037361313328269</v>
          </cell>
          <cell r="BQ139">
            <v>1.2103814085114352E-2</v>
          </cell>
          <cell r="BR139">
            <v>0.30780308400497874</v>
          </cell>
          <cell r="BS139">
            <v>0.23177008722039097</v>
          </cell>
          <cell r="BT139">
            <v>0.26662052367349964</v>
          </cell>
          <cell r="BU139">
            <v>0.81591281917577452</v>
          </cell>
          <cell r="BV139">
            <v>0.34253391361201752</v>
          </cell>
          <cell r="BW139">
            <v>0.45490386226936463</v>
          </cell>
          <cell r="BX139">
            <v>0.46725886341346268</v>
          </cell>
          <cell r="BY139">
            <v>0.49175446298268977</v>
          </cell>
          <cell r="BZ139">
            <v>-0.39553762640049328</v>
          </cell>
          <cell r="CA139">
            <v>-4.0176828879510539E-2</v>
          </cell>
          <cell r="CB139">
            <v>-0.71847181882567046</v>
          </cell>
          <cell r="CC139">
            <v>-1.1949961818127197</v>
          </cell>
          <cell r="CD139">
            <v>-1.1541862741056743</v>
          </cell>
          <cell r="CE139">
            <v>-4.0809907707045401E-2</v>
          </cell>
        </row>
        <row r="140">
          <cell r="AP140">
            <v>0</v>
          </cell>
          <cell r="AQ140">
            <v>0</v>
          </cell>
          <cell r="AR140">
            <v>0</v>
          </cell>
          <cell r="AS140">
            <v>0</v>
          </cell>
          <cell r="AT140">
            <v>0</v>
          </cell>
        </row>
        <row r="141">
          <cell r="N141">
            <v>35781.130642476855</v>
          </cell>
          <cell r="AP141">
            <v>0</v>
          </cell>
          <cell r="AQ141">
            <v>0</v>
          </cell>
          <cell r="AR141">
            <v>0</v>
          </cell>
          <cell r="AS141">
            <v>0</v>
          </cell>
          <cell r="AT141">
            <v>0</v>
          </cell>
        </row>
        <row r="142">
          <cell r="L142" t="e">
            <v>#REF!</v>
          </cell>
          <cell r="M142" t="e">
            <v>#REF!</v>
          </cell>
          <cell r="N142" t="e">
            <v>#REF!</v>
          </cell>
          <cell r="Q142">
            <v>76.535133318163403</v>
          </cell>
          <cell r="R142">
            <v>97.942742984624218</v>
          </cell>
          <cell r="S142">
            <v>53.422788509173181</v>
          </cell>
          <cell r="T142">
            <v>71.912813169509292</v>
          </cell>
          <cell r="U142">
            <v>70.55560521390862</v>
          </cell>
          <cell r="V142">
            <v>127.1873279736335</v>
          </cell>
          <cell r="W142">
            <v>94.59926169735175</v>
          </cell>
          <cell r="X142">
            <v>47.588840544149178</v>
          </cell>
          <cell r="Y142">
            <v>82.058772178296437</v>
          </cell>
          <cell r="Z142">
            <v>961.60703299351542</v>
          </cell>
          <cell r="AA142">
            <v>1106.5537343440355</v>
          </cell>
          <cell r="AE142">
            <v>253.7</v>
          </cell>
          <cell r="AF142">
            <v>1258.9000000000001</v>
          </cell>
          <cell r="AG142">
            <v>307.5</v>
          </cell>
          <cell r="AH142">
            <v>628.6</v>
          </cell>
          <cell r="AI142">
            <v>373.7</v>
          </cell>
          <cell r="AJ142">
            <v>374.7</v>
          </cell>
          <cell r="AP142">
            <v>-16.309425259404492</v>
          </cell>
          <cell r="AR142">
            <v>-230.96486668183661</v>
          </cell>
          <cell r="AS142">
            <v>-530.65725701537576</v>
          </cell>
          <cell r="AT142">
            <v>-320.2772114908268</v>
          </cell>
          <cell r="AY142">
            <v>197.42977902674491</v>
          </cell>
          <cell r="AZ142">
            <v>75.855150407826528</v>
          </cell>
          <cell r="BA142">
            <v>102.64996976197506</v>
          </cell>
          <cell r="BB142">
            <v>51.548641065530546</v>
          </cell>
          <cell r="BH142">
            <v>1303.4074836067064</v>
          </cell>
          <cell r="BI142">
            <v>321.76810317205559</v>
          </cell>
          <cell r="BJ142">
            <v>383.14237232123514</v>
          </cell>
          <cell r="BK142">
            <v>-68.089229001190233</v>
          </cell>
          <cell r="BZ142" t="e">
            <v>#REF!</v>
          </cell>
          <cell r="CA142" t="e">
            <v>#REF!</v>
          </cell>
          <cell r="CB142" t="e">
            <v>#REF!</v>
          </cell>
          <cell r="CC142">
            <v>75.855150407826528</v>
          </cell>
          <cell r="CD142" t="e">
            <v>#REF!</v>
          </cell>
        </row>
        <row r="143">
          <cell r="L143">
            <v>82.168000000000006</v>
          </cell>
          <cell r="N143">
            <v>82.168000000000006</v>
          </cell>
          <cell r="Q143">
            <v>152.01283043028573</v>
          </cell>
          <cell r="R143">
            <v>34.773126812437603</v>
          </cell>
          <cell r="S143">
            <v>66.4884524018901</v>
          </cell>
          <cell r="T143">
            <v>19.435201437592379</v>
          </cell>
          <cell r="U143">
            <v>33.044557190524358</v>
          </cell>
          <cell r="V143">
            <v>41.019891418236647</v>
          </cell>
          <cell r="W143">
            <v>42.606146909500019</v>
          </cell>
          <cell r="X143">
            <v>0</v>
          </cell>
          <cell r="Y143">
            <v>0</v>
          </cell>
          <cell r="AB143">
            <v>7.6353047354769915E-2</v>
          </cell>
          <cell r="AC143" t="str">
            <v xml:space="preserve"> </v>
          </cell>
          <cell r="AD143">
            <v>7.6353047354769915E-2</v>
          </cell>
          <cell r="AE143">
            <v>80.968000000000018</v>
          </cell>
          <cell r="AF143">
            <v>226.39999999999998</v>
          </cell>
          <cell r="AG143">
            <v>643.80000000000007</v>
          </cell>
          <cell r="AH143">
            <v>268.2</v>
          </cell>
          <cell r="AI143">
            <v>165.3</v>
          </cell>
          <cell r="AJ143">
            <v>164.3</v>
          </cell>
          <cell r="AP143">
            <v>1.1970666666666574</v>
          </cell>
          <cell r="AR143">
            <v>-491.78716956971437</v>
          </cell>
          <cell r="AS143">
            <v>-233.42687318756239</v>
          </cell>
          <cell r="AT143">
            <v>-98.811547598109911</v>
          </cell>
          <cell r="AY143">
            <v>-72.329566940000092</v>
          </cell>
          <cell r="AZ143">
            <v>46.319894589999898</v>
          </cell>
          <cell r="BA143">
            <v>25.815792559999913</v>
          </cell>
          <cell r="BH143">
            <v>-545.96420000000012</v>
          </cell>
          <cell r="BI143">
            <v>-168.72200000000001</v>
          </cell>
          <cell r="BJ143">
            <v>-391.11059999999998</v>
          </cell>
          <cell r="BK143">
            <v>78.130235950914539</v>
          </cell>
          <cell r="BQ143">
            <v>473.63463306000006</v>
          </cell>
          <cell r="BR143">
            <v>215.04189458999991</v>
          </cell>
          <cell r="BS143">
            <v>416.9263925599999</v>
          </cell>
          <cell r="BZ143">
            <v>38.049000000000007</v>
          </cell>
          <cell r="CA143">
            <v>40.092517940000093</v>
          </cell>
          <cell r="CB143">
            <v>60.301548543399676</v>
          </cell>
          <cell r="CC143">
            <v>46.319894589999898</v>
          </cell>
          <cell r="CD143">
            <v>-35.185500000000047</v>
          </cell>
          <cell r="CE143">
            <v>81.505394589999952</v>
          </cell>
          <cell r="CF143">
            <v>231.64483832828816</v>
          </cell>
        </row>
        <row r="144">
          <cell r="L144">
            <v>57.8</v>
          </cell>
          <cell r="N144">
            <v>57.8</v>
          </cell>
          <cell r="Q144">
            <v>38.131343649426853</v>
          </cell>
          <cell r="R144">
            <v>32.850204666647272</v>
          </cell>
          <cell r="S144">
            <v>34.492764524568877</v>
          </cell>
          <cell r="T144">
            <v>30.836777536248412</v>
          </cell>
          <cell r="U144">
            <v>40.335458439382421</v>
          </cell>
          <cell r="V144">
            <v>28.935680613889957</v>
          </cell>
          <cell r="W144">
            <v>83.662562643246162</v>
          </cell>
          <cell r="X144">
            <v>52.748734581888783</v>
          </cell>
          <cell r="Y144">
            <v>52.748734581888783</v>
          </cell>
          <cell r="AA144">
            <v>512.93305881892422</v>
          </cell>
          <cell r="AB144">
            <v>5.3709547963996948E-2</v>
          </cell>
          <cell r="AC144" t="str">
            <v xml:space="preserve"> </v>
          </cell>
          <cell r="AD144">
            <v>5.3709547963996948E-2</v>
          </cell>
          <cell r="AE144">
            <v>60.6</v>
          </cell>
          <cell r="AF144">
            <v>50.8</v>
          </cell>
          <cell r="AG144">
            <v>638.6</v>
          </cell>
          <cell r="AH144">
            <v>62.8</v>
          </cell>
          <cell r="AI144">
            <v>165.7</v>
          </cell>
          <cell r="AJ144">
            <v>166.7</v>
          </cell>
          <cell r="AP144">
            <v>0</v>
          </cell>
          <cell r="AQ144">
            <v>6.790797581736669</v>
          </cell>
          <cell r="AR144">
            <v>-600.46865635057316</v>
          </cell>
          <cell r="AS144">
            <v>-29.949795333352725</v>
          </cell>
          <cell r="AT144">
            <v>-131.2072354754311</v>
          </cell>
          <cell r="AY144">
            <v>22.476616515600668</v>
          </cell>
          <cell r="AZ144">
            <v>30.407488795600713</v>
          </cell>
          <cell r="BA144">
            <v>-247.67332709439859</v>
          </cell>
          <cell r="BH144">
            <v>-571.36779999999999</v>
          </cell>
          <cell r="BI144">
            <v>2.7899999999999991</v>
          </cell>
          <cell r="BJ144">
            <v>-378.46139999999997</v>
          </cell>
          <cell r="BK144">
            <v>237.14163595091455</v>
          </cell>
          <cell r="BQ144">
            <v>593.84441651560064</v>
          </cell>
          <cell r="BR144">
            <v>27.617488795600714</v>
          </cell>
          <cell r="BS144">
            <v>130.78807290560138</v>
          </cell>
          <cell r="BZ144">
            <v>39</v>
          </cell>
          <cell r="CA144">
            <v>57.800574999999995</v>
          </cell>
          <cell r="CB144">
            <v>13.047924379000294</v>
          </cell>
          <cell r="CC144">
            <v>30.407488795600713</v>
          </cell>
          <cell r="CD144">
            <v>31.245587999999653</v>
          </cell>
          <cell r="CE144">
            <v>-0.83809920439894015</v>
          </cell>
          <cell r="CF144">
            <v>-2.6822961513764731</v>
          </cell>
        </row>
        <row r="145">
          <cell r="AP145">
            <v>0</v>
          </cell>
          <cell r="AQ145">
            <v>0</v>
          </cell>
          <cell r="AR145">
            <v>0</v>
          </cell>
          <cell r="AS145">
            <v>0</v>
          </cell>
          <cell r="AT145">
            <v>0</v>
          </cell>
        </row>
        <row r="146">
          <cell r="Q146">
            <v>66.711860024399471</v>
          </cell>
          <cell r="R146">
            <v>96.791493494399347</v>
          </cell>
          <cell r="S146">
            <v>27.433528871040053</v>
          </cell>
          <cell r="T146">
            <v>22.233528871040054</v>
          </cell>
          <cell r="U146">
            <v>16.033528871040055</v>
          </cell>
          <cell r="V146">
            <v>8.8335288710400555</v>
          </cell>
          <cell r="AP146">
            <v>86.35228332999958</v>
          </cell>
          <cell r="AQ146">
            <v>187.00347658439969</v>
          </cell>
          <cell r="AR146">
            <v>66.711860024399471</v>
          </cell>
          <cell r="AS146">
            <v>96.791493494399347</v>
          </cell>
          <cell r="AT146">
            <v>27.433528871040053</v>
          </cell>
        </row>
        <row r="147">
          <cell r="Q147">
            <v>9.8232732937639327</v>
          </cell>
          <cell r="R147">
            <v>1.1512494902248704</v>
          </cell>
          <cell r="S147">
            <v>25.989259638133127</v>
          </cell>
          <cell r="T147">
            <v>49.679284298469241</v>
          </cell>
          <cell r="U147">
            <v>54.522076342868566</v>
          </cell>
          <cell r="V147">
            <v>118.35379910259344</v>
          </cell>
          <cell r="AP147">
            <v>151.03829141059592</v>
          </cell>
          <cell r="AQ147">
            <v>16.211476176744696</v>
          </cell>
          <cell r="AR147">
            <v>9.8232732937639327</v>
          </cell>
          <cell r="AS147">
            <v>1.1512494902248704</v>
          </cell>
          <cell r="AT147">
            <v>25.989259638133127</v>
          </cell>
        </row>
        <row r="148">
          <cell r="AP148">
            <v>0</v>
          </cell>
          <cell r="AQ148">
            <v>0</v>
          </cell>
          <cell r="AR148">
            <v>0</v>
          </cell>
          <cell r="AS148">
            <v>0</v>
          </cell>
          <cell r="AT148">
            <v>0</v>
          </cell>
        </row>
        <row r="149">
          <cell r="AP149">
            <v>0</v>
          </cell>
          <cell r="AQ149">
            <v>0</v>
          </cell>
          <cell r="AR149">
            <v>0</v>
          </cell>
          <cell r="AS149">
            <v>0</v>
          </cell>
          <cell r="AT149">
            <v>0</v>
          </cell>
        </row>
        <row r="150">
          <cell r="L150">
            <v>1118.2606389705827</v>
          </cell>
          <cell r="Q150">
            <v>1062.0999999999999</v>
          </cell>
          <cell r="R150">
            <v>1060.5999999999999</v>
          </cell>
          <cell r="S150">
            <v>1075.2</v>
          </cell>
          <cell r="T150">
            <v>0</v>
          </cell>
          <cell r="U150">
            <v>0</v>
          </cell>
          <cell r="AP150">
            <v>1027.0999999999999</v>
          </cell>
          <cell r="AQ150">
            <v>1074.2</v>
          </cell>
          <cell r="AR150">
            <v>1062.0999999999999</v>
          </cell>
          <cell r="AS150">
            <v>1060.5999999999999</v>
          </cell>
          <cell r="AT150">
            <v>1075.2</v>
          </cell>
        </row>
        <row r="151">
          <cell r="L151" t="e">
            <v>#REF!</v>
          </cell>
          <cell r="AE151">
            <v>-23.5</v>
          </cell>
          <cell r="AF151">
            <v>-23.5</v>
          </cell>
          <cell r="AG151">
            <v>23.5</v>
          </cell>
          <cell r="AH151">
            <v>23.5</v>
          </cell>
          <cell r="AP151">
            <v>23.5</v>
          </cell>
          <cell r="AQ151">
            <v>23.5</v>
          </cell>
          <cell r="AR151">
            <v>-23.5</v>
          </cell>
          <cell r="AS151">
            <v>-23.5</v>
          </cell>
          <cell r="AT151">
            <v>0</v>
          </cell>
        </row>
        <row r="152">
          <cell r="Q152">
            <v>54.716666666666669</v>
          </cell>
          <cell r="R152">
            <v>54.716666666666669</v>
          </cell>
          <cell r="S152">
            <v>54.716666666666669</v>
          </cell>
          <cell r="T152">
            <v>54.716666666666669</v>
          </cell>
          <cell r="U152">
            <v>54.716666666666669</v>
          </cell>
          <cell r="V152">
            <v>54.716666666666669</v>
          </cell>
          <cell r="W152">
            <v>54.716666666666669</v>
          </cell>
          <cell r="X152">
            <v>54.716666666666669</v>
          </cell>
          <cell r="Y152">
            <v>54.716666666666669</v>
          </cell>
          <cell r="Z152">
            <v>54.716666666666669</v>
          </cell>
          <cell r="AP152">
            <v>54.716666666666669</v>
          </cell>
          <cell r="AQ152">
            <v>54.716666666666669</v>
          </cell>
          <cell r="AR152">
            <v>54.716666666666669</v>
          </cell>
          <cell r="AS152">
            <v>54.716666666666669</v>
          </cell>
          <cell r="AT152">
            <v>54.716666666666669</v>
          </cell>
        </row>
        <row r="153">
          <cell r="Q153">
            <v>1.6583333333333332</v>
          </cell>
          <cell r="R153">
            <v>1.6583333333333332</v>
          </cell>
          <cell r="S153">
            <v>1.6583333333333332</v>
          </cell>
          <cell r="T153">
            <v>1.6583333333333332</v>
          </cell>
          <cell r="U153">
            <v>1.6583333333333332</v>
          </cell>
          <cell r="V153">
            <v>1.6583333333333332</v>
          </cell>
          <cell r="W153">
            <v>1.6583333333333332</v>
          </cell>
          <cell r="X153">
            <v>1.6583333333333332</v>
          </cell>
          <cell r="Y153">
            <v>1.6583333333333332</v>
          </cell>
          <cell r="Z153">
            <v>1.6583333333333332</v>
          </cell>
          <cell r="AP153">
            <v>1.6583333333333332</v>
          </cell>
          <cell r="AQ153">
            <v>1.6583333333333332</v>
          </cell>
          <cell r="AR153">
            <v>1.6583333333333332</v>
          </cell>
          <cell r="AS153">
            <v>1.6583333333333332</v>
          </cell>
          <cell r="AT153">
            <v>1.6583333333333332</v>
          </cell>
        </row>
        <row r="164">
          <cell r="L164" t="str">
            <v>TESORERIA</v>
          </cell>
          <cell r="M164" t="str">
            <v>RESTO</v>
          </cell>
          <cell r="N164" t="str">
            <v>TOTAL</v>
          </cell>
          <cell r="Q164" t="str">
            <v>Observ.</v>
          </cell>
          <cell r="R164" t="str">
            <v>Observ.</v>
          </cell>
          <cell r="S164" t="str">
            <v>Observ.</v>
          </cell>
          <cell r="T164" t="str">
            <v>Observ.</v>
          </cell>
          <cell r="U164" t="str">
            <v>Observ.</v>
          </cell>
          <cell r="V164" t="str">
            <v>Observ.</v>
          </cell>
          <cell r="W164" t="str">
            <v>Observ.</v>
          </cell>
          <cell r="X164" t="str">
            <v>Observ.</v>
          </cell>
          <cell r="Y164" t="str">
            <v>Observ.</v>
          </cell>
          <cell r="Z164" t="str">
            <v>Observ.</v>
          </cell>
          <cell r="AA164" t="str">
            <v xml:space="preserve">Total </v>
          </cell>
          <cell r="AB164" t="str">
            <v>% PIB</v>
          </cell>
          <cell r="AC164" t="str">
            <v>% PIB</v>
          </cell>
          <cell r="AD164" t="str">
            <v>% PIB</v>
          </cell>
          <cell r="AE164" t="str">
            <v>Progr.</v>
          </cell>
          <cell r="AF164" t="str">
            <v>Progr.</v>
          </cell>
          <cell r="AG164" t="str">
            <v>Progr.</v>
          </cell>
          <cell r="AH164" t="str">
            <v>Progr.</v>
          </cell>
          <cell r="AI164" t="str">
            <v>Progr.</v>
          </cell>
          <cell r="AJ164" t="str">
            <v>Progr.</v>
          </cell>
          <cell r="AK164" t="str">
            <v>Progr.</v>
          </cell>
          <cell r="AL164" t="str">
            <v>Progr.</v>
          </cell>
          <cell r="AM164" t="str">
            <v>Progr.</v>
          </cell>
          <cell r="AP164" t="str">
            <v>Observ.-Prog.</v>
          </cell>
          <cell r="AQ164" t="str">
            <v>Observ.-Prog.</v>
          </cell>
          <cell r="AR164" t="str">
            <v>Observ.-Prog.</v>
          </cell>
          <cell r="AS164" t="str">
            <v>Observ.-Prog.</v>
          </cell>
          <cell r="AT164" t="str">
            <v>Observ.-Prog.</v>
          </cell>
          <cell r="AU164" t="str">
            <v>Observ-Prog</v>
          </cell>
          <cell r="AV164" t="str">
            <v>Observ-Prog</v>
          </cell>
          <cell r="AW164" t="str">
            <v>Observ-Prog</v>
          </cell>
          <cell r="AY164" t="str">
            <v>Observ.</v>
          </cell>
          <cell r="AZ164" t="str">
            <v>Observ.</v>
          </cell>
          <cell r="BA164" t="str">
            <v>Observ.</v>
          </cell>
          <cell r="BB164" t="str">
            <v>Observ.</v>
          </cell>
          <cell r="BC164" t="str">
            <v>Observ.</v>
          </cell>
          <cell r="BD164" t="str">
            <v>Observ.</v>
          </cell>
          <cell r="BE164" t="str">
            <v>Observ.</v>
          </cell>
          <cell r="BH164" t="str">
            <v>Progr.</v>
          </cell>
          <cell r="BI164" t="str">
            <v>Progr.</v>
          </cell>
          <cell r="BJ164" t="str">
            <v>Progr.</v>
          </cell>
          <cell r="BK164" t="str">
            <v>Progr.</v>
          </cell>
          <cell r="BL164" t="str">
            <v>Progr.</v>
          </cell>
          <cell r="BM164" t="str">
            <v>Progr.</v>
          </cell>
          <cell r="BN164" t="str">
            <v>Progr.</v>
          </cell>
          <cell r="BQ164" t="str">
            <v>Observ-Progr</v>
          </cell>
          <cell r="BR164" t="str">
            <v>Observ-Progr</v>
          </cell>
          <cell r="BS164" t="str">
            <v>Observ-Progr</v>
          </cell>
          <cell r="BT164" t="str">
            <v>Observ-Progr</v>
          </cell>
          <cell r="BU164" t="str">
            <v>Observ-Progr</v>
          </cell>
          <cell r="BV164" t="str">
            <v>Observ-Progr</v>
          </cell>
          <cell r="BW164" t="str">
            <v>Observ-Progr</v>
          </cell>
          <cell r="BZ164" t="str">
            <v>% PIB Observ.</v>
          </cell>
          <cell r="CA164" t="str">
            <v>% PIB Progr</v>
          </cell>
        </row>
        <row r="165">
          <cell r="L165" t="str">
            <v>CSF</v>
          </cell>
          <cell r="M165" t="str">
            <v>SSF</v>
          </cell>
          <cell r="N165" t="str">
            <v>CSF+SSF</v>
          </cell>
          <cell r="Q165">
            <v>35490</v>
          </cell>
          <cell r="R165">
            <v>35521</v>
          </cell>
          <cell r="S165">
            <v>35551</v>
          </cell>
          <cell r="T165">
            <v>35582</v>
          </cell>
          <cell r="U165">
            <v>35612</v>
          </cell>
          <cell r="V165">
            <v>35643</v>
          </cell>
          <cell r="W165">
            <v>35674</v>
          </cell>
          <cell r="X165">
            <v>35704</v>
          </cell>
          <cell r="Y165">
            <v>35735</v>
          </cell>
          <cell r="Z165">
            <v>35765</v>
          </cell>
          <cell r="AA165">
            <v>1997</v>
          </cell>
          <cell r="AB165" t="str">
            <v>CSF</v>
          </cell>
          <cell r="AC165" t="str">
            <v>SSF</v>
          </cell>
          <cell r="AD165" t="str">
            <v>CSF+SSF</v>
          </cell>
          <cell r="AE165" t="str">
            <v>Ene</v>
          </cell>
          <cell r="AF165" t="str">
            <v>Feb</v>
          </cell>
          <cell r="AG165" t="str">
            <v>Mar</v>
          </cell>
          <cell r="AH165" t="str">
            <v>Abr</v>
          </cell>
          <cell r="AI165" t="str">
            <v>May</v>
          </cell>
          <cell r="AJ165" t="str">
            <v>Jun</v>
          </cell>
          <cell r="AK165" t="str">
            <v>Jul</v>
          </cell>
          <cell r="AL165" t="str">
            <v>Ago</v>
          </cell>
          <cell r="AM165" t="str">
            <v>Sep</v>
          </cell>
          <cell r="AP165" t="str">
            <v>Enero</v>
          </cell>
          <cell r="AQ165" t="str">
            <v>Febrero</v>
          </cell>
          <cell r="AR165" t="str">
            <v>Marzo</v>
          </cell>
          <cell r="AS165" t="str">
            <v>Abril</v>
          </cell>
          <cell r="AT165" t="str">
            <v>Mayo</v>
          </cell>
          <cell r="AU165" t="str">
            <v>Junio</v>
          </cell>
          <cell r="AV165" t="str">
            <v>Julio</v>
          </cell>
          <cell r="AW165" t="str">
            <v>Agosto</v>
          </cell>
          <cell r="AY165" t="str">
            <v>Ene-Feb</v>
          </cell>
          <cell r="AZ165" t="str">
            <v>Ene-Mar</v>
          </cell>
          <cell r="BA165" t="str">
            <v>Ene-Abr</v>
          </cell>
          <cell r="BB165" t="str">
            <v>Ene-May</v>
          </cell>
          <cell r="BC165" t="str">
            <v>Ene-Jun</v>
          </cell>
          <cell r="BD165" t="str">
            <v>Ene-Jul</v>
          </cell>
          <cell r="BE165" t="str">
            <v>Ene-Agos</v>
          </cell>
          <cell r="BH165" t="str">
            <v>Ene-Feb</v>
          </cell>
          <cell r="BI165" t="str">
            <v>Ene-Mar</v>
          </cell>
          <cell r="BJ165" t="str">
            <v>Ene-Abr</v>
          </cell>
          <cell r="BK165" t="str">
            <v>Ene-May</v>
          </cell>
          <cell r="BL165" t="str">
            <v>Ene-Jun</v>
          </cell>
          <cell r="BM165" t="str">
            <v>Ene-Jul</v>
          </cell>
          <cell r="BN165" t="str">
            <v>Ene-Agos</v>
          </cell>
          <cell r="BQ165" t="str">
            <v>Ene-Feb</v>
          </cell>
          <cell r="BR165" t="str">
            <v>Ene-Mar</v>
          </cell>
          <cell r="BS165" t="str">
            <v>Ene-Abr</v>
          </cell>
          <cell r="BT165" t="str">
            <v>Ene-May</v>
          </cell>
          <cell r="BU165" t="str">
            <v>Ene-Jun</v>
          </cell>
          <cell r="BV165" t="str">
            <v>Ene-Jul</v>
          </cell>
          <cell r="BW165" t="str">
            <v>Ene-Agos</v>
          </cell>
          <cell r="BZ165" t="str">
            <v>Ene-Jun</v>
          </cell>
          <cell r="CA165" t="str">
            <v>Ene-Jun</v>
          </cell>
        </row>
        <row r="166">
          <cell r="Q166">
            <v>1109.4225440623406</v>
          </cell>
          <cell r="R166">
            <v>1134.5557351198786</v>
          </cell>
          <cell r="S166">
            <v>1176.195992173285</v>
          </cell>
          <cell r="T166">
            <v>1370.897725629982</v>
          </cell>
          <cell r="U166">
            <v>1496.0323988665925</v>
          </cell>
          <cell r="V166">
            <v>1513.2518808554255</v>
          </cell>
          <cell r="W166">
            <v>1283.5524586979645</v>
          </cell>
          <cell r="X166">
            <v>1327.6792521698108</v>
          </cell>
          <cell r="Y166">
            <v>939.49260787227013</v>
          </cell>
          <cell r="Z166">
            <v>1423.5621228785751</v>
          </cell>
          <cell r="AA166">
            <v>13585.217358032784</v>
          </cell>
          <cell r="AB166">
            <v>12.086825027770352</v>
          </cell>
          <cell r="AC166" t="e">
            <v>#VALUE!</v>
          </cell>
          <cell r="AD166">
            <v>12.086825027770352</v>
          </cell>
          <cell r="AE166">
            <v>726.33585039237164</v>
          </cell>
          <cell r="AF166">
            <v>1438.1227019431008</v>
          </cell>
          <cell r="AG166">
            <v>1024.6103000000001</v>
          </cell>
          <cell r="AH166">
            <v>1219.2702560502198</v>
          </cell>
          <cell r="AI166">
            <v>1025.0579905407249</v>
          </cell>
          <cell r="AJ166">
            <v>1318.5125198987557</v>
          </cell>
          <cell r="AK166">
            <v>1386.8531636086091</v>
          </cell>
          <cell r="AL166">
            <v>1364.2976459563383</v>
          </cell>
          <cell r="AP166">
            <v>13.374136032745128</v>
          </cell>
          <cell r="AQ166">
            <v>-120.63932571623809</v>
          </cell>
          <cell r="AR166">
            <v>84.812244062340596</v>
          </cell>
          <cell r="AS166">
            <v>-84.714520930341223</v>
          </cell>
          <cell r="AT166">
            <v>151.13800163256019</v>
          </cell>
          <cell r="AU166">
            <v>52.385205731226279</v>
          </cell>
          <cell r="AV166">
            <v>109.17923525798346</v>
          </cell>
          <cell r="AW166">
            <v>148.95423489908717</v>
          </cell>
          <cell r="AY166">
            <v>2057.1933626519794</v>
          </cell>
          <cell r="AZ166">
            <v>3166.6159067143203</v>
          </cell>
          <cell r="BA166">
            <v>4301.1716418341994</v>
          </cell>
          <cell r="BB166">
            <v>5477.3676340074853</v>
          </cell>
          <cell r="BC166">
            <v>6848.2653596374657</v>
          </cell>
          <cell r="BD166">
            <v>8344.2977585040589</v>
          </cell>
          <cell r="BE166">
            <v>9857.549639359484</v>
          </cell>
          <cell r="BH166">
            <v>2106.4596832266393</v>
          </cell>
          <cell r="BI166">
            <v>3189.068852335472</v>
          </cell>
          <cell r="BJ166">
            <v>4408.3391083856923</v>
          </cell>
          <cell r="BK166">
            <v>5433.3970989264171</v>
          </cell>
          <cell r="BL166">
            <v>6751.9096188251733</v>
          </cell>
          <cell r="BM166">
            <v>8138.7627824337824</v>
          </cell>
          <cell r="BN166">
            <v>9503.0604283901212</v>
          </cell>
          <cell r="BQ166">
            <v>-49.266320574659602</v>
          </cell>
          <cell r="BR166">
            <v>-22.452945621152274</v>
          </cell>
          <cell r="BS166">
            <v>-107.16746655149332</v>
          </cell>
          <cell r="BT166">
            <v>43.970535081066949</v>
          </cell>
          <cell r="BU166">
            <v>96.355740812292964</v>
          </cell>
          <cell r="BV166">
            <v>205.53497607027657</v>
          </cell>
          <cell r="BW166">
            <v>354.48921096936283</v>
          </cell>
          <cell r="BZ166">
            <v>6.1338717767530824</v>
          </cell>
          <cell r="CA166">
            <v>6.047567621166456</v>
          </cell>
        </row>
        <row r="167">
          <cell r="Q167">
            <v>918.67541202805035</v>
          </cell>
          <cell r="R167">
            <v>1041.3214851985499</v>
          </cell>
          <cell r="S167">
            <v>1060.4619888837797</v>
          </cell>
          <cell r="T167">
            <v>1183.4589118603099</v>
          </cell>
          <cell r="U167">
            <v>1175.3498713699</v>
          </cell>
          <cell r="V167">
            <v>1300.8273561133799</v>
          </cell>
          <cell r="W167">
            <v>1030.2689678214899</v>
          </cell>
          <cell r="X167">
            <v>1285.17972252666</v>
          </cell>
          <cell r="Y167">
            <v>916.57072490871997</v>
          </cell>
          <cell r="Z167">
            <v>1367.4223958232524</v>
          </cell>
          <cell r="AA167">
            <v>13075.612779912504</v>
          </cell>
          <cell r="AB167">
            <v>11.611762310490025</v>
          </cell>
          <cell r="AC167" t="e">
            <v>#VALUE!</v>
          </cell>
          <cell r="AD167">
            <v>11.611762310490025</v>
          </cell>
          <cell r="AE167">
            <v>653.77829999999994</v>
          </cell>
          <cell r="AF167">
            <v>1354.6194</v>
          </cell>
          <cell r="AG167">
            <v>786.88030000000003</v>
          </cell>
          <cell r="AH167">
            <v>1121.4405222222222</v>
          </cell>
          <cell r="AI167">
            <v>935.23733791019799</v>
          </cell>
          <cell r="AJ167">
            <v>1193.5068379101976</v>
          </cell>
          <cell r="AK167">
            <v>1019.9875954975064</v>
          </cell>
          <cell r="AL167">
            <v>1247.3770828528786</v>
          </cell>
          <cell r="AP167">
            <v>-76.766353117949848</v>
          </cell>
          <cell r="AQ167">
            <v>-135.55540350363995</v>
          </cell>
          <cell r="AR167">
            <v>131.7951120280502</v>
          </cell>
          <cell r="AS167">
            <v>-80.119037023672178</v>
          </cell>
          <cell r="AT167">
            <v>125.22465097358187</v>
          </cell>
          <cell r="AU167">
            <v>-10.047926049887893</v>
          </cell>
          <cell r="AV167">
            <v>155.36227587239364</v>
          </cell>
          <cell r="AW167">
            <v>53.450273260501262</v>
          </cell>
          <cell r="AY167">
            <v>1796.0759433784101</v>
          </cell>
          <cell r="AZ167">
            <v>2714.7513554064603</v>
          </cell>
          <cell r="BA167">
            <v>3756.0728406050102</v>
          </cell>
          <cell r="BB167">
            <v>4816.5348294887908</v>
          </cell>
          <cell r="BC167">
            <v>5999.9937413490998</v>
          </cell>
          <cell r="BD167">
            <v>7175.3436127189998</v>
          </cell>
          <cell r="BE167">
            <v>8476.170968832379</v>
          </cell>
          <cell r="BH167">
            <v>2008.3977</v>
          </cell>
          <cell r="BI167">
            <v>2795.2779999999998</v>
          </cell>
          <cell r="BJ167">
            <v>3916.7185222222224</v>
          </cell>
          <cell r="BK167">
            <v>4851.9558601324197</v>
          </cell>
          <cell r="BL167">
            <v>6045.4626980426183</v>
          </cell>
          <cell r="BM167">
            <v>7065.4502935401251</v>
          </cell>
          <cell r="BN167">
            <v>8312.8273763930047</v>
          </cell>
          <cell r="BQ167">
            <v>-212.32175662158997</v>
          </cell>
          <cell r="BR167">
            <v>-80.526644593539771</v>
          </cell>
          <cell r="BS167">
            <v>-160.64568161721201</v>
          </cell>
          <cell r="BT167">
            <v>-35.421030643630175</v>
          </cell>
          <cell r="BU167">
            <v>-45.468956693518301</v>
          </cell>
          <cell r="BV167">
            <v>109.89331917887466</v>
          </cell>
          <cell r="BW167">
            <v>163.34359243937433</v>
          </cell>
          <cell r="BZ167">
            <v>5.3740896910432614</v>
          </cell>
          <cell r="CA167">
            <v>5.4148154420961596</v>
          </cell>
        </row>
        <row r="168">
          <cell r="Q168">
            <v>612.18613506100019</v>
          </cell>
          <cell r="R168">
            <v>752.90155518899996</v>
          </cell>
          <cell r="S168">
            <v>709.49727737799981</v>
          </cell>
          <cell r="T168">
            <v>851.27870428699998</v>
          </cell>
          <cell r="U168">
            <v>803.17442898100001</v>
          </cell>
          <cell r="V168">
            <v>972.70713087999991</v>
          </cell>
          <cell r="W168">
            <v>690.39096822800002</v>
          </cell>
          <cell r="X168">
            <v>919.5669539930002</v>
          </cell>
          <cell r="Y168">
            <v>560.75002455699996</v>
          </cell>
          <cell r="Z168">
            <v>976.01564914280027</v>
          </cell>
          <cell r="AA168">
            <v>9152.5181370445007</v>
          </cell>
          <cell r="AB168">
            <v>8.0643945886236565</v>
          </cell>
          <cell r="AC168" t="e">
            <v>#VALUE!</v>
          </cell>
          <cell r="AD168">
            <v>8.0643945886236565</v>
          </cell>
          <cell r="AE168">
            <v>372.33579999999995</v>
          </cell>
          <cell r="AF168">
            <v>1072.5493999999999</v>
          </cell>
          <cell r="AG168">
            <v>494.41030000000001</v>
          </cell>
          <cell r="AH168">
            <v>798.19579999999996</v>
          </cell>
          <cell r="AI168">
            <v>600.26139999999998</v>
          </cell>
          <cell r="AJ168">
            <v>857.12189999999987</v>
          </cell>
          <cell r="AK168">
            <v>668.19430000000011</v>
          </cell>
          <cell r="AL168">
            <v>897.23910000000001</v>
          </cell>
          <cell r="AP168">
            <v>-28.368856882299951</v>
          </cell>
          <cell r="AQ168">
            <v>-112.46703376999994</v>
          </cell>
          <cell r="AR168">
            <v>117.77583506100018</v>
          </cell>
          <cell r="AS168">
            <v>-45.294244810999999</v>
          </cell>
          <cell r="AT168">
            <v>109.23587737799983</v>
          </cell>
          <cell r="AU168">
            <v>-5.8431957129998864</v>
          </cell>
          <cell r="AV168">
            <v>134.98012898099989</v>
          </cell>
          <cell r="AW168">
            <v>75.468030879999901</v>
          </cell>
          <cell r="AY168">
            <v>1304.0493093476998</v>
          </cell>
          <cell r="AZ168">
            <v>1916.2354444087</v>
          </cell>
          <cell r="BA168">
            <v>2669.1369995977002</v>
          </cell>
          <cell r="BB168">
            <v>3378.6342769757002</v>
          </cell>
          <cell r="BC168">
            <v>4229.9129812626998</v>
          </cell>
          <cell r="BD168">
            <v>5033.0874102437001</v>
          </cell>
          <cell r="BE168">
            <v>6005.7945411236997</v>
          </cell>
          <cell r="BH168">
            <v>1444.8851999999999</v>
          </cell>
          <cell r="BI168">
            <v>1939.2954999999999</v>
          </cell>
          <cell r="BJ168">
            <v>2737.4913000000001</v>
          </cell>
          <cell r="BK168">
            <v>3337.7527</v>
          </cell>
          <cell r="BL168">
            <v>4194.8746000000001</v>
          </cell>
          <cell r="BM168">
            <v>4863.0688999999993</v>
          </cell>
          <cell r="BN168">
            <v>5760.3079999999991</v>
          </cell>
          <cell r="BQ168">
            <v>-140.83589065230001</v>
          </cell>
          <cell r="BR168">
            <v>-23.060055591299829</v>
          </cell>
          <cell r="BS168">
            <v>-68.354300402299941</v>
          </cell>
          <cell r="BT168">
            <v>40.881576975699772</v>
          </cell>
          <cell r="BU168">
            <v>35.038381262699659</v>
          </cell>
          <cell r="BV168">
            <v>170.0185102437008</v>
          </cell>
          <cell r="BW168">
            <v>245.48654112370059</v>
          </cell>
          <cell r="BZ168">
            <v>3.7886592430849206</v>
          </cell>
          <cell r="CA168">
            <v>3.7572759764263166</v>
          </cell>
        </row>
        <row r="169">
          <cell r="Q169">
            <v>547.25089320100017</v>
          </cell>
          <cell r="R169">
            <v>273.53488764100001</v>
          </cell>
          <cell r="S169">
            <v>633.26266243399982</v>
          </cell>
          <cell r="T169">
            <v>407.06395279499992</v>
          </cell>
          <cell r="U169">
            <v>716.37736025599997</v>
          </cell>
          <cell r="V169">
            <v>457.37705655100001</v>
          </cell>
          <cell r="W169">
            <v>587.30996725600005</v>
          </cell>
          <cell r="AE169">
            <v>300.03099999999995</v>
          </cell>
          <cell r="AF169">
            <v>412.96669999999995</v>
          </cell>
          <cell r="AG169">
            <v>411.47919999999999</v>
          </cell>
          <cell r="AH169">
            <v>256.96799999999996</v>
          </cell>
          <cell r="AI169">
            <v>517.72820000000002</v>
          </cell>
          <cell r="AJ169">
            <v>367.72089999999997</v>
          </cell>
          <cell r="AK169">
            <v>564.85660000000007</v>
          </cell>
          <cell r="AL169">
            <v>375.6336</v>
          </cell>
          <cell r="AP169">
            <v>-56.474356882299986</v>
          </cell>
          <cell r="AQ169">
            <v>-44.584800674999997</v>
          </cell>
          <cell r="AR169">
            <v>135.77169320100018</v>
          </cell>
          <cell r="AT169">
            <v>115.53446243399981</v>
          </cell>
          <cell r="AU169">
            <v>39.343052794999949</v>
          </cell>
          <cell r="AV169">
            <v>151.5207602559999</v>
          </cell>
          <cell r="AW169">
            <v>81.743456551000008</v>
          </cell>
          <cell r="AY169">
            <v>611.93854244269994</v>
          </cell>
          <cell r="AZ169">
            <v>1159.1894356437001</v>
          </cell>
          <cell r="BA169">
            <v>1432.7243232847002</v>
          </cell>
          <cell r="BB169">
            <v>2065.9869857187</v>
          </cell>
          <cell r="BC169">
            <v>2473.0509385136997</v>
          </cell>
          <cell r="BD169">
            <v>3189.4282987696997</v>
          </cell>
          <cell r="BE169">
            <v>3646.8053553206996</v>
          </cell>
          <cell r="BH169">
            <v>712.9976999999999</v>
          </cell>
          <cell r="BI169">
            <v>1124.4768999999999</v>
          </cell>
          <cell r="BJ169">
            <v>1381.4449</v>
          </cell>
          <cell r="BK169">
            <v>1899.1731</v>
          </cell>
          <cell r="BL169">
            <v>2266.8939999999998</v>
          </cell>
          <cell r="BM169">
            <v>2831.7505999999998</v>
          </cell>
          <cell r="BN169">
            <v>3207.3842</v>
          </cell>
          <cell r="BQ169">
            <v>-101.05915755729995</v>
          </cell>
          <cell r="BR169">
            <v>34.712535643700221</v>
          </cell>
          <cell r="BS169">
            <v>51.279423284700215</v>
          </cell>
          <cell r="BT169">
            <v>166.81388571870002</v>
          </cell>
          <cell r="BU169">
            <v>206.15693851369997</v>
          </cell>
          <cell r="BV169">
            <v>357.67769876969987</v>
          </cell>
          <cell r="BW169">
            <v>439.42115532069965</v>
          </cell>
          <cell r="BZ169">
            <v>2.2150685695720389</v>
          </cell>
          <cell r="CA169">
            <v>2.0304173972935824</v>
          </cell>
        </row>
        <row r="170">
          <cell r="Q170">
            <v>64.935241859999991</v>
          </cell>
          <cell r="R170">
            <v>479.36666754800001</v>
          </cell>
          <cell r="S170">
            <v>76.234614944000015</v>
          </cell>
          <cell r="T170">
            <v>444.214751492</v>
          </cell>
          <cell r="U170">
            <v>86.797068725000017</v>
          </cell>
          <cell r="V170">
            <v>515.3300743289999</v>
          </cell>
          <cell r="W170">
            <v>103.08100097199998</v>
          </cell>
          <cell r="AE170">
            <v>72.3048</v>
          </cell>
          <cell r="AF170">
            <v>659.58270000000005</v>
          </cell>
          <cell r="AG170">
            <v>82.931100000000001</v>
          </cell>
          <cell r="AH170">
            <v>541.2278</v>
          </cell>
          <cell r="AI170">
            <v>82.533199999999994</v>
          </cell>
          <cell r="AJ170">
            <v>489.40099999999995</v>
          </cell>
          <cell r="AK170">
            <v>103.3377</v>
          </cell>
          <cell r="AL170">
            <v>521.60550000000001</v>
          </cell>
          <cell r="AP170">
            <v>28.105500000000006</v>
          </cell>
          <cell r="AQ170">
            <v>-67.882233095000061</v>
          </cell>
          <cell r="AR170">
            <v>-17.99585814000001</v>
          </cell>
          <cell r="AT170">
            <v>-6.298585055999979</v>
          </cell>
          <cell r="AU170">
            <v>-45.186248507999949</v>
          </cell>
          <cell r="AV170">
            <v>-16.540631274999981</v>
          </cell>
          <cell r="AW170">
            <v>-6.2754256710001073</v>
          </cell>
          <cell r="AY170">
            <v>692.11076690499999</v>
          </cell>
          <cell r="AZ170">
            <v>757.04600876500001</v>
          </cell>
          <cell r="BA170">
            <v>1236.412676313</v>
          </cell>
          <cell r="BB170">
            <v>1312.647291257</v>
          </cell>
          <cell r="BC170">
            <v>1756.862042749</v>
          </cell>
          <cell r="BD170">
            <v>1843.6591114739999</v>
          </cell>
          <cell r="BE170">
            <v>2358.9891858029996</v>
          </cell>
          <cell r="BH170">
            <v>731.88750000000005</v>
          </cell>
          <cell r="BI170">
            <v>814.81860000000006</v>
          </cell>
          <cell r="BJ170">
            <v>1356.0464000000002</v>
          </cell>
          <cell r="BK170">
            <v>1438.5796000000003</v>
          </cell>
          <cell r="BL170">
            <v>1927.9806000000003</v>
          </cell>
          <cell r="BM170">
            <v>2031.3183000000004</v>
          </cell>
          <cell r="BN170">
            <v>2552.9238000000005</v>
          </cell>
          <cell r="BQ170">
            <v>-39.776733095000054</v>
          </cell>
          <cell r="BR170">
            <v>-57.77259123500005</v>
          </cell>
          <cell r="BS170">
            <v>-119.63372368700016</v>
          </cell>
          <cell r="BT170">
            <v>-125.93230874300025</v>
          </cell>
          <cell r="BU170">
            <v>-171.11855725100031</v>
          </cell>
          <cell r="BV170">
            <v>-187.65918852600043</v>
          </cell>
          <cell r="BW170">
            <v>-193.93461419700088</v>
          </cell>
          <cell r="BZ170">
            <v>1.573590673512882</v>
          </cell>
          <cell r="CA170">
            <v>1.726858579132734</v>
          </cell>
        </row>
        <row r="171">
          <cell r="Q171">
            <v>230.41582564200002</v>
          </cell>
          <cell r="R171">
            <v>208.70567652300002</v>
          </cell>
          <cell r="S171">
            <v>278.76066448540001</v>
          </cell>
          <cell r="T171">
            <v>262.92810880995995</v>
          </cell>
          <cell r="U171">
            <v>309.66857646900002</v>
          </cell>
          <cell r="V171">
            <v>275.746238785</v>
          </cell>
          <cell r="W171">
            <v>299.01292254214991</v>
          </cell>
          <cell r="X171">
            <v>317.95930432717</v>
          </cell>
          <cell r="Y171">
            <v>308.058088183</v>
          </cell>
          <cell r="Z171">
            <v>340.72488169626354</v>
          </cell>
          <cell r="AA171">
            <v>3197.1848572169438</v>
          </cell>
          <cell r="AB171">
            <v>2.7631307308090571</v>
          </cell>
          <cell r="AC171" t="e">
            <v>#VALUE!</v>
          </cell>
          <cell r="AD171">
            <v>2.7631307308090571</v>
          </cell>
          <cell r="AE171">
            <v>220</v>
          </cell>
          <cell r="AF171">
            <v>220</v>
          </cell>
          <cell r="AG171">
            <v>220</v>
          </cell>
          <cell r="AH171">
            <v>240</v>
          </cell>
          <cell r="AI171">
            <v>250</v>
          </cell>
          <cell r="AJ171">
            <v>250</v>
          </cell>
          <cell r="AK171">
            <v>267.2</v>
          </cell>
          <cell r="AL171">
            <v>267.5</v>
          </cell>
          <cell r="AP171">
            <v>-44.580802537000011</v>
          </cell>
          <cell r="AQ171">
            <v>-30.214627709000013</v>
          </cell>
          <cell r="AR171">
            <v>10.415825642000016</v>
          </cell>
          <cell r="AS171">
            <v>-31.294323476999978</v>
          </cell>
          <cell r="AT171">
            <v>28.760664485400014</v>
          </cell>
          <cell r="AU171">
            <v>12.928108809959951</v>
          </cell>
          <cell r="AV171">
            <v>42.468576469000027</v>
          </cell>
          <cell r="AW171">
            <v>8.2462387850000027</v>
          </cell>
          <cell r="AY171">
            <v>365.20456975399998</v>
          </cell>
          <cell r="AZ171">
            <v>595.62039539600005</v>
          </cell>
          <cell r="BA171">
            <v>804.32607191900001</v>
          </cell>
          <cell r="BB171">
            <v>1083.0867364044002</v>
          </cell>
          <cell r="BC171">
            <v>1346.0148452143601</v>
          </cell>
          <cell r="BD171">
            <v>1655.6834216833599</v>
          </cell>
          <cell r="BE171">
            <v>1931.42966046836</v>
          </cell>
          <cell r="BH171">
            <v>440.00000000000006</v>
          </cell>
          <cell r="BI171">
            <v>660</v>
          </cell>
          <cell r="BJ171">
            <v>900</v>
          </cell>
          <cell r="BK171">
            <v>1150</v>
          </cell>
          <cell r="BL171">
            <v>1400</v>
          </cell>
          <cell r="BM171">
            <v>1667.2</v>
          </cell>
          <cell r="BN171">
            <v>1934.7</v>
          </cell>
          <cell r="BQ171">
            <v>-74.79543024600008</v>
          </cell>
          <cell r="BR171">
            <v>-64.379604604000065</v>
          </cell>
          <cell r="BS171">
            <v>-95.673928080999985</v>
          </cell>
          <cell r="BT171">
            <v>-66.913263595599915</v>
          </cell>
          <cell r="BU171">
            <v>-53.985154785639963</v>
          </cell>
          <cell r="BV171">
            <v>-11.516578316640107</v>
          </cell>
          <cell r="BW171">
            <v>-3.2703395316400474</v>
          </cell>
          <cell r="BZ171">
            <v>1.2056020081832963</v>
          </cell>
          <cell r="CA171">
            <v>1.2539555692551199</v>
          </cell>
        </row>
        <row r="172">
          <cell r="Q172">
            <v>87.581100000000021</v>
          </cell>
          <cell r="R172">
            <v>75.481886342485012</v>
          </cell>
          <cell r="S172">
            <v>100.79985627792065</v>
          </cell>
          <cell r="T172">
            <v>96.822372804126232</v>
          </cell>
          <cell r="U172">
            <v>119.95336933611877</v>
          </cell>
          <cell r="V172">
            <v>106.80132008960814</v>
          </cell>
          <cell r="W172">
            <v>121.30396975051718</v>
          </cell>
          <cell r="X172">
            <v>123.15117546677656</v>
          </cell>
          <cell r="Y172">
            <v>120.73640728030996</v>
          </cell>
          <cell r="Z172">
            <v>131.96731670782302</v>
          </cell>
          <cell r="AA172">
            <v>1221.3033438096857</v>
          </cell>
          <cell r="AB172">
            <v>1.0069033117662627</v>
          </cell>
          <cell r="AC172" t="str">
            <v xml:space="preserve"> </v>
          </cell>
          <cell r="AD172">
            <v>1.0069033117662627</v>
          </cell>
          <cell r="AE172">
            <v>79.530992176990523</v>
          </cell>
          <cell r="AF172">
            <v>79.5</v>
          </cell>
          <cell r="AG172">
            <v>79.5</v>
          </cell>
          <cell r="AH172">
            <v>86.8</v>
          </cell>
          <cell r="AI172">
            <v>90.4</v>
          </cell>
          <cell r="AJ172">
            <v>90.4</v>
          </cell>
          <cell r="AK172">
            <v>96.6</v>
          </cell>
          <cell r="AL172">
            <v>96.7</v>
          </cell>
          <cell r="AP172">
            <v>-17.211794713990507</v>
          </cell>
          <cell r="AQ172">
            <v>-5.1146277089999614</v>
          </cell>
          <cell r="AR172">
            <v>8.0811000000000206</v>
          </cell>
          <cell r="AS172">
            <v>-11.318113657514985</v>
          </cell>
          <cell r="AT172">
            <v>10.399856277920648</v>
          </cell>
          <cell r="AU172">
            <v>6.4223728041262262</v>
          </cell>
          <cell r="AV172">
            <v>23.353369336118774</v>
          </cell>
          <cell r="AW172">
            <v>10.101320089608137</v>
          </cell>
          <cell r="AY172">
            <v>136.70456975400006</v>
          </cell>
          <cell r="AZ172">
            <v>224.28566975400008</v>
          </cell>
          <cell r="BA172">
            <v>299.76755609648512</v>
          </cell>
          <cell r="BB172">
            <v>400.56741237440576</v>
          </cell>
          <cell r="BC172">
            <v>497.38978517853201</v>
          </cell>
          <cell r="BD172">
            <v>617.34315451465079</v>
          </cell>
          <cell r="BE172">
            <v>724.1444746042589</v>
          </cell>
          <cell r="BH172">
            <v>159.03099217699054</v>
          </cell>
          <cell r="BI172">
            <v>238.53099217699054</v>
          </cell>
          <cell r="BJ172">
            <v>325.33099217699055</v>
          </cell>
          <cell r="BK172">
            <v>415.73099217699053</v>
          </cell>
          <cell r="BL172">
            <v>506.1309921769905</v>
          </cell>
          <cell r="BM172">
            <v>602.73099217699053</v>
          </cell>
          <cell r="BN172">
            <v>699.43099217699057</v>
          </cell>
          <cell r="BQ172">
            <v>-22.326422422990476</v>
          </cell>
          <cell r="BR172">
            <v>-14.245322422990455</v>
          </cell>
          <cell r="BS172">
            <v>-25.563436080505426</v>
          </cell>
          <cell r="BT172">
            <v>-15.163579802584763</v>
          </cell>
          <cell r="BU172">
            <v>-8.7412069984584946</v>
          </cell>
          <cell r="BV172">
            <v>14.612162337660266</v>
          </cell>
          <cell r="BW172">
            <v>24.713482427268332</v>
          </cell>
          <cell r="BZ172">
            <v>0.44550335086801984</v>
          </cell>
          <cell r="CA172">
            <v>0.45333269743782617</v>
          </cell>
        </row>
        <row r="173">
          <cell r="Q173">
            <v>142.834725642</v>
          </cell>
          <cell r="R173">
            <v>133.22379018051501</v>
          </cell>
          <cell r="S173">
            <v>177.96080820747937</v>
          </cell>
          <cell r="T173">
            <v>166.10573600583371</v>
          </cell>
          <cell r="U173">
            <v>189.71520713288123</v>
          </cell>
          <cell r="V173">
            <v>168.94491869539186</v>
          </cell>
          <cell r="W173">
            <v>177.70895279163273</v>
          </cell>
          <cell r="X173">
            <v>194.80812886039345</v>
          </cell>
          <cell r="Y173">
            <v>187.32168090269005</v>
          </cell>
          <cell r="Z173">
            <v>208.75756498844049</v>
          </cell>
          <cell r="AA173">
            <v>1975.8815134072579</v>
          </cell>
          <cell r="AB173">
            <v>1.7562274190427944</v>
          </cell>
          <cell r="AC173" t="str">
            <v xml:space="preserve"> </v>
          </cell>
          <cell r="AD173">
            <v>1.7562274190427944</v>
          </cell>
          <cell r="AE173">
            <v>140.46900782300949</v>
          </cell>
          <cell r="AF173">
            <v>140.5</v>
          </cell>
          <cell r="AG173">
            <v>140.5</v>
          </cell>
          <cell r="AH173">
            <v>153.19999999999999</v>
          </cell>
          <cell r="AI173">
            <v>159.6</v>
          </cell>
          <cell r="AJ173">
            <v>159.6</v>
          </cell>
          <cell r="AK173">
            <v>170.6</v>
          </cell>
          <cell r="AL173">
            <v>170.8</v>
          </cell>
          <cell r="AP173">
            <v>-27.369007823009511</v>
          </cell>
          <cell r="AQ173">
            <v>-25.100000000000065</v>
          </cell>
          <cell r="AR173">
            <v>2.3347256419999951</v>
          </cell>
          <cell r="AS173">
            <v>-19.976209819484978</v>
          </cell>
          <cell r="AT173">
            <v>18.36080820747938</v>
          </cell>
          <cell r="AU173">
            <v>6.505736005833711</v>
          </cell>
          <cell r="AV173">
            <v>19.115207132881238</v>
          </cell>
          <cell r="AW173">
            <v>-1.8550813046081487</v>
          </cell>
          <cell r="AY173">
            <v>228.49999999999991</v>
          </cell>
          <cell r="AZ173">
            <v>371.33472564199991</v>
          </cell>
          <cell r="BA173">
            <v>504.55851582251489</v>
          </cell>
          <cell r="BB173">
            <v>682.51932402999432</v>
          </cell>
          <cell r="BC173">
            <v>848.62506003582803</v>
          </cell>
          <cell r="BD173">
            <v>1038.3402671687093</v>
          </cell>
          <cell r="BE173">
            <v>1207.2851858641011</v>
          </cell>
          <cell r="BH173">
            <v>280.96900782300952</v>
          </cell>
          <cell r="BI173">
            <v>421.46900782300952</v>
          </cell>
          <cell r="BJ173">
            <v>574.66900782300945</v>
          </cell>
          <cell r="BK173">
            <v>734.26900782300947</v>
          </cell>
          <cell r="BL173">
            <v>893.8690078230095</v>
          </cell>
          <cell r="BM173">
            <v>1064.4690078230094</v>
          </cell>
          <cell r="BN173">
            <v>1235.2690078230094</v>
          </cell>
          <cell r="BQ173">
            <v>-52.469007823009605</v>
          </cell>
          <cell r="BR173">
            <v>-50.13428218100961</v>
          </cell>
          <cell r="BS173">
            <v>-70.11049200049456</v>
          </cell>
          <cell r="BT173">
            <v>-51.749683793015151</v>
          </cell>
          <cell r="BU173">
            <v>-45.243947787181469</v>
          </cell>
          <cell r="BV173">
            <v>-26.128740654300145</v>
          </cell>
          <cell r="BW173">
            <v>-27.983821958908266</v>
          </cell>
          <cell r="BZ173">
            <v>0.76009865731527637</v>
          </cell>
          <cell r="CA173">
            <v>0.80062287181729352</v>
          </cell>
        </row>
        <row r="174">
          <cell r="Q174">
            <v>48.755678719580004</v>
          </cell>
          <cell r="R174">
            <v>61.927547688800004</v>
          </cell>
          <cell r="S174">
            <v>56.177978153059996</v>
          </cell>
          <cell r="T174">
            <v>65.378911245259999</v>
          </cell>
          <cell r="U174">
            <v>60.214436816019997</v>
          </cell>
          <cell r="V174">
            <v>49.163226856559994</v>
          </cell>
          <cell r="W174">
            <v>38.87063087264</v>
          </cell>
          <cell r="X174">
            <v>45.708496023000002</v>
          </cell>
          <cell r="Y174">
            <v>45.870645472</v>
          </cell>
          <cell r="Z174">
            <v>50.682198984188432</v>
          </cell>
          <cell r="AA174">
            <v>634.42619069857847</v>
          </cell>
          <cell r="AB174">
            <v>0.73449525917993053</v>
          </cell>
          <cell r="AC174" t="str">
            <v xml:space="preserve"> </v>
          </cell>
          <cell r="AD174">
            <v>0.73449525917993053</v>
          </cell>
          <cell r="AE174">
            <v>60.442500000000003</v>
          </cell>
          <cell r="AF174">
            <v>60.4</v>
          </cell>
          <cell r="AG174">
            <v>60.4</v>
          </cell>
          <cell r="AH174">
            <v>67.674722222222201</v>
          </cell>
          <cell r="AI174">
            <v>68.014937910197958</v>
          </cell>
          <cell r="AJ174">
            <v>68.014937910197958</v>
          </cell>
          <cell r="AK174">
            <v>67.71493791019796</v>
          </cell>
          <cell r="AL174">
            <v>67.989937910197952</v>
          </cell>
          <cell r="AP174">
            <v>-4.2526461975098897</v>
          </cell>
          <cell r="AQ174">
            <v>-4.913413935020003</v>
          </cell>
          <cell r="AR174">
            <v>-11.644321280419994</v>
          </cell>
          <cell r="AS174">
            <v>-5.7471745334221964</v>
          </cell>
          <cell r="AT174">
            <v>-11.836959757137961</v>
          </cell>
          <cell r="AU174">
            <v>-2.6360266649379582</v>
          </cell>
          <cell r="AV174">
            <v>-7.5005010941779631</v>
          </cell>
          <cell r="AW174">
            <v>-18.826711053637958</v>
          </cell>
          <cell r="AY174">
            <v>111.67643986747011</v>
          </cell>
          <cell r="AZ174">
            <v>160.43211858705013</v>
          </cell>
          <cell r="BA174">
            <v>222.35966627585015</v>
          </cell>
          <cell r="BB174">
            <v>278.53764442891014</v>
          </cell>
          <cell r="BC174">
            <v>343.91655567417013</v>
          </cell>
          <cell r="BD174">
            <v>404.13099249019012</v>
          </cell>
          <cell r="BE174">
            <v>453.29421934675014</v>
          </cell>
          <cell r="BH174">
            <v>120.8425</v>
          </cell>
          <cell r="BI174">
            <v>181.24250000000001</v>
          </cell>
          <cell r="BJ174">
            <v>248.91722222222222</v>
          </cell>
          <cell r="BK174">
            <v>316.93216013242017</v>
          </cell>
          <cell r="BL174">
            <v>384.94709804261811</v>
          </cell>
          <cell r="BM174">
            <v>452.66203595281604</v>
          </cell>
          <cell r="BN174">
            <v>520.65197386301395</v>
          </cell>
          <cell r="BQ174">
            <v>-9.1660601325298927</v>
          </cell>
          <cell r="BR174">
            <v>-20.81038141294988</v>
          </cell>
          <cell r="BS174">
            <v>-26.557555946372077</v>
          </cell>
          <cell r="BT174">
            <v>-38.394515703510024</v>
          </cell>
          <cell r="BU174">
            <v>-41.030542368447982</v>
          </cell>
          <cell r="BV174">
            <v>-48.531043462625917</v>
          </cell>
          <cell r="BW174">
            <v>-67.35775451626381</v>
          </cell>
          <cell r="BZ174">
            <v>0.30804005739047435</v>
          </cell>
          <cell r="CA174">
            <v>0.34479039818509827</v>
          </cell>
        </row>
        <row r="175">
          <cell r="Q175">
            <v>27.317772605470001</v>
          </cell>
          <cell r="R175">
            <v>17.786705797749999</v>
          </cell>
          <cell r="S175">
            <v>16.026068867319999</v>
          </cell>
          <cell r="T175">
            <v>3.8731875180900004</v>
          </cell>
          <cell r="U175">
            <v>2.29242910388</v>
          </cell>
          <cell r="V175">
            <v>3.2107595918200014</v>
          </cell>
          <cell r="W175">
            <v>1.9944461786999981</v>
          </cell>
          <cell r="X175">
            <v>1.9449681834900003</v>
          </cell>
          <cell r="Y175">
            <v>1.891966696719994</v>
          </cell>
          <cell r="Z175">
            <v>-3.3399999999872421E-4</v>
          </cell>
          <cell r="AA175">
            <v>91.483594952479976</v>
          </cell>
          <cell r="AB175">
            <v>4.974173187738333E-2</v>
          </cell>
          <cell r="AC175" t="e">
            <v>#VALUE!</v>
          </cell>
          <cell r="AD175">
            <v>4.974173187738333E-2</v>
          </cell>
          <cell r="AE175">
            <v>1</v>
          </cell>
          <cell r="AF175">
            <v>1.67</v>
          </cell>
          <cell r="AG175">
            <v>12.07</v>
          </cell>
          <cell r="AH175">
            <v>15.57</v>
          </cell>
          <cell r="AI175">
            <v>16.960999999999999</v>
          </cell>
          <cell r="AJ175">
            <v>18.37</v>
          </cell>
          <cell r="AK175">
            <v>16.878357587308294</v>
          </cell>
          <cell r="AL175">
            <v>14.648044942680542</v>
          </cell>
          <cell r="AP175">
            <v>0.43595249885999721</v>
          </cell>
          <cell r="AQ175">
            <v>12.039671910380003</v>
          </cell>
          <cell r="AR175">
            <v>15.247772605470001</v>
          </cell>
          <cell r="AS175">
            <v>2.2167057977499987</v>
          </cell>
          <cell r="AT175">
            <v>-0.93493113267999917</v>
          </cell>
          <cell r="AU175">
            <v>-14.49681248191</v>
          </cell>
          <cell r="AV175">
            <v>-14.585928483428294</v>
          </cell>
          <cell r="AW175">
            <v>-11.437285350860542</v>
          </cell>
          <cell r="AY175">
            <v>15.14562440924</v>
          </cell>
          <cell r="AZ175">
            <v>42.463397014709997</v>
          </cell>
          <cell r="BA175">
            <v>60.25010281246</v>
          </cell>
          <cell r="BB175">
            <v>76.276171679779992</v>
          </cell>
          <cell r="BC175">
            <v>80.149359197869998</v>
          </cell>
          <cell r="BD175">
            <v>82.441788301749995</v>
          </cell>
          <cell r="BE175">
            <v>85.652547893570002</v>
          </cell>
          <cell r="BH175">
            <v>2.67</v>
          </cell>
          <cell r="BI175">
            <v>14.74</v>
          </cell>
          <cell r="BJ175">
            <v>30.310000000000002</v>
          </cell>
          <cell r="BK175">
            <v>47.271000000000001</v>
          </cell>
          <cell r="BL175">
            <v>65.641000000000005</v>
          </cell>
          <cell r="BM175">
            <v>82.519357587308292</v>
          </cell>
          <cell r="BN175">
            <v>97.167402529988834</v>
          </cell>
          <cell r="BQ175">
            <v>12.47562440924</v>
          </cell>
          <cell r="BR175">
            <v>27.723397014709995</v>
          </cell>
          <cell r="BS175">
            <v>29.940102812459994</v>
          </cell>
          <cell r="BT175">
            <v>29.005171679779991</v>
          </cell>
          <cell r="BU175">
            <v>14.508359197869986</v>
          </cell>
          <cell r="BV175">
            <v>-7.7569285558297452E-2</v>
          </cell>
          <cell r="BW175">
            <v>-11.514854636418832</v>
          </cell>
          <cell r="BZ175">
            <v>7.1788382384570096E-2</v>
          </cell>
          <cell r="CA175">
            <v>5.8793498229625228E-2</v>
          </cell>
        </row>
        <row r="176">
          <cell r="Q176">
            <v>35.094471764150001</v>
          </cell>
          <cell r="R176">
            <v>35.14656270695</v>
          </cell>
          <cell r="S176">
            <v>29.180717095710001</v>
          </cell>
          <cell r="T176">
            <v>31.759557582969997</v>
          </cell>
          <cell r="U176">
            <v>26.012900590530002</v>
          </cell>
          <cell r="V176">
            <v>28.550581069179998</v>
          </cell>
          <cell r="W176">
            <v>29.711161721580002</v>
          </cell>
          <cell r="X176">
            <v>29.501093009100003</v>
          </cell>
          <cell r="Y176">
            <v>16.481547299860001</v>
          </cell>
          <cell r="Z176">
            <v>54.881081765122673</v>
          </cell>
          <cell r="AA176">
            <v>407.57820320317273</v>
          </cell>
          <cell r="AB176">
            <v>0.3597821418076097</v>
          </cell>
          <cell r="AC176" t="e">
            <v>#VALUE!</v>
          </cell>
          <cell r="AD176">
            <v>0.3597821418076097</v>
          </cell>
          <cell r="AE176">
            <v>29.198869108833222</v>
          </cell>
          <cell r="AF176">
            <v>28.8</v>
          </cell>
          <cell r="AG176">
            <v>31.3</v>
          </cell>
          <cell r="AH176">
            <v>27.130943987791408</v>
          </cell>
          <cell r="AI176">
            <v>30.444743670989389</v>
          </cell>
          <cell r="AJ176">
            <v>28.784751352719894</v>
          </cell>
          <cell r="AK176">
            <v>31.027972937692418</v>
          </cell>
          <cell r="AL176">
            <v>31.818774086118658</v>
          </cell>
          <cell r="AP176">
            <v>6.3351749155667676</v>
          </cell>
          <cell r="AQ176">
            <v>26.924484573620003</v>
          </cell>
          <cell r="AR176">
            <v>3.7944717641499999</v>
          </cell>
          <cell r="AS176">
            <v>8.0156187191585921</v>
          </cell>
          <cell r="AT176">
            <v>-1.264026575279388</v>
          </cell>
          <cell r="AU176">
            <v>2.9748062302501026</v>
          </cell>
          <cell r="AV176">
            <v>-5.0150723471624161</v>
          </cell>
          <cell r="AW176">
            <v>-3.2681930169386604</v>
          </cell>
          <cell r="AY176">
            <v>91.258528598020007</v>
          </cell>
          <cell r="AZ176">
            <v>126.35300036216999</v>
          </cell>
          <cell r="BA176">
            <v>161.49956306912</v>
          </cell>
          <cell r="BB176">
            <v>190.68028016483001</v>
          </cell>
          <cell r="BC176">
            <v>222.43983774780003</v>
          </cell>
          <cell r="BD176">
            <v>248.45273833832999</v>
          </cell>
          <cell r="BE176">
            <v>277.00331940750999</v>
          </cell>
          <cell r="BH176">
            <v>0</v>
          </cell>
          <cell r="BI176">
            <v>89.29886910883323</v>
          </cell>
          <cell r="BJ176">
            <v>116.42981309662463</v>
          </cell>
          <cell r="BK176">
            <v>146.87455676761402</v>
          </cell>
          <cell r="BL176">
            <v>175.65930812033389</v>
          </cell>
          <cell r="BM176">
            <v>206.68728105802634</v>
          </cell>
          <cell r="BN176">
            <v>238.50605514414499</v>
          </cell>
          <cell r="BQ176">
            <v>91.258528598020007</v>
          </cell>
          <cell r="BR176">
            <v>37.05413125333677</v>
          </cell>
          <cell r="BS176">
            <v>45.069749972495373</v>
          </cell>
          <cell r="BT176">
            <v>43.805723397215992</v>
          </cell>
          <cell r="BU176">
            <v>46.780529627466109</v>
          </cell>
          <cell r="BV176">
            <v>41.76545728030365</v>
          </cell>
          <cell r="BW176">
            <v>38.497264263364997</v>
          </cell>
          <cell r="BZ176">
            <v>0.19923548097718502</v>
          </cell>
          <cell r="CA176">
            <v>0.15733497693499554</v>
          </cell>
        </row>
        <row r="177">
          <cell r="Q177">
            <v>22.9039720259</v>
          </cell>
          <cell r="R177">
            <v>25.0219692973</v>
          </cell>
          <cell r="S177">
            <v>21.114573597</v>
          </cell>
          <cell r="T177">
            <v>20.491068197259999</v>
          </cell>
          <cell r="U177">
            <v>18.793302554930001</v>
          </cell>
          <cell r="V177">
            <v>20.673125192440001</v>
          </cell>
          <cell r="W177">
            <v>21.788663787080001</v>
          </cell>
          <cell r="X177">
            <v>23.042011341850003</v>
          </cell>
          <cell r="Y177">
            <v>10.44828470136</v>
          </cell>
          <cell r="Z177">
            <v>47.236163857398111</v>
          </cell>
          <cell r="AA177">
            <v>281.14187918592813</v>
          </cell>
          <cell r="AB177">
            <v>0.31086268638339837</v>
          </cell>
          <cell r="AC177" t="str">
            <v xml:space="preserve"> </v>
          </cell>
          <cell r="AD177">
            <v>0.31086268638339837</v>
          </cell>
          <cell r="AE177">
            <v>22</v>
          </cell>
          <cell r="AF177">
            <v>22</v>
          </cell>
          <cell r="AG177">
            <v>22</v>
          </cell>
          <cell r="AH177">
            <v>23</v>
          </cell>
          <cell r="AI177">
            <v>26.92924657871426</v>
          </cell>
          <cell r="AJ177">
            <v>26.854149303394049</v>
          </cell>
          <cell r="AK177">
            <v>26.855239421008392</v>
          </cell>
          <cell r="AL177">
            <v>29.218076853133606</v>
          </cell>
          <cell r="AP177">
            <v>0.79152494470999457</v>
          </cell>
          <cell r="AQ177">
            <v>4.8372196887000065</v>
          </cell>
          <cell r="AR177">
            <v>0.90397202589999992</v>
          </cell>
          <cell r="AS177">
            <v>2.0219692973000001</v>
          </cell>
          <cell r="AT177">
            <v>-5.8146729817142599</v>
          </cell>
          <cell r="AU177">
            <v>-6.3630811061340502</v>
          </cell>
          <cell r="AV177">
            <v>-8.0619368660783906</v>
          </cell>
          <cell r="AW177">
            <v>-8.5449516606936058</v>
          </cell>
          <cell r="AY177">
            <v>49.628744633410001</v>
          </cell>
          <cell r="AZ177">
            <v>72.532716659309997</v>
          </cell>
          <cell r="BA177">
            <v>97.554685956610001</v>
          </cell>
          <cell r="BB177">
            <v>118.66925955361</v>
          </cell>
          <cell r="BC177">
            <v>139.16032775087001</v>
          </cell>
          <cell r="BD177">
            <v>157.9536303058</v>
          </cell>
          <cell r="BE177">
            <v>178.62675549824002</v>
          </cell>
          <cell r="BH177">
            <v>0</v>
          </cell>
          <cell r="BI177">
            <v>66</v>
          </cell>
          <cell r="BJ177">
            <v>89</v>
          </cell>
          <cell r="BK177">
            <v>115.92924657871426</v>
          </cell>
          <cell r="BL177">
            <v>142.78339588210829</v>
          </cell>
          <cell r="BM177">
            <v>169.6386353031167</v>
          </cell>
          <cell r="BN177">
            <v>198.8567121562503</v>
          </cell>
          <cell r="BQ177">
            <v>49.628744633410001</v>
          </cell>
          <cell r="BR177">
            <v>6.5327166593099975</v>
          </cell>
          <cell r="BS177">
            <v>8.5546859566100011</v>
          </cell>
          <cell r="BT177">
            <v>2.7400129748957482</v>
          </cell>
          <cell r="BU177">
            <v>-3.6230681312382842</v>
          </cell>
          <cell r="BV177">
            <v>-11.685004997316696</v>
          </cell>
          <cell r="BW177">
            <v>-20.229956658010281</v>
          </cell>
          <cell r="BZ177">
            <v>0.12464347714469375</v>
          </cell>
          <cell r="CA177">
            <v>0.12788859604537731</v>
          </cell>
        </row>
        <row r="178">
          <cell r="Q178">
            <v>12.190499738249997</v>
          </cell>
          <cell r="R178">
            <v>10.12459340965</v>
          </cell>
          <cell r="S178">
            <v>8.0661434987099998</v>
          </cell>
          <cell r="T178">
            <v>11.26848938571</v>
          </cell>
          <cell r="U178">
            <v>7.2195980356000007</v>
          </cell>
          <cell r="V178">
            <v>7.8774558767399991</v>
          </cell>
          <cell r="W178">
            <v>7.9224979344999999</v>
          </cell>
          <cell r="X178">
            <v>6.4590816672500004</v>
          </cell>
          <cell r="Y178">
            <v>6.0332625985000004</v>
          </cell>
          <cell r="Z178">
            <v>7.6449179077245635</v>
          </cell>
          <cell r="AA178">
            <v>126.43632401724457</v>
          </cell>
          <cell r="AB178">
            <v>4.8919455424211347E-2</v>
          </cell>
          <cell r="AC178" t="str">
            <v xml:space="preserve"> </v>
          </cell>
          <cell r="AD178">
            <v>4.8919455424211347E-2</v>
          </cell>
          <cell r="AE178">
            <v>7.19886910883322</v>
          </cell>
          <cell r="AF178">
            <v>6.8000000000000007</v>
          </cell>
          <cell r="AG178">
            <v>9.3000000000000007</v>
          </cell>
          <cell r="AH178">
            <v>4.1309439877914071</v>
          </cell>
          <cell r="AI178">
            <v>3.5154970922751296</v>
          </cell>
          <cell r="AJ178">
            <v>1.9306020493258464</v>
          </cell>
          <cell r="AK178">
            <v>4.1727335166840263</v>
          </cell>
          <cell r="AL178">
            <v>2.6006972329850533</v>
          </cell>
          <cell r="AP178">
            <v>5.5436499708567784</v>
          </cell>
          <cell r="AQ178">
            <v>22.087264884919996</v>
          </cell>
          <cell r="AR178">
            <v>2.8904997382499964</v>
          </cell>
          <cell r="AS178">
            <v>5.993649421858593</v>
          </cell>
          <cell r="AT178">
            <v>4.5506464064348702</v>
          </cell>
          <cell r="AU178">
            <v>9.3378873363841528</v>
          </cell>
          <cell r="AV178">
            <v>3.0468645189159744</v>
          </cell>
          <cell r="AW178">
            <v>5.2767586437549454</v>
          </cell>
          <cell r="AY178">
            <v>41.629783964609999</v>
          </cell>
          <cell r="AZ178">
            <v>53.820283702859996</v>
          </cell>
          <cell r="BA178">
            <v>63.94487711251</v>
          </cell>
          <cell r="BB178">
            <v>72.011020611220005</v>
          </cell>
          <cell r="BC178">
            <v>83.279509996930003</v>
          </cell>
          <cell r="BD178">
            <v>90.499108032530003</v>
          </cell>
          <cell r="BE178">
            <v>98.376563909270004</v>
          </cell>
          <cell r="BH178">
            <v>0</v>
          </cell>
          <cell r="BI178">
            <v>23.298869108833223</v>
          </cell>
          <cell r="BJ178">
            <v>27.429813096624631</v>
          </cell>
          <cell r="BK178">
            <v>30.945310188899761</v>
          </cell>
          <cell r="BL178">
            <v>32.875912238225609</v>
          </cell>
          <cell r="BM178">
            <v>37.048645754909636</v>
          </cell>
          <cell r="BN178">
            <v>39.649342987894691</v>
          </cell>
          <cell r="BQ178">
            <v>41.629783964609999</v>
          </cell>
          <cell r="BR178">
            <v>30.521414594026773</v>
          </cell>
          <cell r="BS178">
            <v>36.515064015885372</v>
          </cell>
          <cell r="BT178">
            <v>41.065710422320244</v>
          </cell>
          <cell r="BU178">
            <v>50.403597758704393</v>
          </cell>
          <cell r="BV178">
            <v>53.450462277620368</v>
          </cell>
          <cell r="BW178">
            <v>58.727220921375313</v>
          </cell>
          <cell r="BZ178">
            <v>7.4592003832491288E-2</v>
          </cell>
          <cell r="CA178">
            <v>2.9446380889618252E-2</v>
          </cell>
        </row>
        <row r="179">
          <cell r="Q179">
            <v>155.65266027014036</v>
          </cell>
          <cell r="R179">
            <v>58.087687214378782</v>
          </cell>
          <cell r="S179">
            <v>86.553286193795373</v>
          </cell>
          <cell r="T179">
            <v>155.67925618670219</v>
          </cell>
          <cell r="U179">
            <v>294.66962690616242</v>
          </cell>
          <cell r="V179">
            <v>183.87394367286561</v>
          </cell>
          <cell r="W179">
            <v>223.57232915489456</v>
          </cell>
          <cell r="X179">
            <v>12.998436634050623</v>
          </cell>
          <cell r="Y179">
            <v>6.4403356636901039</v>
          </cell>
          <cell r="Z179">
            <v>1.2586452902</v>
          </cell>
          <cell r="AA179">
            <v>102.02637491710546</v>
          </cell>
          <cell r="AB179">
            <v>0.11528057547271719</v>
          </cell>
          <cell r="AC179" t="e">
            <v>#VALUE!</v>
          </cell>
          <cell r="AD179">
            <v>0.11528057547271719</v>
          </cell>
          <cell r="AE179">
            <v>43.358681283538402</v>
          </cell>
          <cell r="AF179">
            <v>54.703301943100755</v>
          </cell>
          <cell r="AG179">
            <v>206.42999999999998</v>
          </cell>
          <cell r="AH179">
            <v>70.698789840206189</v>
          </cell>
          <cell r="AI179">
            <v>59.375908959537568</v>
          </cell>
          <cell r="AJ179">
            <v>96.220930635838158</v>
          </cell>
          <cell r="AK179">
            <v>335.83759517341036</v>
          </cell>
          <cell r="AL179">
            <v>85.101789017341048</v>
          </cell>
          <cell r="AP179">
            <v>83.805314235128293</v>
          </cell>
          <cell r="AQ179">
            <v>-12.008406786217925</v>
          </cell>
          <cell r="AR179">
            <v>-50.777339729859619</v>
          </cell>
          <cell r="AS179">
            <v>-12.611102625827407</v>
          </cell>
          <cell r="AT179">
            <v>27.177377234257804</v>
          </cell>
          <cell r="AU179">
            <v>59.458325550864032</v>
          </cell>
          <cell r="AV179">
            <v>-41.167968267247943</v>
          </cell>
          <cell r="AW179">
            <v>98.77215465552456</v>
          </cell>
          <cell r="AY179">
            <v>169.85889067554956</v>
          </cell>
          <cell r="AZ179">
            <v>325.51155094568986</v>
          </cell>
          <cell r="BA179">
            <v>383.59923816006869</v>
          </cell>
          <cell r="BB179">
            <v>470.15252435386401</v>
          </cell>
          <cell r="BC179">
            <v>625.83178054056623</v>
          </cell>
          <cell r="BD179">
            <v>920.50140744672865</v>
          </cell>
          <cell r="BE179">
            <v>1104.3753511195941</v>
          </cell>
          <cell r="BH179">
            <v>98.061983226639157</v>
          </cell>
          <cell r="BI179">
            <v>304.49198322663915</v>
          </cell>
          <cell r="BJ179">
            <v>375.19077306684534</v>
          </cell>
          <cell r="BK179">
            <v>434.56668202638292</v>
          </cell>
          <cell r="BL179">
            <v>530.78761266222102</v>
          </cell>
          <cell r="BM179">
            <v>866.6252078356315</v>
          </cell>
          <cell r="BN179">
            <v>951.72699685297255</v>
          </cell>
          <cell r="BQ179">
            <v>71.79690744891036</v>
          </cell>
          <cell r="BR179">
            <v>21.019567719050727</v>
          </cell>
          <cell r="BS179">
            <v>8.4084650932233131</v>
          </cell>
          <cell r="BT179">
            <v>35.585842327481132</v>
          </cell>
          <cell r="BU179">
            <v>95.044167878345149</v>
          </cell>
          <cell r="BV179">
            <v>53.876199611097149</v>
          </cell>
          <cell r="BW179">
            <v>152.6483542666216</v>
          </cell>
          <cell r="BZ179">
            <v>0.56054660473263629</v>
          </cell>
          <cell r="CA179">
            <v>0.47541720213530098</v>
          </cell>
        </row>
        <row r="180">
          <cell r="Q180">
            <v>20.389989183469996</v>
          </cell>
          <cell r="R180">
            <v>23.18330702766</v>
          </cell>
          <cell r="S180">
            <v>26.06416653558</v>
          </cell>
          <cell r="T180">
            <v>47.061405926010011</v>
          </cell>
          <cell r="U180">
            <v>30.953203019040004</v>
          </cell>
          <cell r="V180">
            <v>36.708243836569999</v>
          </cell>
          <cell r="W180">
            <v>24.578930537091001</v>
          </cell>
          <cell r="AE180">
            <v>27.7</v>
          </cell>
          <cell r="AF180">
            <v>36</v>
          </cell>
          <cell r="AG180">
            <v>32.700000000000003</v>
          </cell>
          <cell r="AH180">
            <v>24.7</v>
          </cell>
          <cell r="AI180">
            <v>31.9</v>
          </cell>
          <cell r="AJ180">
            <v>52.1</v>
          </cell>
          <cell r="AK180">
            <v>39</v>
          </cell>
          <cell r="AL180">
            <v>43.2</v>
          </cell>
          <cell r="AP180">
            <v>10.564640287859877</v>
          </cell>
          <cell r="AQ180">
            <v>-11.601199240870002</v>
          </cell>
          <cell r="AR180">
            <v>-12.310010816530006</v>
          </cell>
          <cell r="AT180">
            <v>-5.8358334644199985</v>
          </cell>
          <cell r="AU180">
            <v>-5.0385940739899908</v>
          </cell>
          <cell r="AV180">
            <v>-8.0467969809599964</v>
          </cell>
          <cell r="AW180">
            <v>-6.4917561634300043</v>
          </cell>
          <cell r="AY180">
            <v>62.663441046989874</v>
          </cell>
          <cell r="AZ180">
            <v>83.053430230459867</v>
          </cell>
          <cell r="BA180">
            <v>106.23673725811986</v>
          </cell>
          <cell r="BB180">
            <v>132.30090379369986</v>
          </cell>
          <cell r="BC180">
            <v>179.36230971970986</v>
          </cell>
          <cell r="BD180">
            <v>210.31551273874987</v>
          </cell>
          <cell r="BE180">
            <v>247.02375657531988</v>
          </cell>
          <cell r="BH180">
            <v>63.7</v>
          </cell>
          <cell r="BI180">
            <v>96.4</v>
          </cell>
          <cell r="BJ180">
            <v>121.10000000000001</v>
          </cell>
          <cell r="BK180">
            <v>153</v>
          </cell>
          <cell r="BL180">
            <v>205.1</v>
          </cell>
          <cell r="BM180">
            <v>244.1</v>
          </cell>
          <cell r="BN180">
            <v>287.3</v>
          </cell>
          <cell r="BQ180">
            <v>-1.0365589530101289</v>
          </cell>
          <cell r="BR180">
            <v>-13.346569769540139</v>
          </cell>
          <cell r="BS180">
            <v>-14.863262741880149</v>
          </cell>
          <cell r="BT180">
            <v>-20.69909620630014</v>
          </cell>
          <cell r="BU180">
            <v>-25.737690280290138</v>
          </cell>
          <cell r="BV180">
            <v>-33.784487261250121</v>
          </cell>
          <cell r="BW180">
            <v>-40.276243424680132</v>
          </cell>
          <cell r="BZ180">
            <v>0.16065169084820849</v>
          </cell>
          <cell r="CA180">
            <v>0.18370449089587504</v>
          </cell>
        </row>
        <row r="181">
          <cell r="Q181">
            <v>20.419145816216478</v>
          </cell>
          <cell r="R181">
            <v>18.153312371182583</v>
          </cell>
          <cell r="S181">
            <v>17.05947118514537</v>
          </cell>
          <cell r="T181">
            <v>12.247566229500725</v>
          </cell>
          <cell r="U181">
            <v>25.380658931673061</v>
          </cell>
          <cell r="V181">
            <v>21.110588443768986</v>
          </cell>
          <cell r="W181">
            <v>19.332088271396032</v>
          </cell>
          <cell r="AE181">
            <v>2</v>
          </cell>
          <cell r="AF181">
            <v>4.0999999999999996</v>
          </cell>
          <cell r="AG181">
            <v>5</v>
          </cell>
          <cell r="AH181">
            <v>22</v>
          </cell>
          <cell r="AI181">
            <v>10.4</v>
          </cell>
          <cell r="AJ181">
            <v>11.8</v>
          </cell>
          <cell r="AK181">
            <v>23.4</v>
          </cell>
          <cell r="AL181">
            <v>7.2</v>
          </cell>
          <cell r="AP181">
            <v>6.741418895517878</v>
          </cell>
          <cell r="AQ181">
            <v>2.3909133710559747</v>
          </cell>
          <cell r="AR181">
            <v>15.419145816216478</v>
          </cell>
          <cell r="AT181">
            <v>6.6594711851453692</v>
          </cell>
          <cell r="AU181">
            <v>0.44756622950072433</v>
          </cell>
          <cell r="AV181">
            <v>1.9806589316730623</v>
          </cell>
          <cell r="AW181">
            <v>13.910588443768987</v>
          </cell>
          <cell r="AY181">
            <v>15.232332266573852</v>
          </cell>
          <cell r="AZ181">
            <v>35.651478082790334</v>
          </cell>
          <cell r="BA181">
            <v>53.804790453972913</v>
          </cell>
          <cell r="BB181">
            <v>70.864261639118283</v>
          </cell>
          <cell r="BC181">
            <v>83.111827868619002</v>
          </cell>
          <cell r="BD181">
            <v>108.49248680029206</v>
          </cell>
          <cell r="BE181">
            <v>129.60307524406105</v>
          </cell>
          <cell r="BH181">
            <v>6.1</v>
          </cell>
          <cell r="BI181">
            <v>11.1</v>
          </cell>
          <cell r="BJ181">
            <v>33.1</v>
          </cell>
          <cell r="BK181">
            <v>43.5</v>
          </cell>
          <cell r="BL181">
            <v>55.3</v>
          </cell>
          <cell r="BM181">
            <v>78.699999999999989</v>
          </cell>
          <cell r="BN181">
            <v>85.899999999999991</v>
          </cell>
          <cell r="BQ181">
            <v>9.1323322665738527</v>
          </cell>
          <cell r="BR181">
            <v>24.551478082790332</v>
          </cell>
          <cell r="BS181">
            <v>20.704790453972912</v>
          </cell>
          <cell r="BT181">
            <v>27.364261639118283</v>
          </cell>
          <cell r="BU181">
            <v>27.811827868619005</v>
          </cell>
          <cell r="BV181">
            <v>29.792486800292068</v>
          </cell>
          <cell r="BW181">
            <v>43.703075244061054</v>
          </cell>
          <cell r="BZ181">
            <v>7.4441813876305482E-2</v>
          </cell>
          <cell r="CA181">
            <v>4.9531244985577226E-2</v>
          </cell>
        </row>
        <row r="182">
          <cell r="Q182">
            <v>5.0113765807009782</v>
          </cell>
          <cell r="R182">
            <v>4.7818756766337636</v>
          </cell>
          <cell r="S182">
            <v>21.554095750260004</v>
          </cell>
          <cell r="T182">
            <v>5.9497288321294901</v>
          </cell>
          <cell r="U182">
            <v>3.9456540861499994</v>
          </cell>
          <cell r="V182">
            <v>21.941462904838779</v>
          </cell>
          <cell r="W182">
            <v>6.9551681920775339</v>
          </cell>
          <cell r="AE182">
            <v>10.119681283538403</v>
          </cell>
          <cell r="AF182">
            <v>10.35904385061521</v>
          </cell>
          <cell r="AG182">
            <v>9.3999999999999986</v>
          </cell>
          <cell r="AH182">
            <v>7.7757898402061905</v>
          </cell>
          <cell r="AI182">
            <v>10.8</v>
          </cell>
          <cell r="AJ182">
            <v>24</v>
          </cell>
          <cell r="AK182">
            <v>5.2</v>
          </cell>
          <cell r="AL182">
            <v>29.5</v>
          </cell>
          <cell r="AP182">
            <v>53.538706444161605</v>
          </cell>
          <cell r="AQ182">
            <v>-1.4290486148652075</v>
          </cell>
          <cell r="AR182">
            <v>-4.3886234192990203</v>
          </cell>
          <cell r="AT182">
            <v>10.754095750260003</v>
          </cell>
          <cell r="AU182">
            <v>-18.050271167870509</v>
          </cell>
          <cell r="AV182">
            <v>-1.2543459138500008</v>
          </cell>
          <cell r="AW182">
            <v>-7.5585370951612205</v>
          </cell>
          <cell r="AY182">
            <v>72.588382963450016</v>
          </cell>
          <cell r="AZ182">
            <v>77.599759544150999</v>
          </cell>
          <cell r="BA182">
            <v>82.381635220784759</v>
          </cell>
          <cell r="BB182">
            <v>103.93573097104476</v>
          </cell>
          <cell r="BC182">
            <v>109.88545980317426</v>
          </cell>
          <cell r="BD182">
            <v>113.83111388932426</v>
          </cell>
          <cell r="BE182">
            <v>135.77257679416303</v>
          </cell>
          <cell r="BH182">
            <v>20.478725134153613</v>
          </cell>
          <cell r="BI182">
            <v>29.878725134153612</v>
          </cell>
          <cell r="BJ182">
            <v>37.654514974359799</v>
          </cell>
          <cell r="BK182">
            <v>48.454514974359796</v>
          </cell>
          <cell r="BL182">
            <v>72.454514974359796</v>
          </cell>
          <cell r="BM182">
            <v>77.654514974359799</v>
          </cell>
          <cell r="BN182">
            <v>107.1545149743598</v>
          </cell>
          <cell r="BQ182">
            <v>52.109657829296403</v>
          </cell>
          <cell r="BR182">
            <v>47.721034409997387</v>
          </cell>
          <cell r="BS182">
            <v>44.72712024642496</v>
          </cell>
          <cell r="BT182">
            <v>55.481215996684966</v>
          </cell>
          <cell r="BU182">
            <v>37.430944828814461</v>
          </cell>
          <cell r="BV182">
            <v>36.176598914964458</v>
          </cell>
          <cell r="BW182">
            <v>28.618061819803231</v>
          </cell>
          <cell r="BZ182">
            <v>9.8422488785964254E-2</v>
          </cell>
          <cell r="CA182">
            <v>6.4896244692697808E-2</v>
          </cell>
        </row>
        <row r="183">
          <cell r="Q183">
            <v>100</v>
          </cell>
          <cell r="R183">
            <v>0</v>
          </cell>
          <cell r="S183">
            <v>17.899999999999999</v>
          </cell>
          <cell r="T183">
            <v>88.812268683499994</v>
          </cell>
          <cell r="U183">
            <v>114.15</v>
          </cell>
          <cell r="V183">
            <v>98.247960756910004</v>
          </cell>
          <cell r="W183">
            <v>150.15</v>
          </cell>
          <cell r="AE183">
            <v>0</v>
          </cell>
          <cell r="AF183">
            <v>0</v>
          </cell>
          <cell r="AG183">
            <v>138.19999999999999</v>
          </cell>
          <cell r="AH183">
            <v>0</v>
          </cell>
          <cell r="AI183">
            <v>0</v>
          </cell>
          <cell r="AJ183">
            <v>0</v>
          </cell>
          <cell r="AK183">
            <v>139.078495</v>
          </cell>
          <cell r="AL183">
            <v>0</v>
          </cell>
          <cell r="AP183">
            <v>4.4000000000000004</v>
          </cell>
          <cell r="AQ183">
            <v>0.5</v>
          </cell>
          <cell r="AR183">
            <v>-38.199999999999989</v>
          </cell>
          <cell r="AT183">
            <v>17.899999999999999</v>
          </cell>
          <cell r="AU183">
            <v>88.812268683499994</v>
          </cell>
          <cell r="AV183">
            <v>-24.928494999999998</v>
          </cell>
          <cell r="AW183">
            <v>98.247960756910004</v>
          </cell>
          <cell r="AY183">
            <v>4.9000000000000004</v>
          </cell>
          <cell r="AZ183">
            <v>104.9</v>
          </cell>
          <cell r="BA183">
            <v>104.9</v>
          </cell>
          <cell r="BB183">
            <v>122.8</v>
          </cell>
          <cell r="BC183">
            <v>211.61226868349999</v>
          </cell>
          <cell r="BD183">
            <v>325.7622686835</v>
          </cell>
          <cell r="BE183">
            <v>424.01022944041</v>
          </cell>
          <cell r="BH183">
            <v>0</v>
          </cell>
          <cell r="BI183">
            <v>138.19999999999999</v>
          </cell>
          <cell r="BJ183">
            <v>138.19999999999999</v>
          </cell>
          <cell r="BK183">
            <v>138.19999999999999</v>
          </cell>
          <cell r="BL183">
            <v>138.19999999999999</v>
          </cell>
          <cell r="BM183">
            <v>277.27849500000002</v>
          </cell>
          <cell r="BN183">
            <v>277.27849500000002</v>
          </cell>
          <cell r="BQ183">
            <v>4.9000000000000004</v>
          </cell>
          <cell r="BR183">
            <v>-33.29999999999999</v>
          </cell>
          <cell r="BS183">
            <v>-33.29999999999999</v>
          </cell>
          <cell r="BT183">
            <v>-15.399999999999991</v>
          </cell>
          <cell r="BU183">
            <v>73.412268683500002</v>
          </cell>
          <cell r="BV183">
            <v>48.483773683499976</v>
          </cell>
          <cell r="BW183">
            <v>146.73173444040998</v>
          </cell>
          <cell r="BZ183">
            <v>0.18953741631313256</v>
          </cell>
          <cell r="CA183">
            <v>0.12378332833646967</v>
          </cell>
        </row>
        <row r="184">
          <cell r="Q184">
            <v>0</v>
          </cell>
          <cell r="R184">
            <v>0</v>
          </cell>
          <cell r="S184">
            <v>0</v>
          </cell>
          <cell r="T184">
            <v>0</v>
          </cell>
          <cell r="U184">
            <v>109.19289789080555</v>
          </cell>
          <cell r="V184">
            <v>0</v>
          </cell>
          <cell r="W184">
            <v>0</v>
          </cell>
          <cell r="AE184">
            <v>0</v>
          </cell>
          <cell r="AF184">
            <v>0</v>
          </cell>
          <cell r="AG184">
            <v>0</v>
          </cell>
          <cell r="AH184">
            <v>0</v>
          </cell>
          <cell r="AI184">
            <v>0</v>
          </cell>
          <cell r="AJ184">
            <v>0</v>
          </cell>
          <cell r="AK184">
            <v>111.04121000000001</v>
          </cell>
          <cell r="AL184">
            <v>0</v>
          </cell>
          <cell r="AP184">
            <v>0</v>
          </cell>
          <cell r="AQ184">
            <v>0</v>
          </cell>
          <cell r="AR184">
            <v>0</v>
          </cell>
          <cell r="AS184">
            <v>0</v>
          </cell>
          <cell r="AT184">
            <v>0</v>
          </cell>
          <cell r="AU184">
            <v>0</v>
          </cell>
          <cell r="AV184">
            <v>-1.8483121091944525</v>
          </cell>
          <cell r="AW184">
            <v>0</v>
          </cell>
          <cell r="AY184">
            <v>0</v>
          </cell>
          <cell r="AZ184">
            <v>0</v>
          </cell>
          <cell r="BA184">
            <v>0</v>
          </cell>
          <cell r="BB184">
            <v>0</v>
          </cell>
          <cell r="BC184">
            <v>0</v>
          </cell>
          <cell r="BD184">
            <v>109.19289789080555</v>
          </cell>
          <cell r="BE184">
            <v>109.19289789080555</v>
          </cell>
          <cell r="BH184">
            <v>0</v>
          </cell>
          <cell r="BI184">
            <v>0</v>
          </cell>
          <cell r="BJ184">
            <v>0</v>
          </cell>
          <cell r="BK184">
            <v>0</v>
          </cell>
          <cell r="BL184">
            <v>0</v>
          </cell>
          <cell r="BM184">
            <v>111.04121000000001</v>
          </cell>
          <cell r="BN184">
            <v>111.04121000000001</v>
          </cell>
          <cell r="BQ184">
            <v>0</v>
          </cell>
          <cell r="BR184">
            <v>0</v>
          </cell>
          <cell r="BS184">
            <v>0</v>
          </cell>
          <cell r="BT184">
            <v>0</v>
          </cell>
          <cell r="BU184">
            <v>0</v>
          </cell>
          <cell r="BV184">
            <v>-1.8483121091944525</v>
          </cell>
          <cell r="BW184">
            <v>-1.8483121091944525</v>
          </cell>
        </row>
        <row r="185">
          <cell r="Q185">
            <v>9.8321486897529002</v>
          </cell>
          <cell r="R185">
            <v>11.969192138902438</v>
          </cell>
          <cell r="S185">
            <v>3.9755527228100003</v>
          </cell>
          <cell r="T185">
            <v>1.608286515561961</v>
          </cell>
          <cell r="U185">
            <v>11.047212978493802</v>
          </cell>
          <cell r="V185">
            <v>5.8656877307778501</v>
          </cell>
          <cell r="W185">
            <v>22.556142154329997</v>
          </cell>
          <cell r="X185">
            <v>12.998436634050623</v>
          </cell>
          <cell r="Y185">
            <v>6.4403356636901039</v>
          </cell>
          <cell r="Z185">
            <v>1.2586452902</v>
          </cell>
          <cell r="AA185">
            <v>102.02637491710546</v>
          </cell>
          <cell r="AB185">
            <v>0.11528057547271719</v>
          </cell>
          <cell r="AC185" t="e">
            <v>#VALUE!</v>
          </cell>
          <cell r="AD185">
            <v>0.11528057547271719</v>
          </cell>
          <cell r="AE185">
            <v>3.5389999999999997</v>
          </cell>
          <cell r="AF185">
            <v>4.2442580924855484</v>
          </cell>
          <cell r="AG185">
            <v>21.13</v>
          </cell>
          <cell r="AH185">
            <v>16.222999999999999</v>
          </cell>
          <cell r="AI185">
            <v>6.2759089595375706</v>
          </cell>
          <cell r="AJ185">
            <v>8.320930635838149</v>
          </cell>
          <cell r="AK185">
            <v>18.117890173410402</v>
          </cell>
          <cell r="AL185">
            <v>5.2017890173410404</v>
          </cell>
          <cell r="AP185">
            <v>8.5605486075889345</v>
          </cell>
          <cell r="AQ185">
            <v>-1.869072301538699</v>
          </cell>
          <cell r="AR185">
            <v>-11.297851310247099</v>
          </cell>
          <cell r="AT185">
            <v>-2.3003562367275698</v>
          </cell>
          <cell r="AU185">
            <v>-6.7126441202761882</v>
          </cell>
          <cell r="AV185">
            <v>-7.0706771949166001</v>
          </cell>
          <cell r="AW185">
            <v>0.66389871343680973</v>
          </cell>
          <cell r="AY185">
            <v>14.474734398535784</v>
          </cell>
          <cell r="AZ185">
            <v>24.306883088288686</v>
          </cell>
          <cell r="BA185">
            <v>36.276075227191122</v>
          </cell>
          <cell r="BB185">
            <v>40.251627950001122</v>
          </cell>
          <cell r="BC185">
            <v>41.859914465563087</v>
          </cell>
          <cell r="BD185">
            <v>52.90712744405689</v>
          </cell>
          <cell r="BE185">
            <v>58.77281517483474</v>
          </cell>
          <cell r="BH185">
            <v>7.783258092485549</v>
          </cell>
          <cell r="BI185">
            <v>28.913258092485549</v>
          </cell>
          <cell r="BJ185">
            <v>45.136258092485548</v>
          </cell>
          <cell r="BK185">
            <v>51.412167052023108</v>
          </cell>
          <cell r="BL185">
            <v>59.73309768786126</v>
          </cell>
          <cell r="BM185">
            <v>77.850987861271676</v>
          </cell>
          <cell r="BN185">
            <v>83.052776878612718</v>
          </cell>
          <cell r="BQ185">
            <v>6.6914763060502338</v>
          </cell>
          <cell r="BR185">
            <v>-4.6063750041968614</v>
          </cell>
          <cell r="BS185">
            <v>-8.860182865294421</v>
          </cell>
          <cell r="BT185">
            <v>-11.160539102021989</v>
          </cell>
          <cell r="BU185">
            <v>-17.873183222298174</v>
          </cell>
          <cell r="BV185">
            <v>-24.943860417214786</v>
          </cell>
          <cell r="BW185">
            <v>-24.279961703777978</v>
          </cell>
          <cell r="BZ185">
            <v>3.7493194909025564E-2</v>
          </cell>
          <cell r="CA185">
            <v>5.3501893224681248E-2</v>
          </cell>
        </row>
        <row r="188">
          <cell r="Q188">
            <v>1562.7831531930278</v>
          </cell>
          <cell r="R188">
            <v>1335.5517192517016</v>
          </cell>
          <cell r="S188">
            <v>1459.047491855642</v>
          </cell>
          <cell r="T188">
            <v>1159.3107929749726</v>
          </cell>
          <cell r="U188">
            <v>1597.5626542380755</v>
          </cell>
          <cell r="V188">
            <v>1158.6352938180446</v>
          </cell>
          <cell r="W188">
            <v>1776.2541291407799</v>
          </cell>
          <cell r="X188">
            <v>1148.16500459793</v>
          </cell>
          <cell r="Y188">
            <v>1326.2427183671002</v>
          </cell>
          <cell r="Z188">
            <v>1444.4205285488624</v>
          </cell>
          <cell r="AA188">
            <v>16173.372973017389</v>
          </cell>
          <cell r="AB188">
            <v>14.480122042055168</v>
          </cell>
          <cell r="AC188" t="e">
            <v>#VALUE!</v>
          </cell>
          <cell r="AD188">
            <v>14.606218679749187</v>
          </cell>
          <cell r="AE188">
            <v>1068.756363721712</v>
          </cell>
          <cell r="AF188">
            <v>1031.5777194433952</v>
          </cell>
          <cell r="AG188">
            <v>1690.6351448769883</v>
          </cell>
          <cell r="AH188">
            <v>1358.7798698023994</v>
          </cell>
          <cell r="AI188">
            <v>1374.4917745222101</v>
          </cell>
          <cell r="AJ188">
            <v>1179.3930006395633</v>
          </cell>
          <cell r="AK188">
            <v>1534.3171599107404</v>
          </cell>
          <cell r="AP188">
            <v>71.364277281834575</v>
          </cell>
          <cell r="AQ188">
            <v>33.701126584312306</v>
          </cell>
          <cell r="AR188">
            <v>-127.85199168396048</v>
          </cell>
          <cell r="AS188">
            <v>-23.228150550697819</v>
          </cell>
          <cell r="AT188">
            <v>84.555717333431858</v>
          </cell>
          <cell r="AU188">
            <v>-20.082207664590669</v>
          </cell>
          <cell r="AV188">
            <v>63.245494327335109</v>
          </cell>
          <cell r="AY188">
            <v>2205.399487031254</v>
          </cell>
          <cell r="AZ188">
            <v>3768.1826402242814</v>
          </cell>
          <cell r="BA188">
            <v>5103.7343594759841</v>
          </cell>
          <cell r="BB188">
            <v>6562.7818513316261</v>
          </cell>
          <cell r="BC188">
            <v>7722.0926443065991</v>
          </cell>
          <cell r="BD188">
            <v>9319.6552985446742</v>
          </cell>
          <cell r="BE188">
            <v>10478.290592362719</v>
          </cell>
          <cell r="BH188">
            <v>2100.3340831651071</v>
          </cell>
          <cell r="BI188">
            <v>3790.969228042095</v>
          </cell>
          <cell r="BJ188">
            <v>5149.7490978444939</v>
          </cell>
          <cell r="BK188">
            <v>6524.240872366704</v>
          </cell>
          <cell r="BL188">
            <v>7703.633873006268</v>
          </cell>
          <cell r="BM188">
            <v>9237.951032917008</v>
          </cell>
          <cell r="BN188">
            <v>9237.951032917008</v>
          </cell>
          <cell r="BQ188">
            <v>105.06540386614701</v>
          </cell>
          <cell r="BR188">
            <v>-22.786587817813107</v>
          </cell>
          <cell r="BS188">
            <v>-46.014738368510578</v>
          </cell>
          <cell r="BT188">
            <v>38.540978964921635</v>
          </cell>
          <cell r="BU188">
            <v>18.458771300331165</v>
          </cell>
          <cell r="BV188">
            <v>81.704265627666246</v>
          </cell>
          <cell r="BW188">
            <v>1240.3395594457106</v>
          </cell>
          <cell r="BZ188">
            <v>6.9165436268801814</v>
          </cell>
          <cell r="CA188">
            <v>6.9000104275418552</v>
          </cell>
        </row>
        <row r="189">
          <cell r="Q189">
            <v>1268.7220575171</v>
          </cell>
          <cell r="R189">
            <v>1092.9445943212645</v>
          </cell>
          <cell r="S189">
            <v>1295.417872444752</v>
          </cell>
          <cell r="T189">
            <v>1014.5812168482155</v>
          </cell>
          <cell r="U189">
            <v>1354.7337588262978</v>
          </cell>
          <cell r="V189">
            <v>960.02224971059331</v>
          </cell>
          <cell r="W189">
            <v>1265.1986597871232</v>
          </cell>
          <cell r="X189">
            <v>936.90342965859668</v>
          </cell>
          <cell r="Y189">
            <v>1228.3875718281001</v>
          </cell>
          <cell r="Z189">
            <v>1156.9326777232959</v>
          </cell>
          <cell r="AA189">
            <v>13489.213309872008</v>
          </cell>
          <cell r="AB189">
            <v>12.122117719974254</v>
          </cell>
          <cell r="AC189" t="e">
            <v>#VALUE!</v>
          </cell>
          <cell r="AD189">
            <v>12.248214357668274</v>
          </cell>
          <cell r="AE189">
            <v>929.45947908848927</v>
          </cell>
          <cell r="AF189">
            <v>892.92130767706817</v>
          </cell>
          <cell r="AG189">
            <v>1360.775263643369</v>
          </cell>
          <cell r="AH189">
            <v>1117.5272050139802</v>
          </cell>
          <cell r="AI189">
            <v>1194.5268260458204</v>
          </cell>
          <cell r="AJ189">
            <v>1015.6999489663854</v>
          </cell>
          <cell r="AK189">
            <v>1339.5282498029148</v>
          </cell>
          <cell r="AP189">
            <v>72.717097568724057</v>
          </cell>
          <cell r="AQ189">
            <v>20.271336872389384</v>
          </cell>
          <cell r="AR189">
            <v>-92.05320612626906</v>
          </cell>
          <cell r="AS189">
            <v>-24.582610692715662</v>
          </cell>
          <cell r="AT189">
            <v>100.89104639893162</v>
          </cell>
          <cell r="AU189">
            <v>-1.1187321181698735</v>
          </cell>
          <cell r="AV189">
            <v>15.205509023383001</v>
          </cell>
          <cell r="AY189">
            <v>1915.3692212066708</v>
          </cell>
          <cell r="AZ189">
            <v>3184.0912787237703</v>
          </cell>
          <cell r="BA189">
            <v>4277.0358730450353</v>
          </cell>
          <cell r="BB189">
            <v>5572.4537454897873</v>
          </cell>
          <cell r="BC189">
            <v>6587.0349623380034</v>
          </cell>
          <cell r="BD189">
            <v>7941.7687211643006</v>
          </cell>
          <cell r="BE189">
            <v>8901.7909708748939</v>
          </cell>
          <cell r="BH189">
            <v>1822.3807867655573</v>
          </cell>
          <cell r="BI189">
            <v>3183.1560504089261</v>
          </cell>
          <cell r="BJ189">
            <v>4300.6832554229059</v>
          </cell>
          <cell r="BK189">
            <v>5495.2100814687265</v>
          </cell>
          <cell r="BL189">
            <v>6510.9100304351123</v>
          </cell>
          <cell r="BM189">
            <v>7850.4382802380269</v>
          </cell>
          <cell r="BN189">
            <v>7850.4382802380269</v>
          </cell>
          <cell r="BQ189">
            <v>92.988434441113299</v>
          </cell>
          <cell r="BR189">
            <v>0.93522831484444424</v>
          </cell>
          <cell r="BS189">
            <v>-23.647382377871011</v>
          </cell>
          <cell r="BT189">
            <v>77.243664021060852</v>
          </cell>
          <cell r="BU189">
            <v>76.124931902891007</v>
          </cell>
          <cell r="BV189">
            <v>91.330440926273695</v>
          </cell>
          <cell r="BW189">
            <v>1051.352690636867</v>
          </cell>
          <cell r="BZ189">
            <v>5.8998922685013762</v>
          </cell>
          <cell r="CA189">
            <v>5.8317084954165219</v>
          </cell>
        </row>
        <row r="190">
          <cell r="Q190">
            <v>229.82562720125335</v>
          </cell>
          <cell r="R190">
            <v>231.78627338494337</v>
          </cell>
          <cell r="S190">
            <v>220.36962725388335</v>
          </cell>
          <cell r="T190">
            <v>260.44324293338332</v>
          </cell>
          <cell r="U190">
            <v>322.04120313933333</v>
          </cell>
          <cell r="V190">
            <v>236.95060855333335</v>
          </cell>
          <cell r="W190">
            <v>239.19305935433331</v>
          </cell>
          <cell r="X190">
            <v>228.78283836333335</v>
          </cell>
          <cell r="Y190">
            <v>240.99025244333333</v>
          </cell>
          <cell r="Z190">
            <v>489.89481366878056</v>
          </cell>
          <cell r="AA190">
            <v>3086.9989706022366</v>
          </cell>
          <cell r="AB190">
            <v>2.8239336017217149</v>
          </cell>
          <cell r="AC190" t="str">
            <v xml:space="preserve"> </v>
          </cell>
          <cell r="AD190">
            <v>2.8239336017217149</v>
          </cell>
          <cell r="AE190">
            <v>136.05759002946508</v>
          </cell>
          <cell r="AF190">
            <v>235.99584037193952</v>
          </cell>
          <cell r="AG190">
            <v>253.06730158728695</v>
          </cell>
          <cell r="AH190">
            <v>238.41410385292349</v>
          </cell>
          <cell r="AI190">
            <v>234.579779344998</v>
          </cell>
          <cell r="AJ190">
            <v>263.55543885477232</v>
          </cell>
          <cell r="AK190">
            <v>313.56136992002473</v>
          </cell>
          <cell r="AP190">
            <v>26.681482223868272</v>
          </cell>
          <cell r="AQ190">
            <v>-12.013488318946202</v>
          </cell>
          <cell r="AR190">
            <v>-23.241674386033594</v>
          </cell>
          <cell r="AS190">
            <v>-6.6278304679801181</v>
          </cell>
          <cell r="AT190">
            <v>-14.210152091114651</v>
          </cell>
          <cell r="AU190">
            <v>-3.1121959213890023</v>
          </cell>
          <cell r="AV190">
            <v>8.4798332193086026</v>
          </cell>
          <cell r="AY190">
            <v>386.72142430632664</v>
          </cell>
          <cell r="AZ190">
            <v>616.54705150758002</v>
          </cell>
          <cell r="BA190">
            <v>848.33332489252336</v>
          </cell>
          <cell r="BB190">
            <v>1068.7029521464067</v>
          </cell>
          <cell r="BC190">
            <v>1329.14619507979</v>
          </cell>
          <cell r="BD190">
            <v>1651.1873982191232</v>
          </cell>
          <cell r="BE190">
            <v>1888.1380067724565</v>
          </cell>
          <cell r="BH190">
            <v>372.05343040140463</v>
          </cell>
          <cell r="BI190">
            <v>625.12073198869155</v>
          </cell>
          <cell r="BJ190">
            <v>863.53483584161506</v>
          </cell>
          <cell r="BK190">
            <v>1098.114615186613</v>
          </cell>
          <cell r="BL190">
            <v>1361.6700540413854</v>
          </cell>
          <cell r="BM190">
            <v>1675.2314239614102</v>
          </cell>
          <cell r="BN190">
            <v>1675.2314239614102</v>
          </cell>
          <cell r="BQ190">
            <v>14.667993904922014</v>
          </cell>
          <cell r="BR190">
            <v>-8.5736804811115235</v>
          </cell>
          <cell r="BS190">
            <v>-15.201510949091698</v>
          </cell>
          <cell r="BT190">
            <v>-29.411663040206349</v>
          </cell>
          <cell r="BU190">
            <v>-32.523858961595352</v>
          </cell>
          <cell r="BV190">
            <v>-24.044025742286976</v>
          </cell>
          <cell r="BW190">
            <v>212.90658281104629</v>
          </cell>
          <cell r="BZ190">
            <v>1.1904930526246817</v>
          </cell>
          <cell r="CA190">
            <v>1.2196241055379393</v>
          </cell>
        </row>
        <row r="191">
          <cell r="Q191">
            <v>114.93062309356779</v>
          </cell>
          <cell r="R191">
            <v>97.577095191947578</v>
          </cell>
          <cell r="S191">
            <v>99.839122443596665</v>
          </cell>
          <cell r="T191">
            <v>80.184636532315565</v>
          </cell>
          <cell r="U191">
            <v>78.343778427148891</v>
          </cell>
          <cell r="V191">
            <v>99.025721802846675</v>
          </cell>
          <cell r="W191">
            <v>101.61939423679334</v>
          </cell>
          <cell r="X191">
            <v>104.04936530497446</v>
          </cell>
          <cell r="Y191">
            <v>111.93020796266667</v>
          </cell>
          <cell r="Z191">
            <v>99.254814024515426</v>
          </cell>
          <cell r="AA191">
            <v>1168.2704795129862</v>
          </cell>
          <cell r="AB191">
            <v>0.32142097994371183</v>
          </cell>
          <cell r="AC191">
            <v>0.12609663769402049</v>
          </cell>
          <cell r="AD191">
            <v>0.44751761763773235</v>
          </cell>
          <cell r="AE191">
            <v>38.699802558668416</v>
          </cell>
          <cell r="AF191">
            <v>119.90133607843137</v>
          </cell>
          <cell r="AG191">
            <v>90.284681960784297</v>
          </cell>
          <cell r="AH191">
            <v>72.295434640522842</v>
          </cell>
          <cell r="AI191">
            <v>91.401886405228737</v>
          </cell>
          <cell r="AJ191">
            <v>98.853333464052255</v>
          </cell>
          <cell r="AK191">
            <v>94.987434744842744</v>
          </cell>
          <cell r="AP191">
            <v>30.696783632878258</v>
          </cell>
          <cell r="AQ191">
            <v>-7.7822017773646905</v>
          </cell>
          <cell r="AR191">
            <v>24.645941132783491</v>
          </cell>
          <cell r="AS191">
            <v>25.281660551424736</v>
          </cell>
          <cell r="AT191">
            <v>8.4372360383679279</v>
          </cell>
          <cell r="AU191">
            <v>-18.66869693173669</v>
          </cell>
          <cell r="AV191">
            <v>-16.643656317693853</v>
          </cell>
          <cell r="AY191">
            <v>181.51572049261335</v>
          </cell>
          <cell r="AZ191">
            <v>296.44634358618111</v>
          </cell>
          <cell r="BA191">
            <v>394.02343877812871</v>
          </cell>
          <cell r="BB191">
            <v>493.8625612217254</v>
          </cell>
          <cell r="BC191">
            <v>574.04719775404101</v>
          </cell>
          <cell r="BD191">
            <v>652.3909761811899</v>
          </cell>
          <cell r="BE191">
            <v>751.41669798403655</v>
          </cell>
          <cell r="BH191">
            <v>158.60113863709981</v>
          </cell>
          <cell r="BI191">
            <v>248.88582059788411</v>
          </cell>
          <cell r="BJ191">
            <v>321.18125523840695</v>
          </cell>
          <cell r="BK191">
            <v>412.58314164363571</v>
          </cell>
          <cell r="BL191">
            <v>511.43647510768795</v>
          </cell>
          <cell r="BM191">
            <v>606.42390985253064</v>
          </cell>
          <cell r="BN191">
            <v>606.42390985253064</v>
          </cell>
          <cell r="BQ191">
            <v>22.914581855513553</v>
          </cell>
          <cell r="BR191">
            <v>47.560522988297038</v>
          </cell>
          <cell r="BS191">
            <v>72.842183539721773</v>
          </cell>
          <cell r="BT191">
            <v>81.279419578089701</v>
          </cell>
          <cell r="BU191">
            <v>62.61072264635299</v>
          </cell>
          <cell r="BV191">
            <v>45.967066328659257</v>
          </cell>
          <cell r="BW191">
            <v>144.9927881315059</v>
          </cell>
          <cell r="BZ191">
            <v>0.51416405759926775</v>
          </cell>
          <cell r="CA191">
            <v>0.45808472591535199</v>
          </cell>
        </row>
        <row r="192">
          <cell r="Q192">
            <v>26.136318601111117</v>
          </cell>
          <cell r="R192">
            <v>28.111831709090907</v>
          </cell>
          <cell r="S192">
            <v>10.912967109</v>
          </cell>
          <cell r="T192">
            <v>10.992378753888888</v>
          </cell>
          <cell r="U192">
            <v>12.36558303222222</v>
          </cell>
          <cell r="V192">
            <v>49.993232800000001</v>
          </cell>
          <cell r="W192">
            <v>32.539151746666668</v>
          </cell>
          <cell r="X192">
            <v>28.857724697777776</v>
          </cell>
          <cell r="Y192">
            <v>28.824999999999999</v>
          </cell>
          <cell r="Z192">
            <v>28.824999999999999</v>
          </cell>
          <cell r="AA192">
            <v>316.25375747975755</v>
          </cell>
          <cell r="AB192">
            <v>0.32142097994371183</v>
          </cell>
          <cell r="AC192">
            <v>0.12609663769402049</v>
          </cell>
          <cell r="AD192">
            <v>0.44751761763773235</v>
          </cell>
          <cell r="AE192">
            <v>0.38659411764705881</v>
          </cell>
          <cell r="AF192">
            <v>29.059669411764705</v>
          </cell>
          <cell r="AG192">
            <v>6.7430152941176473</v>
          </cell>
          <cell r="AH192">
            <v>6.4093235294117639</v>
          </cell>
          <cell r="AI192">
            <v>12.415775294117648</v>
          </cell>
          <cell r="AJ192">
            <v>22.467222352941175</v>
          </cell>
          <cell r="AK192">
            <v>29.995634117647054</v>
          </cell>
          <cell r="AP192">
            <v>34.455825252352952</v>
          </cell>
          <cell r="AQ192">
            <v>-5.2075197517646998</v>
          </cell>
          <cell r="AR192">
            <v>19.39330330699347</v>
          </cell>
          <cell r="AS192">
            <v>21.702508179679143</v>
          </cell>
          <cell r="AT192">
            <v>-1.5028081851176474</v>
          </cell>
          <cell r="AU192">
            <v>-11.474843599052287</v>
          </cell>
          <cell r="AV192">
            <v>-17.630051085424832</v>
          </cell>
          <cell r="AY192">
            <v>58.694569030000011</v>
          </cell>
          <cell r="AZ192">
            <v>84.830887631111125</v>
          </cell>
          <cell r="BA192">
            <v>112.94271934020203</v>
          </cell>
          <cell r="BB192">
            <v>123.85568644920204</v>
          </cell>
          <cell r="BC192">
            <v>134.84806520309093</v>
          </cell>
          <cell r="BD192">
            <v>147.21364823531314</v>
          </cell>
          <cell r="BE192">
            <v>197.20688103531313</v>
          </cell>
          <cell r="BH192">
            <v>29.446263529411763</v>
          </cell>
          <cell r="BI192">
            <v>36.189278823529406</v>
          </cell>
          <cell r="BJ192">
            <v>42.598602352941171</v>
          </cell>
          <cell r="BK192">
            <v>55.014377647058822</v>
          </cell>
          <cell r="BL192">
            <v>77.4816</v>
          </cell>
          <cell r="BM192">
            <v>107.47723411764706</v>
          </cell>
          <cell r="BN192">
            <v>107.47723411764706</v>
          </cell>
          <cell r="BQ192">
            <v>29.248305500588248</v>
          </cell>
          <cell r="BR192">
            <v>48.641608807581719</v>
          </cell>
          <cell r="BS192">
            <v>70.344116987260861</v>
          </cell>
          <cell r="BT192">
            <v>68.841308802143217</v>
          </cell>
          <cell r="BU192">
            <v>57.366465203090925</v>
          </cell>
          <cell r="BV192">
            <v>39.736414117666087</v>
          </cell>
          <cell r="BW192">
            <v>89.729646917666074</v>
          </cell>
          <cell r="BZ192">
            <v>0.12078105883192385</v>
          </cell>
          <cell r="CA192">
            <v>6.9398917024855344E-2</v>
          </cell>
        </row>
        <row r="193">
          <cell r="Q193">
            <v>88.794304492456675</v>
          </cell>
          <cell r="R193">
            <v>69.46526348285667</v>
          </cell>
          <cell r="S193">
            <v>88.926155334596658</v>
          </cell>
          <cell r="T193">
            <v>69.192257778426679</v>
          </cell>
          <cell r="U193">
            <v>65.978195394926672</v>
          </cell>
          <cell r="V193">
            <v>49.032489002846667</v>
          </cell>
          <cell r="W193">
            <v>69.080242490126665</v>
          </cell>
          <cell r="X193">
            <v>75.191640607196675</v>
          </cell>
          <cell r="Y193">
            <v>83.105207962666668</v>
          </cell>
          <cell r="Z193">
            <v>70.429814024515423</v>
          </cell>
          <cell r="AA193">
            <v>852.01672203322869</v>
          </cell>
          <cell r="AB193">
            <v>0</v>
          </cell>
          <cell r="AC193">
            <v>0</v>
          </cell>
          <cell r="AD193">
            <v>0</v>
          </cell>
          <cell r="AE193">
            <v>38.313208441021359</v>
          </cell>
          <cell r="AF193">
            <v>90.841666666666669</v>
          </cell>
          <cell r="AG193">
            <v>83.541666666666657</v>
          </cell>
          <cell r="AH193">
            <v>65.886111111111077</v>
          </cell>
          <cell r="AI193">
            <v>78.986111111111086</v>
          </cell>
          <cell r="AJ193">
            <v>76.386111111111077</v>
          </cell>
          <cell r="AK193">
            <v>64.991800627195687</v>
          </cell>
          <cell r="AP193">
            <v>-3.7590416194746936</v>
          </cell>
          <cell r="AQ193">
            <v>-2.5746820255999978</v>
          </cell>
          <cell r="AR193">
            <v>5.2526378257900177</v>
          </cell>
          <cell r="AS193">
            <v>3.5791523717455931</v>
          </cell>
          <cell r="AT193">
            <v>9.9400442234855717</v>
          </cell>
          <cell r="AU193">
            <v>-7.1938533326843981</v>
          </cell>
          <cell r="AV193">
            <v>0.98639476773098522</v>
          </cell>
          <cell r="AY193">
            <v>122.82115146261334</v>
          </cell>
          <cell r="AZ193">
            <v>211.61545595507002</v>
          </cell>
          <cell r="BA193">
            <v>281.08071943792669</v>
          </cell>
          <cell r="BB193">
            <v>370.00687477252336</v>
          </cell>
          <cell r="BC193">
            <v>439.19913255095003</v>
          </cell>
          <cell r="BD193">
            <v>505.17732794587664</v>
          </cell>
          <cell r="BE193">
            <v>554.2098169487233</v>
          </cell>
          <cell r="BH193">
            <v>129.15487510768804</v>
          </cell>
          <cell r="BI193">
            <v>212.6965417743547</v>
          </cell>
          <cell r="BJ193">
            <v>278.58265288546579</v>
          </cell>
          <cell r="BK193">
            <v>357.56876399657688</v>
          </cell>
          <cell r="BL193">
            <v>433.95487510768794</v>
          </cell>
          <cell r="BM193">
            <v>498.94667573488363</v>
          </cell>
          <cell r="BN193">
            <v>498.94667573488363</v>
          </cell>
          <cell r="BQ193">
            <v>-6.3337236450746959</v>
          </cell>
          <cell r="BR193">
            <v>-1.0810858192846786</v>
          </cell>
          <cell r="BS193">
            <v>2.498066552460906</v>
          </cell>
          <cell r="BT193">
            <v>12.438110775946482</v>
          </cell>
          <cell r="BU193">
            <v>5.2442574432620646</v>
          </cell>
          <cell r="BV193">
            <v>6.2306522109930143</v>
          </cell>
          <cell r="BW193">
            <v>55.263141213839674</v>
          </cell>
          <cell r="BZ193">
            <v>0.39338299876734384</v>
          </cell>
          <cell r="CA193">
            <v>0.38868580889049659</v>
          </cell>
        </row>
        <row r="194">
          <cell r="Q194">
            <v>923.96580722227884</v>
          </cell>
          <cell r="R194">
            <v>763.58122574437368</v>
          </cell>
          <cell r="S194">
            <v>975.20912274727209</v>
          </cell>
          <cell r="T194">
            <v>673.95333738251657</v>
          </cell>
          <cell r="U194">
            <v>954.34877725981562</v>
          </cell>
          <cell r="V194">
            <v>624.04591935441329</v>
          </cell>
          <cell r="W194">
            <v>924.38620619599646</v>
          </cell>
          <cell r="X194">
            <v>604.07122599028889</v>
          </cell>
          <cell r="Y194">
            <v>875.46711142210006</v>
          </cell>
          <cell r="Z194">
            <v>567.78305003000003</v>
          </cell>
          <cell r="AA194">
            <v>9233.943859756786</v>
          </cell>
          <cell r="AB194">
            <v>8.9767631383088275</v>
          </cell>
          <cell r="AC194" t="str">
            <v xml:space="preserve"> </v>
          </cell>
          <cell r="AD194">
            <v>8.9767631383088275</v>
          </cell>
          <cell r="AE194">
            <v>754.70208650035579</v>
          </cell>
          <cell r="AF194">
            <v>537.02413122669725</v>
          </cell>
          <cell r="AG194">
            <v>1017.4232800952977</v>
          </cell>
          <cell r="AH194">
            <v>806.81766652053375</v>
          </cell>
          <cell r="AI194">
            <v>868.54516029559363</v>
          </cell>
          <cell r="AJ194">
            <v>653.29117664756075</v>
          </cell>
          <cell r="AK194">
            <v>930.97944513804737</v>
          </cell>
          <cell r="AP194">
            <v>15.338831711977491</v>
          </cell>
          <cell r="AQ194">
            <v>40.067026968700247</v>
          </cell>
          <cell r="AR194">
            <v>-93.457472873018901</v>
          </cell>
          <cell r="AS194">
            <v>-43.236440776160066</v>
          </cell>
          <cell r="AT194">
            <v>106.66396245167846</v>
          </cell>
          <cell r="AU194">
            <v>20.662160734955819</v>
          </cell>
          <cell r="AV194">
            <v>23.369332121768252</v>
          </cell>
          <cell r="AY194">
            <v>1347.1320764077307</v>
          </cell>
          <cell r="AZ194">
            <v>2271.0978836300092</v>
          </cell>
          <cell r="BA194">
            <v>3034.6791093743832</v>
          </cell>
          <cell r="BB194">
            <v>4009.8882321216556</v>
          </cell>
          <cell r="BC194">
            <v>4683.8415695041722</v>
          </cell>
          <cell r="BD194">
            <v>5638.1903467639868</v>
          </cell>
          <cell r="BE194">
            <v>6262.2362661183997</v>
          </cell>
          <cell r="BH194">
            <v>1291.7262177270529</v>
          </cell>
          <cell r="BI194">
            <v>2309.1494978223504</v>
          </cell>
          <cell r="BJ194">
            <v>3115.9671643428842</v>
          </cell>
          <cell r="BK194">
            <v>3984.5123246384778</v>
          </cell>
          <cell r="BL194">
            <v>4637.8035012860391</v>
          </cell>
          <cell r="BM194">
            <v>5568.7829464240867</v>
          </cell>
          <cell r="BN194">
            <v>5568.7829464240867</v>
          </cell>
          <cell r="BQ194">
            <v>55.405858680677731</v>
          </cell>
          <cell r="BR194">
            <v>-38.05161419234107</v>
          </cell>
          <cell r="BS194">
            <v>-81.288054968501086</v>
          </cell>
          <cell r="BT194">
            <v>25.375907483177507</v>
          </cell>
          <cell r="BU194">
            <v>46.038068218133375</v>
          </cell>
          <cell r="BV194">
            <v>69.40740033990005</v>
          </cell>
          <cell r="BW194">
            <v>693.453319694313</v>
          </cell>
          <cell r="BZ194">
            <v>4.195235158277427</v>
          </cell>
          <cell r="CA194">
            <v>4.1539996639632308</v>
          </cell>
        </row>
        <row r="196">
          <cell r="Q196">
            <v>294.0610956759279</v>
          </cell>
          <cell r="R196">
            <v>242.60712493043712</v>
          </cell>
          <cell r="S196">
            <v>163.62961941089</v>
          </cell>
          <cell r="T196">
            <v>144.72957612675719</v>
          </cell>
          <cell r="U196">
            <v>242.82889541177775</v>
          </cell>
          <cell r="V196">
            <v>198.61304410745123</v>
          </cell>
          <cell r="W196">
            <v>511.05546935365669</v>
          </cell>
          <cell r="X196">
            <v>211.26157493933331</v>
          </cell>
          <cell r="Y196">
            <v>97.855146539000003</v>
          </cell>
          <cell r="Z196">
            <v>287.48785082556651</v>
          </cell>
          <cell r="AA196">
            <v>2684.1596631453808</v>
          </cell>
          <cell r="AB196">
            <v>2.3580043220809133</v>
          </cell>
          <cell r="AC196" t="e">
            <v>#VALUE!</v>
          </cell>
          <cell r="AD196">
            <v>2.3580043220809133</v>
          </cell>
          <cell r="AE196">
            <v>139.29688463322262</v>
          </cell>
          <cell r="AF196">
            <v>138.65641176632701</v>
          </cell>
          <cell r="AG196">
            <v>329.85988123361915</v>
          </cell>
          <cell r="AH196">
            <v>241.25266478841922</v>
          </cell>
          <cell r="AI196">
            <v>179.96494847638968</v>
          </cell>
          <cell r="AJ196">
            <v>163.69305167317788</v>
          </cell>
          <cell r="AK196">
            <v>194.7889101078257</v>
          </cell>
          <cell r="AP196">
            <v>-1.3528202868892834</v>
          </cell>
          <cell r="AQ196">
            <v>13.429789711923007</v>
          </cell>
          <cell r="AR196">
            <v>-35.798785557691247</v>
          </cell>
          <cell r="AS196">
            <v>1.3544601420178992</v>
          </cell>
          <cell r="AT196">
            <v>-16.335329065499678</v>
          </cell>
          <cell r="AU196">
            <v>-18.963475546420682</v>
          </cell>
          <cell r="AV196">
            <v>48.039985303952051</v>
          </cell>
          <cell r="AY196">
            <v>290.03026582458335</v>
          </cell>
          <cell r="AZ196">
            <v>584.09136150051131</v>
          </cell>
          <cell r="BA196">
            <v>826.69848643094838</v>
          </cell>
          <cell r="BB196">
            <v>990.32810584183846</v>
          </cell>
          <cell r="BC196">
            <v>1135.0576819685957</v>
          </cell>
          <cell r="BD196">
            <v>1377.8865773803732</v>
          </cell>
          <cell r="BE196">
            <v>1576.4996214878245</v>
          </cell>
          <cell r="BH196">
            <v>277.95329639954963</v>
          </cell>
          <cell r="BI196">
            <v>607.81317763316883</v>
          </cell>
          <cell r="BJ196">
            <v>849.06584242158806</v>
          </cell>
          <cell r="BK196">
            <v>1029.0307908979776</v>
          </cell>
          <cell r="BL196">
            <v>1192.7238425711555</v>
          </cell>
          <cell r="BM196">
            <v>1387.5127526789815</v>
          </cell>
          <cell r="BN196">
            <v>1387.5127526789815</v>
          </cell>
          <cell r="BQ196">
            <v>12.07696942503371</v>
          </cell>
          <cell r="BR196">
            <v>-23.721816132657551</v>
          </cell>
          <cell r="BS196">
            <v>-22.367355990639567</v>
          </cell>
          <cell r="BT196">
            <v>-38.702685056139217</v>
          </cell>
          <cell r="BU196">
            <v>-57.666160602559842</v>
          </cell>
          <cell r="BV196">
            <v>-9.6261752986083593</v>
          </cell>
          <cell r="BW196">
            <v>188.98686880884293</v>
          </cell>
          <cell r="BZ196">
            <v>1.016651358378805</v>
          </cell>
          <cell r="CA196">
            <v>1.0683019321253338</v>
          </cell>
        </row>
        <row r="197">
          <cell r="Q197">
            <v>250.2770903</v>
          </cell>
          <cell r="R197">
            <v>181.92547436683</v>
          </cell>
          <cell r="S197">
            <v>136.10404965729001</v>
          </cell>
          <cell r="T197">
            <v>66.59179432900001</v>
          </cell>
          <cell r="U197">
            <v>201.49002999999999</v>
          </cell>
          <cell r="V197">
            <v>117.15720660522</v>
          </cell>
          <cell r="W197">
            <v>455.76433764899002</v>
          </cell>
          <cell r="X197">
            <v>119.3005</v>
          </cell>
          <cell r="Y197">
            <v>80.678799999999995</v>
          </cell>
          <cell r="Z197">
            <v>223.83</v>
          </cell>
          <cell r="AA197">
            <v>2034.9541098073298</v>
          </cell>
          <cell r="AB197">
            <v>1.725590518563513</v>
          </cell>
          <cell r="AC197" t="str">
            <v xml:space="preserve"> </v>
          </cell>
          <cell r="AD197">
            <v>1.725590518563513</v>
          </cell>
          <cell r="AE197">
            <v>105.5949751885439</v>
          </cell>
          <cell r="AF197">
            <v>83.460269798793149</v>
          </cell>
          <cell r="AG197">
            <v>259.77615401441949</v>
          </cell>
          <cell r="AH197">
            <v>167.34054464170501</v>
          </cell>
          <cell r="AI197">
            <v>133.32951094867099</v>
          </cell>
          <cell r="AJ197">
            <v>88.77389837829439</v>
          </cell>
          <cell r="AK197">
            <v>161.08700066314699</v>
          </cell>
          <cell r="AP197">
            <v>2.2549181114560923</v>
          </cell>
          <cell r="AQ197">
            <v>10.524663801206856</v>
          </cell>
          <cell r="AR197">
            <v>-9.499063714419492</v>
          </cell>
          <cell r="AS197">
            <v>14.584929725124994</v>
          </cell>
          <cell r="AT197">
            <v>2.7745387086190192</v>
          </cell>
          <cell r="AU197">
            <v>-22.182104049294381</v>
          </cell>
          <cell r="AV197">
            <v>40.403029336852995</v>
          </cell>
          <cell r="AY197">
            <v>201.8348269</v>
          </cell>
          <cell r="AZ197">
            <v>452.11191719999999</v>
          </cell>
          <cell r="BA197">
            <v>634.03739156683002</v>
          </cell>
          <cell r="BB197">
            <v>770.14144122412006</v>
          </cell>
          <cell r="BC197">
            <v>836.73323555312004</v>
          </cell>
          <cell r="BD197">
            <v>1038.22326555312</v>
          </cell>
          <cell r="BE197">
            <v>1155.3804721583399</v>
          </cell>
          <cell r="BH197">
            <v>189.05524498733706</v>
          </cell>
          <cell r="BI197">
            <v>448.83139900175655</v>
          </cell>
          <cell r="BJ197">
            <v>616.17194364346153</v>
          </cell>
          <cell r="BK197">
            <v>749.50145459213252</v>
          </cell>
          <cell r="BL197">
            <v>838.27535297042687</v>
          </cell>
          <cell r="BM197">
            <v>999.36235363357389</v>
          </cell>
          <cell r="BN197">
            <v>999.36235363357389</v>
          </cell>
          <cell r="BQ197">
            <v>12.779581912662934</v>
          </cell>
          <cell r="BR197">
            <v>3.2805181982434419</v>
          </cell>
          <cell r="BS197">
            <v>17.865447923368492</v>
          </cell>
          <cell r="BT197">
            <v>20.63998663198754</v>
          </cell>
          <cell r="BU197">
            <v>-1.5421174173068266</v>
          </cell>
          <cell r="BV197">
            <v>38.860911919546083</v>
          </cell>
          <cell r="BW197">
            <v>156.01811852476601</v>
          </cell>
          <cell r="BZ197">
            <v>0.74944735764477921</v>
          </cell>
          <cell r="CA197">
            <v>0.75082860530469142</v>
          </cell>
        </row>
        <row r="198">
          <cell r="Q198">
            <v>43.784005375927912</v>
          </cell>
          <cell r="R198">
            <v>60.681650563607135</v>
          </cell>
          <cell r="S198">
            <v>27.525569753600006</v>
          </cell>
          <cell r="T198">
            <v>78.137781797757199</v>
          </cell>
          <cell r="U198">
            <v>41.338865411777768</v>
          </cell>
          <cell r="V198">
            <v>81.455837502231233</v>
          </cell>
          <cell r="W198">
            <v>55.291131704666668</v>
          </cell>
          <cell r="X198">
            <v>91.961074939333315</v>
          </cell>
          <cell r="Y198">
            <v>17.176346539000001</v>
          </cell>
          <cell r="Z198">
            <v>63.657850825566527</v>
          </cell>
          <cell r="AA198">
            <v>649.205553338051</v>
          </cell>
          <cell r="AB198">
            <v>0.63241380351740051</v>
          </cell>
          <cell r="AC198" t="str">
            <v xml:space="preserve"> </v>
          </cell>
          <cell r="AD198">
            <v>0.63241380351740051</v>
          </cell>
          <cell r="AE198">
            <v>33.701909444678712</v>
          </cell>
          <cell r="AF198">
            <v>55.196141967533862</v>
          </cell>
          <cell r="AG198">
            <v>70.083727219199687</v>
          </cell>
          <cell r="AH198">
            <v>73.91212014671423</v>
          </cell>
          <cell r="AI198">
            <v>46.635437527718707</v>
          </cell>
          <cell r="AJ198">
            <v>74.9191532948835</v>
          </cell>
          <cell r="AK198">
            <v>33.701909444678712</v>
          </cell>
          <cell r="AP198">
            <v>-3.6077383983453757</v>
          </cell>
          <cell r="AQ198">
            <v>2.9051259107161442</v>
          </cell>
          <cell r="AR198">
            <v>-26.299721843271776</v>
          </cell>
          <cell r="AS198">
            <v>-13.230469583107094</v>
          </cell>
          <cell r="AT198">
            <v>-19.109867774118701</v>
          </cell>
          <cell r="AU198">
            <v>3.2186285028736989</v>
          </cell>
          <cell r="AV198">
            <v>7.6369559670990554</v>
          </cell>
          <cell r="AY198">
            <v>88.195438924583343</v>
          </cell>
          <cell r="AZ198">
            <v>131.97944430051126</v>
          </cell>
          <cell r="BA198">
            <v>192.66109486411841</v>
          </cell>
          <cell r="BB198">
            <v>220.18666461771841</v>
          </cell>
          <cell r="BC198">
            <v>298.32444641547562</v>
          </cell>
          <cell r="BD198">
            <v>339.66331182725338</v>
          </cell>
          <cell r="BE198">
            <v>421.11914932948463</v>
          </cell>
          <cell r="BH198">
            <v>88.898051412212567</v>
          </cell>
          <cell r="BI198">
            <v>158.98177863141225</v>
          </cell>
          <cell r="BJ198">
            <v>232.89389877812647</v>
          </cell>
          <cell r="BK198">
            <v>279.52933630584516</v>
          </cell>
          <cell r="BL198">
            <v>354.44848960072864</v>
          </cell>
          <cell r="BM198">
            <v>388.15039904540737</v>
          </cell>
          <cell r="BN198">
            <v>388.15039904540737</v>
          </cell>
          <cell r="BQ198">
            <v>-0.70261248762922435</v>
          </cell>
          <cell r="BR198">
            <v>-27.002334330900993</v>
          </cell>
          <cell r="BS198">
            <v>-40.232803914008059</v>
          </cell>
          <cell r="BT198">
            <v>-59.342671688126757</v>
          </cell>
          <cell r="BU198">
            <v>-56.124043185253015</v>
          </cell>
          <cell r="BV198">
            <v>-48.487087218153988</v>
          </cell>
          <cell r="BW198">
            <v>32.968750284077259</v>
          </cell>
          <cell r="BZ198">
            <v>0.26720400073402589</v>
          </cell>
          <cell r="CA198">
            <v>0.31747332682064217</v>
          </cell>
        </row>
        <row r="201">
          <cell r="Q201">
            <v>-453.36060913068718</v>
          </cell>
          <cell r="R201">
            <v>-200.99598413182298</v>
          </cell>
          <cell r="S201">
            <v>-282.85149968235692</v>
          </cell>
          <cell r="T201">
            <v>211.58693265500938</v>
          </cell>
          <cell r="U201">
            <v>-101.53025537148301</v>
          </cell>
          <cell r="V201">
            <v>354.6165870373809</v>
          </cell>
          <cell r="W201">
            <v>-492.70167044281538</v>
          </cell>
          <cell r="X201">
            <v>179.51424757188079</v>
          </cell>
          <cell r="Y201">
            <v>-386.7501104948301</v>
          </cell>
          <cell r="Z201">
            <v>-20.858405670287311</v>
          </cell>
          <cell r="AA201">
            <v>-2588.1556149846056</v>
          </cell>
          <cell r="AB201">
            <v>-2.3932970142848156</v>
          </cell>
          <cell r="AC201" t="e">
            <v>#VALUE!</v>
          </cell>
          <cell r="AD201">
            <v>-2.5193936519788345</v>
          </cell>
          <cell r="AE201">
            <v>-342.42051332934034</v>
          </cell>
          <cell r="AF201">
            <v>406.54498249970561</v>
          </cell>
          <cell r="AG201">
            <v>-666.02484487698825</v>
          </cell>
          <cell r="AH201">
            <v>-139.50961375217958</v>
          </cell>
          <cell r="AI201">
            <v>-349.43378398148525</v>
          </cell>
          <cell r="AJ201">
            <v>139.11951925919243</v>
          </cell>
          <cell r="AK201">
            <v>-147.46399630213136</v>
          </cell>
          <cell r="AP201">
            <v>-57.990141249089447</v>
          </cell>
          <cell r="AQ201">
            <v>-154.3404523005504</v>
          </cell>
          <cell r="AR201">
            <v>212.66423574630107</v>
          </cell>
          <cell r="AS201">
            <v>-61.486370379643404</v>
          </cell>
          <cell r="AT201">
            <v>66.582284299128332</v>
          </cell>
          <cell r="AU201">
            <v>72.467413395816948</v>
          </cell>
          <cell r="AV201">
            <v>45.933740930648355</v>
          </cell>
          <cell r="AY201">
            <v>-148.20612437927457</v>
          </cell>
          <cell r="AZ201">
            <v>-601.56673350996107</v>
          </cell>
          <cell r="BA201">
            <v>-802.56271764178473</v>
          </cell>
          <cell r="BB201">
            <v>-1085.4142173241407</v>
          </cell>
          <cell r="BC201">
            <v>-873.82728466913341</v>
          </cell>
          <cell r="BD201">
            <v>-975.35754004061528</v>
          </cell>
          <cell r="BE201">
            <v>-620.74095300323438</v>
          </cell>
          <cell r="BH201">
            <v>6.1256000615321682</v>
          </cell>
          <cell r="BI201">
            <v>-601.90037570662298</v>
          </cell>
          <cell r="BJ201">
            <v>-741.40998945880165</v>
          </cell>
          <cell r="BK201">
            <v>-1090.8437734402869</v>
          </cell>
          <cell r="BL201">
            <v>-951.72425418109469</v>
          </cell>
          <cell r="BM201">
            <v>-1099.1882504832267</v>
          </cell>
          <cell r="BN201">
            <v>-1099.1882504832267</v>
          </cell>
          <cell r="BQ201">
            <v>-154.33172444080662</v>
          </cell>
          <cell r="BR201">
            <v>0.33364219666083272</v>
          </cell>
          <cell r="BS201">
            <v>-61.152728182982742</v>
          </cell>
          <cell r="BT201">
            <v>5.4295561161453136</v>
          </cell>
          <cell r="BU201">
            <v>77.8969695119618</v>
          </cell>
          <cell r="BV201">
            <v>123.83071044261146</v>
          </cell>
          <cell r="BW201">
            <v>478.44729747999236</v>
          </cell>
          <cell r="BZ201">
            <v>-0.78267185012709917</v>
          </cell>
          <cell r="CA201">
            <v>-0.85244280637539926</v>
          </cell>
        </row>
        <row r="203">
          <cell r="Q203">
            <v>404.7786453096212</v>
          </cell>
          <cell r="R203">
            <v>265.80763936931908</v>
          </cell>
          <cell r="S203">
            <v>241.58523357122994</v>
          </cell>
          <cell r="T203">
            <v>258.14069976800113</v>
          </cell>
          <cell r="U203">
            <v>246.26153916855324</v>
          </cell>
          <cell r="V203">
            <v>254.81999630365004</v>
          </cell>
          <cell r="W203">
            <v>217.43101778686668</v>
          </cell>
          <cell r="X203">
            <v>294.67137153757579</v>
          </cell>
          <cell r="Y203">
            <v>292.82296226800003</v>
          </cell>
          <cell r="Z203">
            <v>671.79916426696855</v>
          </cell>
          <cell r="AA203">
            <v>3593.7375903045527</v>
          </cell>
          <cell r="AB203" t="e">
            <v>#VALUE!</v>
          </cell>
          <cell r="AC203" t="e">
            <v>#VALUE!</v>
          </cell>
          <cell r="AD203">
            <v>2.6715333763513591</v>
          </cell>
          <cell r="AE203">
            <v>233.55099404603934</v>
          </cell>
          <cell r="AF203">
            <v>376.67698818875624</v>
          </cell>
          <cell r="AG203">
            <v>566.83263536502761</v>
          </cell>
          <cell r="AH203">
            <v>243.77043497050661</v>
          </cell>
          <cell r="AI203">
            <v>212.5075514024339</v>
          </cell>
          <cell r="AJ203">
            <v>245.09899648454331</v>
          </cell>
          <cell r="AK203">
            <v>225.82966824904469</v>
          </cell>
          <cell r="AP203">
            <v>-82.345610499372668</v>
          </cell>
          <cell r="AQ203">
            <v>-82.263050780656215</v>
          </cell>
          <cell r="AR203">
            <v>-162.05399005540642</v>
          </cell>
          <cell r="AS203">
            <v>22.037204398812463</v>
          </cell>
          <cell r="AT203">
            <v>29.077682168796031</v>
          </cell>
          <cell r="AU203">
            <v>13.041703283457821</v>
          </cell>
          <cell r="AV203">
            <v>20.431870919508555</v>
          </cell>
          <cell r="AY203">
            <v>445.61932095476669</v>
          </cell>
          <cell r="AZ203">
            <v>850.39796626438783</v>
          </cell>
          <cell r="BA203">
            <v>1116.2056056337069</v>
          </cell>
          <cell r="BB203">
            <v>1357.7908392049369</v>
          </cell>
          <cell r="BC203">
            <v>1615.9315389729379</v>
          </cell>
          <cell r="BD203">
            <v>1862.1930781414915</v>
          </cell>
          <cell r="BE203">
            <v>2117.0130744451417</v>
          </cell>
          <cell r="BH203">
            <v>610.22798223479549</v>
          </cell>
          <cell r="BI203">
            <v>1177.0606175998232</v>
          </cell>
          <cell r="BJ203">
            <v>1420.8310525703296</v>
          </cell>
          <cell r="BK203">
            <v>1633.3386039727634</v>
          </cell>
          <cell r="BL203">
            <v>1878.4376004573069</v>
          </cell>
          <cell r="BM203">
            <v>2104.2672687063514</v>
          </cell>
          <cell r="BN203">
            <v>2104.2672687063514</v>
          </cell>
          <cell r="BQ203">
            <v>-164.60866128002888</v>
          </cell>
          <cell r="BR203">
            <v>-326.66265133543533</v>
          </cell>
          <cell r="BS203">
            <v>-304.62544693662289</v>
          </cell>
          <cell r="BT203">
            <v>-275.54776476782672</v>
          </cell>
          <cell r="BU203">
            <v>-262.5060614843689</v>
          </cell>
          <cell r="BV203">
            <v>-242.07419056485992</v>
          </cell>
          <cell r="BW203">
            <v>12.745805738790295</v>
          </cell>
          <cell r="BZ203">
            <v>1.4473616805929372</v>
          </cell>
          <cell r="CA203">
            <v>1.6824837789940452</v>
          </cell>
        </row>
        <row r="205">
          <cell r="Q205">
            <v>1967.561798502649</v>
          </cell>
          <cell r="R205">
            <v>1601.3593586210206</v>
          </cell>
          <cell r="S205">
            <v>1700.632725426872</v>
          </cell>
          <cell r="T205">
            <v>1417.4514927429736</v>
          </cell>
          <cell r="U205">
            <v>1843.8241934066289</v>
          </cell>
          <cell r="V205">
            <v>1413.4552901216946</v>
          </cell>
          <cell r="W205">
            <v>1993.6851469276467</v>
          </cell>
          <cell r="X205">
            <v>1442.8363761355058</v>
          </cell>
          <cell r="Y205">
            <v>1619.0656806351003</v>
          </cell>
          <cell r="Z205">
            <v>2116.219692815831</v>
          </cell>
          <cell r="AA205">
            <v>19767.110563321941</v>
          </cell>
          <cell r="AB205" t="e">
            <v>#VALUE!</v>
          </cell>
          <cell r="AC205" t="e">
            <v>#VALUE!</v>
          </cell>
          <cell r="AD205">
            <v>17.277752056100546</v>
          </cell>
          <cell r="AE205">
            <v>1302.3073577677512</v>
          </cell>
          <cell r="AF205">
            <v>1408.2547076321514</v>
          </cell>
          <cell r="AG205">
            <v>2257.467780242016</v>
          </cell>
          <cell r="AH205">
            <v>1602.550304772906</v>
          </cell>
          <cell r="AI205">
            <v>1586.9993259246439</v>
          </cell>
          <cell r="AJ205">
            <v>1424.4919971241065</v>
          </cell>
          <cell r="AK205">
            <v>1760.1468281597852</v>
          </cell>
          <cell r="AP205">
            <v>-10.981333217537895</v>
          </cell>
          <cell r="AQ205">
            <v>-48.561924196343853</v>
          </cell>
          <cell r="AR205">
            <v>-289.90598173936701</v>
          </cell>
          <cell r="AS205">
            <v>-1.1909461518853277</v>
          </cell>
          <cell r="AT205">
            <v>113.63339950222803</v>
          </cell>
          <cell r="AU205">
            <v>-7.0405043811329051</v>
          </cell>
          <cell r="AV205">
            <v>83.677365246843692</v>
          </cell>
          <cell r="AY205">
            <v>2651.0188079860209</v>
          </cell>
          <cell r="AZ205">
            <v>4618.5806064886692</v>
          </cell>
          <cell r="BA205">
            <v>6219.939965109691</v>
          </cell>
          <cell r="BB205">
            <v>7920.5726905365627</v>
          </cell>
          <cell r="BC205">
            <v>9338.0241832795364</v>
          </cell>
          <cell r="BD205">
            <v>11181.848376686165</v>
          </cell>
          <cell r="BE205">
            <v>12595.303666807858</v>
          </cell>
          <cell r="BH205">
            <v>2710.5620653999026</v>
          </cell>
          <cell r="BI205">
            <v>4968.0298456419187</v>
          </cell>
          <cell r="BJ205">
            <v>6570.5801504148239</v>
          </cell>
          <cell r="BK205">
            <v>8157.5794763394679</v>
          </cell>
          <cell r="BL205">
            <v>9582.0714734635749</v>
          </cell>
          <cell r="BM205">
            <v>11342.218301623359</v>
          </cell>
          <cell r="BN205">
            <v>11342.218301623359</v>
          </cell>
          <cell r="BQ205">
            <v>-59.543257413881875</v>
          </cell>
          <cell r="BR205">
            <v>-349.44923915324841</v>
          </cell>
          <cell r="BS205">
            <v>-350.64018530513346</v>
          </cell>
          <cell r="BT205">
            <v>-237.00678580290509</v>
          </cell>
          <cell r="BU205">
            <v>-244.04729018403773</v>
          </cell>
          <cell r="BV205">
            <v>-160.36992493719481</v>
          </cell>
          <cell r="BW205">
            <v>1253.0853651844991</v>
          </cell>
          <cell r="BZ205">
            <v>8.363905307473118</v>
          </cell>
          <cell r="CA205">
            <v>8.5824942065359018</v>
          </cell>
        </row>
        <row r="207">
          <cell r="Q207">
            <v>-858.13925444030838</v>
          </cell>
          <cell r="R207">
            <v>-466.80362350114206</v>
          </cell>
          <cell r="S207">
            <v>-524.43673325358691</v>
          </cell>
          <cell r="T207">
            <v>-46.553767112991636</v>
          </cell>
          <cell r="U207">
            <v>-347.79179454003634</v>
          </cell>
          <cell r="V207">
            <v>99.796590733730909</v>
          </cell>
          <cell r="W207">
            <v>-710.13268822968212</v>
          </cell>
          <cell r="X207">
            <v>-115.15712396569506</v>
          </cell>
          <cell r="Y207">
            <v>-679.57307276283018</v>
          </cell>
          <cell r="Z207">
            <v>-692.65756993725586</v>
          </cell>
          <cell r="AA207">
            <v>-6181.8932052891578</v>
          </cell>
          <cell r="AB207" t="e">
            <v>#VALUE!</v>
          </cell>
          <cell r="AC207" t="e">
            <v>#VALUE!</v>
          </cell>
          <cell r="AD207">
            <v>-5.1909270283301936</v>
          </cell>
          <cell r="AE207">
            <v>-575.97150737537959</v>
          </cell>
          <cell r="AF207">
            <v>29.867994310949371</v>
          </cell>
          <cell r="AG207">
            <v>-1232.857480242016</v>
          </cell>
          <cell r="AH207">
            <v>-383.28004872268616</v>
          </cell>
          <cell r="AI207">
            <v>-561.94133538391907</v>
          </cell>
          <cell r="AJ207">
            <v>-105.97947722535082</v>
          </cell>
          <cell r="AK207">
            <v>-373.29366455117611</v>
          </cell>
          <cell r="AP207">
            <v>24.355469250283022</v>
          </cell>
          <cell r="AQ207">
            <v>-72.077401519894238</v>
          </cell>
          <cell r="AR207">
            <v>374.7182258017076</v>
          </cell>
          <cell r="AS207">
            <v>-83.523574778455895</v>
          </cell>
          <cell r="AT207">
            <v>37.50460213033216</v>
          </cell>
          <cell r="AU207">
            <v>59.425710112359184</v>
          </cell>
          <cell r="AV207">
            <v>25.501870011139772</v>
          </cell>
          <cell r="AY207">
            <v>-593.82544533404143</v>
          </cell>
          <cell r="AZ207">
            <v>-1451.9646997743489</v>
          </cell>
          <cell r="BA207">
            <v>-1918.7683232754916</v>
          </cell>
          <cell r="BB207">
            <v>-2443.2050565290774</v>
          </cell>
          <cell r="BC207">
            <v>-2489.7588236420706</v>
          </cell>
          <cell r="BD207">
            <v>-2837.550618182107</v>
          </cell>
          <cell r="BE207">
            <v>-2737.7540274483763</v>
          </cell>
          <cell r="BH207">
            <v>-604.10238217326332</v>
          </cell>
          <cell r="BI207">
            <v>-1778.9609933064467</v>
          </cell>
          <cell r="BJ207">
            <v>-2162.2410420291317</v>
          </cell>
          <cell r="BK207">
            <v>-2724.1823774130507</v>
          </cell>
          <cell r="BL207">
            <v>-2830.1618546384016</v>
          </cell>
          <cell r="BM207">
            <v>-3203.4555191895788</v>
          </cell>
          <cell r="BN207">
            <v>-3203.4555191895788</v>
          </cell>
          <cell r="BQ207">
            <v>10.276936839222273</v>
          </cell>
          <cell r="BR207">
            <v>326.99629353209616</v>
          </cell>
          <cell r="BS207">
            <v>243.47271875364015</v>
          </cell>
          <cell r="BT207">
            <v>280.97732088397203</v>
          </cell>
          <cell r="BU207">
            <v>340.4030309963307</v>
          </cell>
          <cell r="BV207">
            <v>365.90490100747184</v>
          </cell>
          <cell r="BW207">
            <v>465.70149174120252</v>
          </cell>
          <cell r="BZ207">
            <v>-2.2300335307200356</v>
          </cell>
          <cell r="CA207">
            <v>-2.5349265853694445</v>
          </cell>
        </row>
        <row r="209">
          <cell r="Q209">
            <v>40.036821937128892</v>
          </cell>
          <cell r="R209">
            <v>25.893005499405454</v>
          </cell>
          <cell r="S209">
            <v>5.5265848677800014</v>
          </cell>
          <cell r="T209">
            <v>1.5822323980600004</v>
          </cell>
          <cell r="U209">
            <v>4.3351867676299989</v>
          </cell>
          <cell r="V209">
            <v>31.716771812076669</v>
          </cell>
          <cell r="W209">
            <v>30.122478628093333</v>
          </cell>
          <cell r="X209">
            <v>5.2764389490909096</v>
          </cell>
          <cell r="Y209">
            <v>-1.8040880479999979</v>
          </cell>
          <cell r="Z209">
            <v>-2.3055015394444442</v>
          </cell>
          <cell r="AA209">
            <v>196.03832182802412</v>
          </cell>
          <cell r="AB209">
            <v>0.13664361298893576</v>
          </cell>
          <cell r="AC209">
            <v>4.6182777401568315E-2</v>
          </cell>
          <cell r="AD209">
            <v>0.18282639039050408</v>
          </cell>
          <cell r="AE209">
            <v>14.874000000000001</v>
          </cell>
          <cell r="AF209">
            <v>35.719349956987656</v>
          </cell>
          <cell r="AG209">
            <v>45.633769106525087</v>
          </cell>
          <cell r="AH209">
            <v>29.007659191067077</v>
          </cell>
          <cell r="AI209">
            <v>13.842499999999999</v>
          </cell>
          <cell r="AJ209">
            <v>18.993415301163697</v>
          </cell>
          <cell r="AK209">
            <v>10.192499999999999</v>
          </cell>
          <cell r="AP209">
            <v>-3.6613825587766673</v>
          </cell>
          <cell r="AQ209">
            <v>8.7264231579923432</v>
          </cell>
          <cell r="AR209">
            <v>-5.596947169396195</v>
          </cell>
          <cell r="AS209">
            <v>-3.1146536916616228</v>
          </cell>
          <cell r="AT209">
            <v>-8.3159151322199989</v>
          </cell>
          <cell r="AU209">
            <v>-17.411182903103697</v>
          </cell>
          <cell r="AV209">
            <v>-5.8573132323700001</v>
          </cell>
          <cell r="AY209">
            <v>55.658390556203337</v>
          </cell>
          <cell r="AZ209">
            <v>95.695212493332235</v>
          </cell>
          <cell r="BA209">
            <v>121.58821799273768</v>
          </cell>
          <cell r="BB209">
            <v>127.11480286051768</v>
          </cell>
          <cell r="BC209">
            <v>128.69703525857767</v>
          </cell>
          <cell r="BD209">
            <v>133.03222202620768</v>
          </cell>
          <cell r="BE209">
            <v>164.74899383828435</v>
          </cell>
          <cell r="BH209">
            <v>50.593349956987652</v>
          </cell>
          <cell r="BI209">
            <v>96.227119063512731</v>
          </cell>
          <cell r="BJ209">
            <v>125.23477825457981</v>
          </cell>
          <cell r="BK209">
            <v>139.07727825457982</v>
          </cell>
          <cell r="BL209">
            <v>158.07069355574353</v>
          </cell>
          <cell r="BM209">
            <v>168.26319355574353</v>
          </cell>
          <cell r="BN209">
            <v>168.26319355574353</v>
          </cell>
          <cell r="BQ209">
            <v>5.0650405992156795</v>
          </cell>
          <cell r="BR209">
            <v>-0.53190657018050835</v>
          </cell>
          <cell r="BS209">
            <v>-3.6465602618421329</v>
          </cell>
          <cell r="BT209">
            <v>-11.962475394062128</v>
          </cell>
          <cell r="BU209">
            <v>-29.373658297165818</v>
          </cell>
          <cell r="BV209">
            <v>-35.23097152953585</v>
          </cell>
          <cell r="BW209">
            <v>-3.5141997174591779</v>
          </cell>
          <cell r="BZ209">
            <v>0.11527168864936856</v>
          </cell>
          <cell r="CA209">
            <v>0.14158116180017424</v>
          </cell>
        </row>
        <row r="211">
          <cell r="Q211">
            <v>-898.17607637743731</v>
          </cell>
          <cell r="R211">
            <v>-492.69662900054749</v>
          </cell>
          <cell r="S211">
            <v>-529.96331812136691</v>
          </cell>
          <cell r="T211">
            <v>-48.135999511051637</v>
          </cell>
          <cell r="U211">
            <v>-352.12698130766631</v>
          </cell>
          <cell r="V211">
            <v>68.079818921654237</v>
          </cell>
          <cell r="W211">
            <v>-740.25516685777541</v>
          </cell>
          <cell r="X211">
            <v>-120.43356291478597</v>
          </cell>
          <cell r="Y211">
            <v>-677.76898471483014</v>
          </cell>
          <cell r="Z211">
            <v>-690.35206839781142</v>
          </cell>
          <cell r="AA211">
            <v>-6377.9315271171818</v>
          </cell>
          <cell r="AB211" t="e">
            <v>#VALUE!</v>
          </cell>
          <cell r="AC211" t="e">
            <v>#VALUE!</v>
          </cell>
          <cell r="AD211">
            <v>-5.3737534187206979</v>
          </cell>
          <cell r="AE211">
            <v>-590.84550737537961</v>
          </cell>
          <cell r="AF211">
            <v>-5.8513556460382858</v>
          </cell>
          <cell r="AG211">
            <v>-1278.491249348541</v>
          </cell>
          <cell r="AH211">
            <v>-412.28770791375325</v>
          </cell>
          <cell r="AI211">
            <v>-575.78383538391904</v>
          </cell>
          <cell r="AJ211">
            <v>-124.97289252651451</v>
          </cell>
          <cell r="AK211">
            <v>-383.4861645511761</v>
          </cell>
          <cell r="AP211">
            <v>28.016851809059744</v>
          </cell>
          <cell r="AQ211">
            <v>-80.803824677886581</v>
          </cell>
          <cell r="AR211">
            <v>380.31517297110372</v>
          </cell>
          <cell r="AS211">
            <v>-80.408921086794237</v>
          </cell>
          <cell r="AT211">
            <v>45.82051726255213</v>
          </cell>
          <cell r="AU211">
            <v>76.836893015462877</v>
          </cell>
          <cell r="AV211">
            <v>31.35918324350979</v>
          </cell>
          <cell r="AY211">
            <v>-649.48383589024479</v>
          </cell>
          <cell r="AZ211">
            <v>-1547.6599122676812</v>
          </cell>
          <cell r="BA211">
            <v>-2040.3565412682294</v>
          </cell>
          <cell r="BB211">
            <v>-2570.319859389595</v>
          </cell>
          <cell r="BC211">
            <v>-2618.4558589006483</v>
          </cell>
          <cell r="BD211">
            <v>-2970.5828402083148</v>
          </cell>
          <cell r="BE211">
            <v>-2902.5030212866604</v>
          </cell>
          <cell r="BH211">
            <v>-654.69573213025092</v>
          </cell>
          <cell r="BI211">
            <v>-1875.1881123699593</v>
          </cell>
          <cell r="BJ211">
            <v>-2287.4758202837115</v>
          </cell>
          <cell r="BK211">
            <v>-2863.2596556676308</v>
          </cell>
          <cell r="BL211">
            <v>-2988.2325481941452</v>
          </cell>
          <cell r="BM211">
            <v>-3371.7187127453221</v>
          </cell>
          <cell r="BN211">
            <v>-3371.7187127453221</v>
          </cell>
          <cell r="BQ211">
            <v>5.2118962400065936</v>
          </cell>
          <cell r="BR211">
            <v>327.52820010227668</v>
          </cell>
          <cell r="BS211">
            <v>247.11927901548228</v>
          </cell>
          <cell r="BT211">
            <v>292.93979627803418</v>
          </cell>
          <cell r="BU211">
            <v>369.77668929349653</v>
          </cell>
          <cell r="BV211">
            <v>401.13587253700734</v>
          </cell>
          <cell r="BW211">
            <v>469.21569145866169</v>
          </cell>
          <cell r="BZ211">
            <v>-2.3453052193694042</v>
          </cell>
          <cell r="CA211">
            <v>-2.6765077471696186</v>
          </cell>
        </row>
        <row r="213">
          <cell r="Q213">
            <v>890.21048852006777</v>
          </cell>
          <cell r="R213">
            <v>489.17203684915734</v>
          </cell>
          <cell r="S213">
            <v>526.4204178422068</v>
          </cell>
          <cell r="T213">
            <v>43.394175336371745</v>
          </cell>
          <cell r="U213">
            <v>349.40508194797616</v>
          </cell>
          <cell r="V213">
            <v>-71.192121544294196</v>
          </cell>
          <cell r="W213">
            <v>731.83657163718533</v>
          </cell>
          <cell r="X213">
            <v>67.723031706633833</v>
          </cell>
          <cell r="Y213">
            <v>525.49327769146953</v>
          </cell>
          <cell r="Z213">
            <v>602.33735328808928</v>
          </cell>
          <cell r="AA213">
            <v>4794.4480445924892</v>
          </cell>
          <cell r="AB213" t="e">
            <v>#REF!</v>
          </cell>
          <cell r="AC213" t="e">
            <v>#VALUE!</v>
          </cell>
          <cell r="AD213" t="e">
            <v>#REF!</v>
          </cell>
          <cell r="AE213">
            <v>590.84550737537973</v>
          </cell>
          <cell r="AF213">
            <v>5.8513556460382006</v>
          </cell>
          <cell r="AG213">
            <v>1278.4912493485408</v>
          </cell>
          <cell r="AH213">
            <v>412.28770791375325</v>
          </cell>
          <cell r="AI213">
            <v>575.78383538391915</v>
          </cell>
          <cell r="AJ213">
            <v>124.97289252651456</v>
          </cell>
          <cell r="AK213">
            <v>383.48616455117605</v>
          </cell>
          <cell r="AP213">
            <v>-31.100615840510159</v>
          </cell>
          <cell r="AQ213">
            <v>74.051484136716454</v>
          </cell>
          <cell r="AR213">
            <v>-388.28076082847303</v>
          </cell>
          <cell r="AS213">
            <v>76.884328935404085</v>
          </cell>
          <cell r="AT213">
            <v>-49.363417541712352</v>
          </cell>
          <cell r="AU213">
            <v>-81.578717190142811</v>
          </cell>
          <cell r="AV213">
            <v>-34.081082603199889</v>
          </cell>
          <cell r="AY213">
            <v>846.91361491698945</v>
          </cell>
          <cell r="AZ213">
            <v>1529.8582198376919</v>
          </cell>
          <cell r="BA213">
            <v>2019.030256686849</v>
          </cell>
          <cell r="BB213">
            <v>2545.450674529056</v>
          </cell>
          <cell r="BC213">
            <v>2588.8448498654279</v>
          </cell>
          <cell r="BD213">
            <v>2938.2499318134041</v>
          </cell>
          <cell r="BE213">
            <v>2867.0578102691097</v>
          </cell>
          <cell r="BH213">
            <v>1958.1032157369573</v>
          </cell>
          <cell r="BI213">
            <v>1875.1881123699591</v>
          </cell>
          <cell r="BJ213">
            <v>2287.475820283712</v>
          </cell>
          <cell r="BK213">
            <v>2863.2596556676313</v>
          </cell>
          <cell r="BL213">
            <v>2988.2325481941457</v>
          </cell>
          <cell r="BM213">
            <v>3371.7187127453217</v>
          </cell>
          <cell r="BN213">
            <v>3371.7187127453217</v>
          </cell>
          <cell r="BQ213">
            <v>-1111.1896008199676</v>
          </cell>
          <cell r="BR213">
            <v>-345.32989253226719</v>
          </cell>
          <cell r="BS213">
            <v>-268.44556359686328</v>
          </cell>
          <cell r="BT213">
            <v>-317.80898113857529</v>
          </cell>
          <cell r="BU213">
            <v>-399.38769832871822</v>
          </cell>
          <cell r="BV213">
            <v>-433.46878093191754</v>
          </cell>
          <cell r="BW213">
            <v>-504.66090247621196</v>
          </cell>
          <cell r="BZ213">
            <v>2.3187831553044198</v>
          </cell>
          <cell r="CA213">
            <v>2.6765077471696195</v>
          </cell>
        </row>
        <row r="215">
          <cell r="Q215">
            <v>2.9894620952923319</v>
          </cell>
          <cell r="R215">
            <v>-164.77816799706926</v>
          </cell>
          <cell r="S215">
            <v>-295.41200307049195</v>
          </cell>
          <cell r="T215">
            <v>1.1693489214799122</v>
          </cell>
          <cell r="U215">
            <v>-10.156778040254203</v>
          </cell>
          <cell r="V215">
            <v>2.7434353768728386</v>
          </cell>
          <cell r="W215">
            <v>-93.031746413190135</v>
          </cell>
          <cell r="X215">
            <v>43.998957597113261</v>
          </cell>
          <cell r="Y215">
            <v>24.711978947638865</v>
          </cell>
          <cell r="Z215">
            <v>189.83435812515449</v>
          </cell>
          <cell r="AA215">
            <v>759.39219859510604</v>
          </cell>
          <cell r="AB215">
            <v>0.59382894509799877</v>
          </cell>
          <cell r="AC215" t="e">
            <v>#VALUE!</v>
          </cell>
          <cell r="AD215">
            <v>0.90598130732779336</v>
          </cell>
          <cell r="AE215">
            <v>34.883341659996759</v>
          </cell>
          <cell r="AF215">
            <v>828.78595952418698</v>
          </cell>
          <cell r="AG215">
            <v>36.778636096465263</v>
          </cell>
          <cell r="AH215">
            <v>-103.89689032556608</v>
          </cell>
          <cell r="AI215">
            <v>-242.52994766108284</v>
          </cell>
          <cell r="AJ215">
            <v>52.087356112903294</v>
          </cell>
          <cell r="AK215">
            <v>40.920096609244311</v>
          </cell>
          <cell r="AP215">
            <v>-20.444387593865255</v>
          </cell>
          <cell r="AQ215">
            <v>214.09843946224112</v>
          </cell>
          <cell r="AR215">
            <v>-33.789174001172931</v>
          </cell>
          <cell r="AS215">
            <v>-60.881277671503184</v>
          </cell>
          <cell r="AT215">
            <v>-52.882055409409105</v>
          </cell>
          <cell r="AU215">
            <v>-50.918007191423385</v>
          </cell>
          <cell r="AV215">
            <v>-51.076874649498514</v>
          </cell>
          <cell r="AY215">
            <v>1057.3233530525597</v>
          </cell>
          <cell r="AZ215">
            <v>1060.3128151478522</v>
          </cell>
          <cell r="BA215">
            <v>895.53464715078269</v>
          </cell>
          <cell r="BB215">
            <v>600.12264408029068</v>
          </cell>
          <cell r="BC215">
            <v>601.29199300177049</v>
          </cell>
          <cell r="BD215">
            <v>591.13521496151668</v>
          </cell>
          <cell r="BE215">
            <v>593.87865033838955</v>
          </cell>
          <cell r="BH215">
            <v>863.66930118418372</v>
          </cell>
          <cell r="BI215">
            <v>900.44793728064883</v>
          </cell>
          <cell r="BJ215">
            <v>796.55104695508282</v>
          </cell>
          <cell r="BK215">
            <v>554.0210992939999</v>
          </cell>
          <cell r="BL215">
            <v>606.10845540690343</v>
          </cell>
          <cell r="BM215">
            <v>647.02855201614761</v>
          </cell>
          <cell r="BN215">
            <v>647.02855201614761</v>
          </cell>
          <cell r="BQ215">
            <v>193.65405186837592</v>
          </cell>
          <cell r="BR215">
            <v>159.86487786720298</v>
          </cell>
          <cell r="BS215">
            <v>98.983600195699808</v>
          </cell>
          <cell r="BT215">
            <v>46.101544786290731</v>
          </cell>
          <cell r="BU215">
            <v>-4.8164624051326967</v>
          </cell>
          <cell r="BV215">
            <v>-55.893337054630933</v>
          </cell>
          <cell r="BW215">
            <v>-53.149901677758066</v>
          </cell>
          <cell r="BZ215">
            <v>0.53856674526648618</v>
          </cell>
          <cell r="CA215">
            <v>0.54288076659293216</v>
          </cell>
        </row>
        <row r="216">
          <cell r="Q216">
            <v>50.937557258403459</v>
          </cell>
          <cell r="R216">
            <v>37.39597355783981</v>
          </cell>
          <cell r="S216">
            <v>28.940566820708035</v>
          </cell>
          <cell r="T216">
            <v>30.712036930479918</v>
          </cell>
          <cell r="U216">
            <v>35.931942268301334</v>
          </cell>
          <cell r="V216">
            <v>84.686021780539505</v>
          </cell>
          <cell r="W216">
            <v>19.657021299809866</v>
          </cell>
          <cell r="X216">
            <v>156.90923406822435</v>
          </cell>
          <cell r="Y216">
            <v>37.102043533638863</v>
          </cell>
          <cell r="Z216">
            <v>219.22892079860355</v>
          </cell>
          <cell r="AA216">
            <v>1857.9286864009418</v>
          </cell>
          <cell r="AB216">
            <v>1.3273924406620223</v>
          </cell>
          <cell r="AC216">
            <v>0.31215236222979464</v>
          </cell>
          <cell r="AD216">
            <v>1.6395448028918169</v>
          </cell>
          <cell r="AE216">
            <v>60.376594117647059</v>
          </cell>
          <cell r="AF216">
            <v>907.19443251295115</v>
          </cell>
          <cell r="AG216">
            <v>88.734204559688919</v>
          </cell>
          <cell r="AH216">
            <v>42.168021793740976</v>
          </cell>
          <cell r="AI216">
            <v>57.148968347815327</v>
          </cell>
          <cell r="AJ216">
            <v>74.831563446766765</v>
          </cell>
          <cell r="AK216">
            <v>92.394756404912712</v>
          </cell>
          <cell r="AP216">
            <v>-21.052551138182217</v>
          </cell>
          <cell r="AQ216">
            <v>209.90889259197706</v>
          </cell>
          <cell r="AR216">
            <v>-37.796647301285461</v>
          </cell>
          <cell r="AS216">
            <v>-4.7720482359011669</v>
          </cell>
          <cell r="AT216">
            <v>-28.208401527107291</v>
          </cell>
          <cell r="AU216">
            <v>-44.119526516286847</v>
          </cell>
          <cell r="AV216">
            <v>-56.462814136611378</v>
          </cell>
          <cell r="AY216">
            <v>1156.427368084393</v>
          </cell>
          <cell r="AZ216">
            <v>1207.3649253427966</v>
          </cell>
          <cell r="BA216">
            <v>1244.7608989006362</v>
          </cell>
          <cell r="BB216">
            <v>1273.7014657213442</v>
          </cell>
          <cell r="BC216">
            <v>1304.413502651824</v>
          </cell>
          <cell r="BD216">
            <v>1340.3454449201256</v>
          </cell>
          <cell r="BE216">
            <v>1425.0314667006651</v>
          </cell>
          <cell r="BH216">
            <v>967.57102663059823</v>
          </cell>
          <cell r="BI216">
            <v>1056.305231190287</v>
          </cell>
          <cell r="BJ216">
            <v>1098.473252984028</v>
          </cell>
          <cell r="BK216">
            <v>1155.6222213318433</v>
          </cell>
          <cell r="BL216">
            <v>1230.4537847786103</v>
          </cell>
          <cell r="BM216">
            <v>1322.8485411835227</v>
          </cell>
          <cell r="BN216">
            <v>1322.8485411835227</v>
          </cell>
          <cell r="BQ216">
            <v>188.85634145379476</v>
          </cell>
          <cell r="BR216">
            <v>151.05969415250931</v>
          </cell>
          <cell r="BS216">
            <v>146.28764591660814</v>
          </cell>
          <cell r="BT216">
            <v>118.07924438950084</v>
          </cell>
          <cell r="BU216">
            <v>73.959717873214018</v>
          </cell>
          <cell r="BV216">
            <v>17.496903736602917</v>
          </cell>
          <cell r="BW216">
            <v>102.18292551714239</v>
          </cell>
          <cell r="BZ216">
            <v>1.1683404116155947</v>
          </cell>
          <cell r="CA216">
            <v>1.1020959829529851</v>
          </cell>
        </row>
        <row r="217">
          <cell r="Q217">
            <v>47.948095163111127</v>
          </cell>
          <cell r="R217">
            <v>202.17414155490908</v>
          </cell>
          <cell r="S217">
            <v>324.35256989120001</v>
          </cell>
          <cell r="T217">
            <v>29.542688009000006</v>
          </cell>
          <cell r="U217">
            <v>46.088720308555537</v>
          </cell>
          <cell r="V217">
            <v>81.942586403666667</v>
          </cell>
          <cell r="W217">
            <v>112.688767713</v>
          </cell>
          <cell r="X217">
            <v>112.91027647111109</v>
          </cell>
          <cell r="Y217">
            <v>12.390064585999998</v>
          </cell>
          <cell r="Z217">
            <v>29.394562673449055</v>
          </cell>
          <cell r="AA217">
            <v>1098.5364878058358</v>
          </cell>
          <cell r="AB217">
            <v>0.73356349556402356</v>
          </cell>
          <cell r="AC217" t="str">
            <v xml:space="preserve"> </v>
          </cell>
          <cell r="AD217">
            <v>0.73356349556402356</v>
          </cell>
          <cell r="AE217">
            <v>25.493252457650296</v>
          </cell>
          <cell r="AF217">
            <v>78.408472988764188</v>
          </cell>
          <cell r="AG217">
            <v>51.955568463223656</v>
          </cell>
          <cell r="AH217">
            <v>146.06491211930705</v>
          </cell>
          <cell r="AI217">
            <v>299.67891600889817</v>
          </cell>
          <cell r="AJ217">
            <v>22.744207333863471</v>
          </cell>
          <cell r="AK217">
            <v>51.474659795668401</v>
          </cell>
          <cell r="AP217">
            <v>-0.60816354431695885</v>
          </cell>
          <cell r="AQ217">
            <v>-4.1895468702641807</v>
          </cell>
          <cell r="AR217">
            <v>-4.0074733001125296</v>
          </cell>
          <cell r="AS217">
            <v>56.109229435602032</v>
          </cell>
          <cell r="AT217">
            <v>24.673653882301835</v>
          </cell>
          <cell r="AU217">
            <v>6.7984806751365348</v>
          </cell>
          <cell r="AV217">
            <v>-5.3859394871128643</v>
          </cell>
          <cell r="AY217">
            <v>99.104015031833342</v>
          </cell>
          <cell r="AZ217">
            <v>147.05211019494448</v>
          </cell>
          <cell r="BA217">
            <v>349.22625174985353</v>
          </cell>
          <cell r="BB217">
            <v>673.57882164105354</v>
          </cell>
          <cell r="BC217">
            <v>703.12150965005355</v>
          </cell>
          <cell r="BD217">
            <v>749.21022995860903</v>
          </cell>
          <cell r="BE217">
            <v>831.15281636227564</v>
          </cell>
          <cell r="BH217">
            <v>103.90172544641449</v>
          </cell>
          <cell r="BI217">
            <v>155.85729390963814</v>
          </cell>
          <cell r="BJ217">
            <v>301.9222060289452</v>
          </cell>
          <cell r="BK217">
            <v>601.60112203784342</v>
          </cell>
          <cell r="BL217">
            <v>624.34532937170684</v>
          </cell>
          <cell r="BM217">
            <v>675.8199891673753</v>
          </cell>
          <cell r="BN217">
            <v>675.8199891673753</v>
          </cell>
          <cell r="BQ217">
            <v>-4.7977104145811467</v>
          </cell>
          <cell r="BR217">
            <v>-8.8051837146936691</v>
          </cell>
          <cell r="BS217">
            <v>47.304045720908334</v>
          </cell>
          <cell r="BT217">
            <v>71.977699603210112</v>
          </cell>
          <cell r="BU217">
            <v>78.776180278346715</v>
          </cell>
          <cell r="BV217">
            <v>73.390240791233737</v>
          </cell>
          <cell r="BW217">
            <v>155.33282719490035</v>
          </cell>
          <cell r="BZ217">
            <v>0.6297736663491087</v>
          </cell>
          <cell r="CA217">
            <v>0.55921521636005278</v>
          </cell>
        </row>
        <row r="219">
          <cell r="Q219">
            <v>206.27681502049001</v>
          </cell>
          <cell r="R219">
            <v>639.88448619985002</v>
          </cell>
          <cell r="S219">
            <v>652.53199717977998</v>
          </cell>
          <cell r="T219">
            <v>248.23939259432001</v>
          </cell>
          <cell r="U219">
            <v>304.01528822100011</v>
          </cell>
          <cell r="V219">
            <v>420.99438568722007</v>
          </cell>
          <cell r="W219">
            <v>46.367790962989829</v>
          </cell>
          <cell r="X219">
            <v>583.99450135899986</v>
          </cell>
          <cell r="Y219">
            <v>70.188505643999989</v>
          </cell>
          <cell r="Z219">
            <v>-202.6288738400001</v>
          </cell>
          <cell r="AA219">
            <v>4055.4105103676493</v>
          </cell>
          <cell r="AB219" t="e">
            <v>#REF!</v>
          </cell>
          <cell r="AC219" t="e">
            <v>#REF!</v>
          </cell>
          <cell r="AD219" t="e">
            <v>#REF!</v>
          </cell>
          <cell r="AE219">
            <v>257.41269150581837</v>
          </cell>
          <cell r="AF219">
            <v>166.61080914380179</v>
          </cell>
          <cell r="AG219">
            <v>202.07436370859196</v>
          </cell>
          <cell r="AH219">
            <v>577.5588673884979</v>
          </cell>
          <cell r="AI219">
            <v>367.08218172257608</v>
          </cell>
          <cell r="AJ219">
            <v>346.06187568583243</v>
          </cell>
          <cell r="AK219">
            <v>117.1763798686485</v>
          </cell>
          <cell r="AP219">
            <v>602.54650179418172</v>
          </cell>
          <cell r="AQ219">
            <v>58.97621889519823</v>
          </cell>
          <cell r="AR219">
            <v>4.2024513118980451</v>
          </cell>
          <cell r="AS219">
            <v>62.325618811352115</v>
          </cell>
          <cell r="AT219">
            <v>285.4498154572039</v>
          </cell>
          <cell r="AU219">
            <v>-97.822483091512424</v>
          </cell>
          <cell r="AV219">
            <v>186.83890835235161</v>
          </cell>
          <cell r="AY219">
            <v>1085.5462213389999</v>
          </cell>
          <cell r="AZ219">
            <v>1291.8230363594898</v>
          </cell>
          <cell r="BA219">
            <v>1931.7075225593398</v>
          </cell>
          <cell r="BB219">
            <v>2584.2395197391197</v>
          </cell>
          <cell r="BC219">
            <v>2832.4789123334403</v>
          </cell>
          <cell r="BD219">
            <v>3136.4942005544403</v>
          </cell>
          <cell r="BE219">
            <v>3557.4885862416604</v>
          </cell>
          <cell r="BH219">
            <v>424.02350064962013</v>
          </cell>
          <cell r="BI219">
            <v>626.09786435821229</v>
          </cell>
          <cell r="BJ219">
            <v>1203.6567317467102</v>
          </cell>
          <cell r="BK219">
            <v>1570.7389134692862</v>
          </cell>
          <cell r="BL219">
            <v>1916.8007891551183</v>
          </cell>
          <cell r="BM219">
            <v>2033.9771690237667</v>
          </cell>
          <cell r="BN219">
            <v>2033.9771690237667</v>
          </cell>
          <cell r="BQ219">
            <v>661.52272068937975</v>
          </cell>
          <cell r="BR219">
            <v>665.72517200127766</v>
          </cell>
          <cell r="BS219">
            <v>728.05079081262954</v>
          </cell>
          <cell r="BT219">
            <v>1013.5006062698337</v>
          </cell>
          <cell r="BU219">
            <v>915.67812317832113</v>
          </cell>
          <cell r="BV219">
            <v>1102.5170315306736</v>
          </cell>
          <cell r="BW219">
            <v>1523.5114172178937</v>
          </cell>
          <cell r="BZ219">
            <v>2.5370019335130012</v>
          </cell>
          <cell r="CA219">
            <v>1.7168450176526209</v>
          </cell>
        </row>
        <row r="220">
          <cell r="Q220">
            <v>462.70712472049001</v>
          </cell>
          <cell r="R220">
            <v>1088.91101183302</v>
          </cell>
          <cell r="S220">
            <v>927.42099089452995</v>
          </cell>
          <cell r="T220">
            <v>395.50859826532002</v>
          </cell>
          <cell r="U220">
            <v>828.39575822100005</v>
          </cell>
          <cell r="V220">
            <v>692.66227908200005</v>
          </cell>
          <cell r="W220">
            <v>559.36255331399991</v>
          </cell>
          <cell r="X220">
            <v>641.7194013589999</v>
          </cell>
          <cell r="Y220">
            <v>155.74210564399999</v>
          </cell>
          <cell r="Z220">
            <v>149.57612615999989</v>
          </cell>
          <cell r="AA220">
            <v>7196.4493439323596</v>
          </cell>
          <cell r="AB220" t="e">
            <v>#REF!</v>
          </cell>
          <cell r="AC220" t="e">
            <v>#REF!</v>
          </cell>
          <cell r="AD220" t="e">
            <v>#REF!</v>
          </cell>
          <cell r="AE220">
            <v>396.71800000000002</v>
          </cell>
          <cell r="AF220">
            <v>230.15110914380179</v>
          </cell>
          <cell r="AG220">
            <v>437.34327619978995</v>
          </cell>
          <cell r="AH220">
            <v>997.21158021495796</v>
          </cell>
          <cell r="AI220">
            <v>670.7728257158501</v>
          </cell>
          <cell r="AJ220">
            <v>511.91857889883244</v>
          </cell>
          <cell r="AK220">
            <v>714.08966999580252</v>
          </cell>
          <cell r="AP220">
            <v>617.52199999999993</v>
          </cell>
          <cell r="AQ220">
            <v>50.052285295198232</v>
          </cell>
          <cell r="AR220">
            <v>25.36384852070006</v>
          </cell>
          <cell r="AS220">
            <v>91.699431618062022</v>
          </cell>
          <cell r="AT220">
            <v>256.64816517867985</v>
          </cell>
          <cell r="AU220">
            <v>-116.40998063351242</v>
          </cell>
          <cell r="AV220">
            <v>114.30608822519753</v>
          </cell>
          <cell r="AY220">
            <v>1294.4433944389998</v>
          </cell>
          <cell r="AZ220">
            <v>1757.1505191594899</v>
          </cell>
          <cell r="BA220">
            <v>2846.0615309925097</v>
          </cell>
          <cell r="BB220">
            <v>3773.4825218870396</v>
          </cell>
          <cell r="BC220">
            <v>4168.9911201523601</v>
          </cell>
          <cell r="BD220">
            <v>4997.3868783733597</v>
          </cell>
          <cell r="BE220">
            <v>5690.0491574553598</v>
          </cell>
          <cell r="BH220">
            <v>626.86910914380178</v>
          </cell>
          <cell r="BI220">
            <v>1064.2123853435919</v>
          </cell>
          <cell r="BJ220">
            <v>2061.4239655585498</v>
          </cell>
          <cell r="BK220">
            <v>2732.1967912743999</v>
          </cell>
          <cell r="BL220">
            <v>3244.1153701732319</v>
          </cell>
          <cell r="BM220">
            <v>3958.2050401690349</v>
          </cell>
          <cell r="BN220">
            <v>3958.2050401690349</v>
          </cell>
          <cell r="BQ220">
            <v>667.57428529519814</v>
          </cell>
          <cell r="BR220">
            <v>692.93813381589803</v>
          </cell>
          <cell r="BS220">
            <v>784.63756543395994</v>
          </cell>
          <cell r="BT220">
            <v>1041.28573061264</v>
          </cell>
          <cell r="BU220">
            <v>924.87574997912748</v>
          </cell>
          <cell r="BV220">
            <v>1039.1818382043248</v>
          </cell>
          <cell r="BW220">
            <v>1731.8441172863249</v>
          </cell>
          <cell r="BZ220">
            <v>3.7340925952072799</v>
          </cell>
          <cell r="CA220">
            <v>2.9056975255248991</v>
          </cell>
        </row>
        <row r="221">
          <cell r="Q221">
            <v>256.43030970000001</v>
          </cell>
          <cell r="R221">
            <v>449.02652563316997</v>
          </cell>
          <cell r="S221">
            <v>274.88899371474997</v>
          </cell>
          <cell r="T221">
            <v>147.26920567100001</v>
          </cell>
          <cell r="U221">
            <v>524.38046999999995</v>
          </cell>
          <cell r="V221">
            <v>271.66789339477998</v>
          </cell>
          <cell r="W221">
            <v>512.99476235101008</v>
          </cell>
          <cell r="X221">
            <v>57.724899999999998</v>
          </cell>
          <cell r="Y221">
            <v>85.553600000000003</v>
          </cell>
          <cell r="Z221">
            <v>352.20499999999998</v>
          </cell>
          <cell r="AA221">
            <v>3141.0388335647103</v>
          </cell>
          <cell r="AB221">
            <v>3.150803278221824</v>
          </cell>
          <cell r="AC221">
            <v>4.460308481439193E-2</v>
          </cell>
          <cell r="AD221">
            <v>3.1954063630362164</v>
          </cell>
          <cell r="AE221">
            <v>139.30530849418165</v>
          </cell>
          <cell r="AF221">
            <v>63.540300000000002</v>
          </cell>
          <cell r="AG221">
            <v>235.26891249119799</v>
          </cell>
          <cell r="AH221">
            <v>419.65271282646</v>
          </cell>
          <cell r="AI221">
            <v>303.69064399327402</v>
          </cell>
          <cell r="AJ221">
            <v>165.856703213</v>
          </cell>
          <cell r="AK221">
            <v>596.91329012715403</v>
          </cell>
          <cell r="AP221">
            <v>14.975498205818354</v>
          </cell>
          <cell r="AQ221">
            <v>-8.9239336000000051</v>
          </cell>
          <cell r="AR221">
            <v>21.161397208802015</v>
          </cell>
          <cell r="AS221">
            <v>29.373812806709964</v>
          </cell>
          <cell r="AT221">
            <v>-28.80165027852405</v>
          </cell>
          <cell r="AU221">
            <v>-18.587497541999994</v>
          </cell>
          <cell r="AV221">
            <v>-72.532820127154082</v>
          </cell>
          <cell r="AY221">
            <v>208.8971731</v>
          </cell>
          <cell r="AZ221">
            <v>465.32748279999998</v>
          </cell>
          <cell r="BA221">
            <v>914.35400843316995</v>
          </cell>
          <cell r="BB221">
            <v>1189.2430021479199</v>
          </cell>
          <cell r="BC221">
            <v>1336.5122078189199</v>
          </cell>
          <cell r="BD221">
            <v>1860.8926778189198</v>
          </cell>
          <cell r="BE221">
            <v>2132.5605712136999</v>
          </cell>
          <cell r="BH221">
            <v>202.84560849418165</v>
          </cell>
          <cell r="BI221">
            <v>438.11452098537961</v>
          </cell>
          <cell r="BJ221">
            <v>857.76723381183956</v>
          </cell>
          <cell r="BK221">
            <v>1161.4578778051136</v>
          </cell>
          <cell r="BL221">
            <v>1327.3145810181136</v>
          </cell>
          <cell r="BM221">
            <v>1924.2278711452677</v>
          </cell>
          <cell r="BN221">
            <v>1924.2278711452677</v>
          </cell>
          <cell r="BQ221">
            <v>6.0515646058183563</v>
          </cell>
          <cell r="BR221">
            <v>27.212961814620371</v>
          </cell>
          <cell r="BS221">
            <v>56.586774621330392</v>
          </cell>
          <cell r="BT221">
            <v>27.785124342806284</v>
          </cell>
          <cell r="BU221">
            <v>9.1976268008063471</v>
          </cell>
          <cell r="BV221">
            <v>-63.335193326347962</v>
          </cell>
          <cell r="BW221">
            <v>208.33270006843213</v>
          </cell>
          <cell r="BZ221">
            <v>1.1970906616942789</v>
          </cell>
          <cell r="CA221">
            <v>1.188852507872278</v>
          </cell>
        </row>
        <row r="223">
          <cell r="Q223">
            <v>1.5</v>
          </cell>
          <cell r="R223">
            <v>1.7</v>
          </cell>
          <cell r="S223">
            <v>0</v>
          </cell>
          <cell r="T223">
            <v>531.70000000000005</v>
          </cell>
          <cell r="U223">
            <v>6.7278700999999996E-2</v>
          </cell>
          <cell r="V223">
            <v>0</v>
          </cell>
          <cell r="W223">
            <v>0</v>
          </cell>
          <cell r="X223">
            <v>0</v>
          </cell>
          <cell r="Y223">
            <v>0</v>
          </cell>
          <cell r="Z223">
            <v>0</v>
          </cell>
          <cell r="AA223">
            <v>699.42638120100003</v>
          </cell>
          <cell r="AB223">
            <v>0.44292034051667567</v>
          </cell>
          <cell r="AC223" t="str">
            <v xml:space="preserve"> </v>
          </cell>
          <cell r="AD223">
            <v>0.44292034051667567</v>
          </cell>
          <cell r="AE223">
            <v>0</v>
          </cell>
          <cell r="AF223">
            <v>161.71041390315327</v>
          </cell>
          <cell r="AG223">
            <v>0</v>
          </cell>
          <cell r="AH223">
            <v>0</v>
          </cell>
          <cell r="AI223">
            <v>0</v>
          </cell>
          <cell r="AJ223">
            <v>0</v>
          </cell>
          <cell r="AK223">
            <v>535</v>
          </cell>
          <cell r="AP223">
            <v>0</v>
          </cell>
          <cell r="AQ223">
            <v>2.7486885968467334</v>
          </cell>
          <cell r="AR223">
            <v>1.5</v>
          </cell>
          <cell r="AS223">
            <v>1.7</v>
          </cell>
          <cell r="AT223">
            <v>0</v>
          </cell>
          <cell r="AU223">
            <v>531.70000000000005</v>
          </cell>
          <cell r="AV223">
            <v>-534.93272129900004</v>
          </cell>
          <cell r="AY223">
            <v>164.4591025</v>
          </cell>
          <cell r="AZ223">
            <v>165.9591025</v>
          </cell>
          <cell r="BA223">
            <v>167.65910250000002</v>
          </cell>
          <cell r="BB223">
            <v>167.65910250000002</v>
          </cell>
          <cell r="BC223">
            <v>699.35910250000006</v>
          </cell>
          <cell r="BD223">
            <v>699.42638120100003</v>
          </cell>
          <cell r="BE223">
            <v>699.42638120100003</v>
          </cell>
          <cell r="BH223">
            <v>161.71041390315327</v>
          </cell>
          <cell r="BI223">
            <v>161.71041390315327</v>
          </cell>
          <cell r="BJ223">
            <v>161.71041390315327</v>
          </cell>
          <cell r="BK223">
            <v>161.71041390315327</v>
          </cell>
          <cell r="BL223">
            <v>161.71041390315327</v>
          </cell>
          <cell r="BM223">
            <v>696.71041390315327</v>
          </cell>
          <cell r="BN223">
            <v>696.71041390315327</v>
          </cell>
          <cell r="BQ223">
            <v>2.7486885968467392</v>
          </cell>
          <cell r="BR223">
            <v>4.2486885968467387</v>
          </cell>
          <cell r="BS223">
            <v>5.9486885968467389</v>
          </cell>
          <cell r="BT223">
            <v>5.9486885968467389</v>
          </cell>
          <cell r="BU223">
            <v>537.6486885968468</v>
          </cell>
          <cell r="BV223">
            <v>2.7159672978467597</v>
          </cell>
          <cell r="BW223">
            <v>2.7159672978467597</v>
          </cell>
          <cell r="BZ223">
            <v>0.62640374392081233</v>
          </cell>
          <cell r="CA223">
            <v>0.14484119580029256</v>
          </cell>
        </row>
        <row r="225">
          <cell r="Q225">
            <v>565.83517064273622</v>
          </cell>
          <cell r="R225">
            <v>42.685130151915928</v>
          </cell>
          <cell r="S225">
            <v>121.74199531563303</v>
          </cell>
          <cell r="T225">
            <v>-716.07373198375967</v>
          </cell>
          <cell r="U225">
            <v>52.654882650232103</v>
          </cell>
          <cell r="V225">
            <v>-437.69818666688025</v>
          </cell>
          <cell r="W225">
            <v>746.83107923199123</v>
          </cell>
          <cell r="X225">
            <v>-565.43032128721893</v>
          </cell>
          <cell r="Y225">
            <v>459.90283069623837</v>
          </cell>
          <cell r="Z225">
            <v>1576.7389019964503</v>
          </cell>
          <cell r="AA225">
            <v>386.77268877276822</v>
          </cell>
          <cell r="AB225">
            <v>0.45947304115191756</v>
          </cell>
          <cell r="AC225" t="e">
            <v>#VALUE!</v>
          </cell>
          <cell r="AD225">
            <v>0.36190379312043519</v>
          </cell>
          <cell r="AE225">
            <v>508.70000000000005</v>
          </cell>
          <cell r="AF225">
            <v>0</v>
          </cell>
          <cell r="AG225">
            <v>0</v>
          </cell>
          <cell r="AH225">
            <v>0</v>
          </cell>
          <cell r="AI225">
            <v>0</v>
          </cell>
          <cell r="AJ225">
            <v>0</v>
          </cell>
          <cell r="AK225">
            <v>0</v>
          </cell>
          <cell r="AP225">
            <v>-728.72774775733319</v>
          </cell>
          <cell r="AQ225">
            <v>-1240.387314217237</v>
          </cell>
          <cell r="AR225">
            <v>565.83517064273622</v>
          </cell>
          <cell r="AS225">
            <v>42.685130151915928</v>
          </cell>
          <cell r="AT225">
            <v>121.74199531563303</v>
          </cell>
          <cell r="AU225">
            <v>-716.07373198375967</v>
          </cell>
          <cell r="AV225">
            <v>52.654882650232103</v>
          </cell>
          <cell r="AY225">
            <v>-1460.4150619745701</v>
          </cell>
          <cell r="AZ225">
            <v>-894.57989133183389</v>
          </cell>
          <cell r="BA225">
            <v>-851.89476117991796</v>
          </cell>
          <cell r="BB225">
            <v>-730.1527658642849</v>
          </cell>
          <cell r="BC225">
            <v>-1446.2264978480446</v>
          </cell>
          <cell r="BD225">
            <v>-1393.5716151978124</v>
          </cell>
          <cell r="BE225">
            <v>-1831.2698018646927</v>
          </cell>
          <cell r="BH225">
            <v>508.70000000000005</v>
          </cell>
          <cell r="BI225">
            <v>508.70000000000005</v>
          </cell>
          <cell r="BJ225">
            <v>508.70000000000005</v>
          </cell>
          <cell r="BK225">
            <v>508.70000000000005</v>
          </cell>
          <cell r="BL225">
            <v>508.70000000000005</v>
          </cell>
          <cell r="BM225">
            <v>508.70000000000005</v>
          </cell>
          <cell r="BN225">
            <v>508.70000000000005</v>
          </cell>
          <cell r="BQ225">
            <v>-1969.1150619745699</v>
          </cell>
          <cell r="BR225">
            <v>-1403.2798913318338</v>
          </cell>
          <cell r="BS225">
            <v>-1360.5947611799179</v>
          </cell>
          <cell r="BT225">
            <v>-1238.8527658642849</v>
          </cell>
          <cell r="BU225">
            <v>-1954.9264978480446</v>
          </cell>
          <cell r="BV225">
            <v>-1902.2716151978125</v>
          </cell>
          <cell r="BW225">
            <v>-2339.9698018646927</v>
          </cell>
          <cell r="BZ225">
            <v>-1.2953598367006307</v>
          </cell>
          <cell r="CA225">
            <v>0.45563371291434246</v>
          </cell>
        </row>
        <row r="226">
          <cell r="Q226">
            <v>-30.112321813264227</v>
          </cell>
          <cell r="R226">
            <v>293.96046498791429</v>
          </cell>
          <cell r="S226">
            <v>131.99697951248331</v>
          </cell>
          <cell r="T226">
            <v>-429.1030702787582</v>
          </cell>
          <cell r="U226">
            <v>53.862612822234006</v>
          </cell>
          <cell r="V226">
            <v>222.47641698612006</v>
          </cell>
          <cell r="W226">
            <v>264.01452723499602</v>
          </cell>
          <cell r="X226">
            <v>46.525055275661792</v>
          </cell>
          <cell r="Y226">
            <v>54.253219819235881</v>
          </cell>
          <cell r="Z226">
            <v>578.56029855644999</v>
          </cell>
          <cell r="AA226">
            <v>603.55169489150296</v>
          </cell>
          <cell r="AB226">
            <v>0.3713819486434935</v>
          </cell>
          <cell r="AC226" t="str">
            <v xml:space="preserve"> </v>
          </cell>
          <cell r="AD226">
            <v>0.3713819486434935</v>
          </cell>
          <cell r="AE226">
            <v>538.70000000000005</v>
          </cell>
          <cell r="AF226">
            <v>0</v>
          </cell>
          <cell r="AG226">
            <v>0</v>
          </cell>
          <cell r="AH226">
            <v>0</v>
          </cell>
          <cell r="AI226">
            <v>0</v>
          </cell>
          <cell r="AJ226">
            <v>0</v>
          </cell>
          <cell r="AK226">
            <v>0</v>
          </cell>
          <cell r="AP226">
            <v>-305.24850433333336</v>
          </cell>
          <cell r="AQ226">
            <v>-816.33398387823672</v>
          </cell>
          <cell r="AR226">
            <v>-30.112321813264227</v>
          </cell>
          <cell r="AS226">
            <v>293.96046498791429</v>
          </cell>
          <cell r="AT226">
            <v>131.99697951248331</v>
          </cell>
          <cell r="AU226">
            <v>-429.1030702787582</v>
          </cell>
          <cell r="AV226">
            <v>53.862612822234006</v>
          </cell>
          <cell r="AY226">
            <v>-582.88248821157003</v>
          </cell>
          <cell r="AZ226">
            <v>-612.99481002483424</v>
          </cell>
          <cell r="BA226">
            <v>-319.03434503691994</v>
          </cell>
          <cell r="BB226">
            <v>-187.03736552443661</v>
          </cell>
          <cell r="BC226">
            <v>-616.1404358031948</v>
          </cell>
          <cell r="BD226">
            <v>-562.27782298096076</v>
          </cell>
          <cell r="BE226">
            <v>-339.80140599484071</v>
          </cell>
          <cell r="BH226">
            <v>538.70000000000005</v>
          </cell>
          <cell r="BI226">
            <v>538.70000000000005</v>
          </cell>
          <cell r="BJ226">
            <v>538.70000000000005</v>
          </cell>
          <cell r="BK226">
            <v>538.70000000000005</v>
          </cell>
          <cell r="BL226">
            <v>538.70000000000005</v>
          </cell>
          <cell r="BM226">
            <v>538.70000000000005</v>
          </cell>
          <cell r="BN226">
            <v>538.70000000000005</v>
          </cell>
          <cell r="BQ226">
            <v>-1121.5824882115699</v>
          </cell>
          <cell r="BR226">
            <v>-1151.6948100248342</v>
          </cell>
          <cell r="BS226">
            <v>-857.73434503691999</v>
          </cell>
          <cell r="BT226">
            <v>-725.73736552443665</v>
          </cell>
          <cell r="BU226">
            <v>-1154.8404358031949</v>
          </cell>
          <cell r="BV226">
            <v>-1100.9778229809608</v>
          </cell>
          <cell r="BW226">
            <v>-878.50140599484075</v>
          </cell>
          <cell r="BZ226">
            <v>-0.55186623637049481</v>
          </cell>
          <cell r="CA226">
            <v>0.48250418939838075</v>
          </cell>
        </row>
        <row r="227">
          <cell r="Q227">
            <v>595.94749245600042</v>
          </cell>
          <cell r="R227">
            <v>-251.27533483599836</v>
          </cell>
          <cell r="S227">
            <v>-10.254984196850273</v>
          </cell>
          <cell r="T227">
            <v>-286.97066170500148</v>
          </cell>
          <cell r="U227">
            <v>-1.2077301720019022</v>
          </cell>
          <cell r="V227">
            <v>-660.1746036530003</v>
          </cell>
          <cell r="W227">
            <v>482.81655199699526</v>
          </cell>
          <cell r="X227">
            <v>-611.9553765628807</v>
          </cell>
          <cell r="Y227">
            <v>405.64961087700249</v>
          </cell>
          <cell r="Z227">
            <v>998.17860344000019</v>
          </cell>
          <cell r="AA227">
            <v>-216.77900611873474</v>
          </cell>
          <cell r="AB227">
            <v>8.8091092508424063E-2</v>
          </cell>
          <cell r="AC227">
            <v>-9.7569248031482342E-2</v>
          </cell>
          <cell r="AD227">
            <v>-9.4781555230582879E-3</v>
          </cell>
          <cell r="AE227">
            <v>-30</v>
          </cell>
          <cell r="AF227">
            <v>0</v>
          </cell>
          <cell r="AG227">
            <v>0</v>
          </cell>
          <cell r="AH227">
            <v>0</v>
          </cell>
          <cell r="AI227">
            <v>0</v>
          </cell>
          <cell r="AJ227">
            <v>0</v>
          </cell>
          <cell r="AK227">
            <v>0</v>
          </cell>
          <cell r="AP227">
            <v>-423.47924342399983</v>
          </cell>
          <cell r="AQ227">
            <v>-424.05333033900024</v>
          </cell>
          <cell r="AR227">
            <v>595.94749245600042</v>
          </cell>
          <cell r="AS227">
            <v>-251.27533483599836</v>
          </cell>
          <cell r="AT227">
            <v>-10.254984196850273</v>
          </cell>
          <cell r="AU227">
            <v>-286.97066170500148</v>
          </cell>
          <cell r="AV227">
            <v>-1.2077301720019022</v>
          </cell>
          <cell r="AY227">
            <v>-877.53257376300007</v>
          </cell>
          <cell r="AZ227">
            <v>-281.58508130699965</v>
          </cell>
          <cell r="BA227">
            <v>-532.86041614299802</v>
          </cell>
          <cell r="BB227">
            <v>-543.11540033984829</v>
          </cell>
          <cell r="BC227">
            <v>-830.08606204484977</v>
          </cell>
          <cell r="BD227">
            <v>-831.29379221685167</v>
          </cell>
          <cell r="BE227">
            <v>-1491.468395869852</v>
          </cell>
          <cell r="BH227">
            <v>-30</v>
          </cell>
          <cell r="BI227">
            <v>-30</v>
          </cell>
          <cell r="BJ227">
            <v>-30</v>
          </cell>
          <cell r="BK227">
            <v>-30</v>
          </cell>
          <cell r="BL227">
            <v>-30</v>
          </cell>
          <cell r="BM227">
            <v>-30</v>
          </cell>
          <cell r="BN227">
            <v>-30</v>
          </cell>
          <cell r="BQ227">
            <v>-847.53257376300007</v>
          </cell>
          <cell r="BR227">
            <v>-251.58508130699965</v>
          </cell>
          <cell r="BS227">
            <v>-502.86041614299802</v>
          </cell>
          <cell r="BT227">
            <v>-513.11540033984829</v>
          </cell>
          <cell r="BU227">
            <v>-800.08606204484977</v>
          </cell>
          <cell r="BV227">
            <v>-801.29379221685167</v>
          </cell>
          <cell r="BW227">
            <v>-1461.468395869852</v>
          </cell>
          <cell r="BZ227">
            <v>-0.7434936003301359</v>
          </cell>
          <cell r="CA227">
            <v>-2.6870476484038279E-2</v>
          </cell>
        </row>
        <row r="229">
          <cell r="Q229">
            <v>113.60904076154917</v>
          </cell>
          <cell r="R229">
            <v>-30.31941150553935</v>
          </cell>
          <cell r="S229">
            <v>47.558428417285803</v>
          </cell>
          <cell r="T229">
            <v>-21.640834195668504</v>
          </cell>
          <cell r="U229">
            <v>2.8244104159981589</v>
          </cell>
          <cell r="V229">
            <v>-57.23175594150689</v>
          </cell>
          <cell r="W229">
            <v>31.669447855394424</v>
          </cell>
          <cell r="X229">
            <v>5.1598940377396048</v>
          </cell>
          <cell r="Y229">
            <v>-29.310037596407653</v>
          </cell>
          <cell r="Z229">
            <v>-961.60703299351542</v>
          </cell>
          <cell r="AA229">
            <v>-1106.553734344036</v>
          </cell>
          <cell r="AB229">
            <v>0</v>
          </cell>
          <cell r="AC229">
            <v>0</v>
          </cell>
          <cell r="AD229">
            <v>0</v>
          </cell>
          <cell r="AE229">
            <v>-210.15052579043538</v>
          </cell>
          <cell r="AF229">
            <v>-1151.2558269251037</v>
          </cell>
          <cell r="AG229">
            <v>1039.6382495434837</v>
          </cell>
          <cell r="AH229">
            <v>-61.374269149178588</v>
          </cell>
          <cell r="AI229">
            <v>451.23160132242594</v>
          </cell>
          <cell r="AJ229">
            <v>-273.17633927222118</v>
          </cell>
          <cell r="AK229">
            <v>-309.61031192671675</v>
          </cell>
          <cell r="AP229">
            <v>115.52501771650657</v>
          </cell>
          <cell r="AQ229">
            <v>1038.6154513996673</v>
          </cell>
          <cell r="AR229">
            <v>-926.02920878193447</v>
          </cell>
          <cell r="AS229">
            <v>31.054857643639238</v>
          </cell>
          <cell r="AT229">
            <v>-403.67317290514012</v>
          </cell>
          <cell r="AU229">
            <v>251.53550507655268</v>
          </cell>
          <cell r="AV229">
            <v>312.43472234271491</v>
          </cell>
          <cell r="AY229">
            <v>0</v>
          </cell>
          <cell r="AZ229">
            <v>-93.656842837816058</v>
          </cell>
          <cell r="BA229">
            <v>-123.97625434335541</v>
          </cell>
          <cell r="BB229">
            <v>-76.417825926069611</v>
          </cell>
          <cell r="BC229">
            <v>-98.058660121738114</v>
          </cell>
          <cell r="BD229">
            <v>-95.234249705739956</v>
          </cell>
          <cell r="BE229">
            <v>-152.46600564724685</v>
          </cell>
          <cell r="BH229">
            <v>0</v>
          </cell>
          <cell r="BI229">
            <v>-321.76810317205536</v>
          </cell>
          <cell r="BJ229">
            <v>-383.14237232123395</v>
          </cell>
          <cell r="BK229">
            <v>68.089229001191995</v>
          </cell>
          <cell r="BL229">
            <v>-205.08711027102919</v>
          </cell>
          <cell r="BM229">
            <v>-514.69742219774594</v>
          </cell>
          <cell r="BN229">
            <v>-514.69742219774594</v>
          </cell>
          <cell r="BQ229">
            <v>0</v>
          </cell>
          <cell r="BR229">
            <v>228.11126033423932</v>
          </cell>
          <cell r="BS229">
            <v>259.16611797787857</v>
          </cell>
          <cell r="BT229">
            <v>-144.50705492726161</v>
          </cell>
          <cell r="BU229">
            <v>107.02845014929107</v>
          </cell>
          <cell r="BV229">
            <v>419.46317249200598</v>
          </cell>
          <cell r="BW229">
            <v>362.23141655049909</v>
          </cell>
          <cell r="BZ229">
            <v>-8.7829430695248872E-2</v>
          </cell>
          <cell r="CA229">
            <v>-0.18369294579056852</v>
          </cell>
        </row>
        <row r="231">
          <cell r="Q231">
            <v>-0.768620355215615</v>
          </cell>
          <cell r="R231">
            <v>-0.41810785959837654</v>
          </cell>
          <cell r="S231">
            <v>-0.46972883027521212</v>
          </cell>
          <cell r="T231">
            <v>-4.1697396815101213E-2</v>
          </cell>
          <cell r="U231">
            <v>-0.31151104121765066</v>
          </cell>
          <cell r="V231">
            <v>8.9386064816596972E-2</v>
          </cell>
          <cell r="W231">
            <v>-0.6360534566540853</v>
          </cell>
          <cell r="X231">
            <v>-0.10314422638298967</v>
          </cell>
          <cell r="Y231">
            <v>-0.60868174236197548</v>
          </cell>
          <cell r="Z231">
            <v>-0.62040129814967115</v>
          </cell>
          <cell r="AA231">
            <v>-5.5370138666519448</v>
          </cell>
          <cell r="AB231" t="e">
            <v>#VALUE!</v>
          </cell>
          <cell r="AC231" t="e">
            <v>#VALUE!</v>
          </cell>
          <cell r="AD231">
            <v>-4.6494227548368391E-3</v>
          </cell>
          <cell r="AE231">
            <v>-0.51588762814687394</v>
          </cell>
          <cell r="AF231">
            <v>2.675224129192514E-2</v>
          </cell>
          <cell r="AG231">
            <v>-1.1042489310337926</v>
          </cell>
          <cell r="AH231">
            <v>-0.34329725120013282</v>
          </cell>
          <cell r="AI231">
            <v>-0.50332104792808885</v>
          </cell>
          <cell r="AJ231">
            <v>-9.4923968352481985E-2</v>
          </cell>
          <cell r="AK231">
            <v>-0.33435262116542841</v>
          </cell>
          <cell r="AP231">
            <v>2.1814768791581562E-2</v>
          </cell>
          <cell r="AQ231">
            <v>-6.4558470752363428E-2</v>
          </cell>
          <cell r="AR231">
            <v>0.33562857581817762</v>
          </cell>
          <cell r="AS231">
            <v>-7.4810608398243716E-2</v>
          </cell>
          <cell r="AT231">
            <v>3.3592217652876732E-2</v>
          </cell>
          <cell r="AU231">
            <v>5.3226571537380772E-2</v>
          </cell>
          <cell r="AV231">
            <v>-2.2841579947777746E-2</v>
          </cell>
          <cell r="AY231">
            <v>-0.53187908881573065</v>
          </cell>
          <cell r="AZ231">
            <v>-1.3004994440313449</v>
          </cell>
          <cell r="BA231">
            <v>-1.7186073036297218</v>
          </cell>
          <cell r="BB231">
            <v>-2.188336133904933</v>
          </cell>
          <cell r="BC231">
            <v>-2.2300335307200356</v>
          </cell>
          <cell r="BD231">
            <v>-2.5415445719376861</v>
          </cell>
          <cell r="BE231">
            <v>-2.452158507121089</v>
          </cell>
          <cell r="BH231">
            <v>-0.54108396180460594</v>
          </cell>
          <cell r="BI231">
            <v>-1.5933843178887419</v>
          </cell>
          <cell r="BJ231">
            <v>-1.9366815690888737</v>
          </cell>
          <cell r="BK231">
            <v>-2.4400026170169626</v>
          </cell>
          <cell r="BL231">
            <v>-2.5349265853694445</v>
          </cell>
          <cell r="BM231">
            <v>-2.8692792065348733</v>
          </cell>
          <cell r="BN231">
            <v>-2.8692792065348733</v>
          </cell>
          <cell r="BQ231">
            <v>9.2048729888756248E-3</v>
          </cell>
          <cell r="BR231">
            <v>0.29288487385739564</v>
          </cell>
          <cell r="BS231">
            <v>0.21807426545915179</v>
          </cell>
          <cell r="BT231">
            <v>0.25166648311202827</v>
          </cell>
          <cell r="BU231">
            <v>0.30489305464940863</v>
          </cell>
          <cell r="BV231">
            <v>0.32773463459718721</v>
          </cell>
          <cell r="BW231">
            <v>0.41712069941378438</v>
          </cell>
        </row>
        <row r="232">
          <cell r="Q232">
            <v>-0.76727683139141312</v>
          </cell>
          <cell r="R232">
            <v>-0.41658519926428106</v>
          </cell>
          <cell r="S232">
            <v>-0.46972883027521212</v>
          </cell>
          <cell r="T232">
            <v>0.4345370147370039</v>
          </cell>
          <cell r="U232">
            <v>-0.31145078085921407</v>
          </cell>
          <cell r="V232">
            <v>8.9386064816596972E-2</v>
          </cell>
          <cell r="W232">
            <v>-0.6360534566540853</v>
          </cell>
          <cell r="X232">
            <v>-0.10314422638298967</v>
          </cell>
          <cell r="Y232">
            <v>-0.60868174236197548</v>
          </cell>
          <cell r="Z232">
            <v>-0.62040129814967115</v>
          </cell>
          <cell r="AA232">
            <v>-4.9105498623726955</v>
          </cell>
          <cell r="AB232" t="e">
            <v>#VALUE!</v>
          </cell>
          <cell r="AC232" t="e">
            <v>#VALUE!</v>
          </cell>
          <cell r="AD232">
            <v>-4.2527067350316538E-3</v>
          </cell>
          <cell r="AE232">
            <v>-0.51588762814687394</v>
          </cell>
          <cell r="AF232">
            <v>0.17159343709221769</v>
          </cell>
          <cell r="AG232">
            <v>-1.1042489310337926</v>
          </cell>
          <cell r="AH232">
            <v>-0.34329725120013282</v>
          </cell>
          <cell r="AI232">
            <v>-0.50332104792808885</v>
          </cell>
          <cell r="AJ232">
            <v>-9.4923968352481985E-2</v>
          </cell>
          <cell r="AK232">
            <v>0.14483754279992095</v>
          </cell>
          <cell r="AP232">
            <v>2.1814768791581562E-2</v>
          </cell>
          <cell r="AQ232">
            <v>-6.209651834224629E-2</v>
          </cell>
          <cell r="AR232">
            <v>0.33697209964237951</v>
          </cell>
          <cell r="AS232">
            <v>-7.3287948064148234E-2</v>
          </cell>
          <cell r="AT232">
            <v>3.3592217652876732E-2</v>
          </cell>
          <cell r="AU232">
            <v>0.52946098308948586</v>
          </cell>
          <cell r="AV232">
            <v>0.45628832365913502</v>
          </cell>
          <cell r="AY232">
            <v>-0.38457594060532102</v>
          </cell>
          <cell r="AZ232">
            <v>-1.1518527719967331</v>
          </cell>
          <cell r="BA232">
            <v>-1.568437971261015</v>
          </cell>
          <cell r="BB232">
            <v>-2.0381668015362262</v>
          </cell>
          <cell r="BC232">
            <v>-1.6036297867992235</v>
          </cell>
          <cell r="BD232">
            <v>-1.9150805676584373</v>
          </cell>
          <cell r="BE232">
            <v>-1.8256945028418403</v>
          </cell>
          <cell r="BH232">
            <v>-0.39624276600431341</v>
          </cell>
          <cell r="BI232">
            <v>-1.4485431220884493</v>
          </cell>
          <cell r="BJ232">
            <v>-1.791840373288581</v>
          </cell>
          <cell r="BK232">
            <v>-2.2951614212166698</v>
          </cell>
          <cell r="BL232">
            <v>-2.3900853895691516</v>
          </cell>
          <cell r="BM232">
            <v>-2.2452478467692316</v>
          </cell>
          <cell r="BN232">
            <v>-2.2452478467692316</v>
          </cell>
          <cell r="BQ232">
            <v>1.1666825398992775E-2</v>
          </cell>
          <cell r="BR232">
            <v>0.29669035009171468</v>
          </cell>
          <cell r="BS232">
            <v>0.22340240202756637</v>
          </cell>
          <cell r="BT232">
            <v>0.25699461968044285</v>
          </cell>
          <cell r="BU232">
            <v>0.78645560276992843</v>
          </cell>
          <cell r="BV232">
            <v>0.33016727911079435</v>
          </cell>
          <cell r="BW232">
            <v>0.4195533439273913</v>
          </cell>
        </row>
      </sheetData>
      <sheetData sheetId="1" refreshError="1"/>
      <sheetData sheetId="2" refreshError="1"/>
      <sheetData sheetId="3" refreshError="1"/>
      <sheetData sheetId="4" refreshError="1">
        <row r="7">
          <cell r="C7" t="str">
            <v>Plan Finan.</v>
          </cell>
          <cell r="E7" t="str">
            <v>Plan Financiero</v>
          </cell>
          <cell r="F7" t="str">
            <v>Plan Financiero</v>
          </cell>
          <cell r="G7" t="str">
            <v>Actual</v>
          </cell>
          <cell r="H7" t="str">
            <v>Escenario</v>
          </cell>
          <cell r="I7" t="str">
            <v>Diferencias</v>
          </cell>
          <cell r="J7" t="str">
            <v>Diferencias</v>
          </cell>
          <cell r="K7" t="str">
            <v>Diferencias</v>
          </cell>
          <cell r="L7" t="str">
            <v>Var. %</v>
          </cell>
          <cell r="M7" t="str">
            <v>Var. %</v>
          </cell>
          <cell r="N7" t="str">
            <v>Var.%</v>
          </cell>
          <cell r="O7" t="str">
            <v>% PIB</v>
          </cell>
          <cell r="P7" t="str">
            <v>% PIB</v>
          </cell>
          <cell r="Q7" t="str">
            <v>% PIB</v>
          </cell>
        </row>
        <row r="8">
          <cell r="C8" t="str">
            <v>Dic 20/96</v>
          </cell>
          <cell r="E8" t="str">
            <v>Dic20/96</v>
          </cell>
          <cell r="F8" t="str">
            <v>Mar07/97</v>
          </cell>
          <cell r="G8">
            <v>1997</v>
          </cell>
          <cell r="H8" t="str">
            <v>Alternativo</v>
          </cell>
          <cell r="I8">
            <v>1997</v>
          </cell>
          <cell r="J8">
            <v>1997</v>
          </cell>
          <cell r="K8">
            <v>1996</v>
          </cell>
          <cell r="L8" t="str">
            <v>P.F. Dic20-97/96</v>
          </cell>
          <cell r="M8" t="str">
            <v>P.F. Mar07-97/96</v>
          </cell>
          <cell r="N8" t="str">
            <v>Actual/96</v>
          </cell>
          <cell r="O8" t="str">
            <v>P.F. Dic20/96</v>
          </cell>
          <cell r="P8" t="str">
            <v>P.F. Mar07/97</v>
          </cell>
          <cell r="Q8" t="str">
            <v>Actual</v>
          </cell>
        </row>
        <row r="9">
          <cell r="C9">
            <v>1</v>
          </cell>
          <cell r="E9">
            <v>2</v>
          </cell>
          <cell r="F9">
            <v>2</v>
          </cell>
          <cell r="G9">
            <v>3</v>
          </cell>
          <cell r="I9" t="str">
            <v>5=3-2</v>
          </cell>
          <cell r="J9" t="str">
            <v>4=3-2</v>
          </cell>
          <cell r="K9" t="str">
            <v>3=2-1</v>
          </cell>
          <cell r="L9">
            <v>7</v>
          </cell>
          <cell r="M9">
            <v>5</v>
          </cell>
          <cell r="N9" t="str">
            <v>6=3/1</v>
          </cell>
          <cell r="O9">
            <v>10</v>
          </cell>
          <cell r="P9">
            <v>7</v>
          </cell>
          <cell r="Q9">
            <v>8</v>
          </cell>
        </row>
        <row r="11">
          <cell r="C11">
            <v>12004378.989300001</v>
          </cell>
          <cell r="E11">
            <v>14505177</v>
          </cell>
          <cell r="F11">
            <v>15137015.515000002</v>
          </cell>
          <cell r="G11">
            <v>14482198.458000001</v>
          </cell>
          <cell r="H11">
            <v>14154523.199999999</v>
          </cell>
          <cell r="I11">
            <v>631838.51500000246</v>
          </cell>
          <cell r="J11">
            <v>-654817.05700000189</v>
          </cell>
          <cell r="K11">
            <v>48989.000900000334</v>
          </cell>
          <cell r="L11">
            <v>20.341277324258613</v>
          </cell>
          <cell r="M11">
            <v>25.583285329935677</v>
          </cell>
          <cell r="N11">
            <v>20.150637313776198</v>
          </cell>
          <cell r="O11">
            <v>13.057849175859474</v>
          </cell>
          <cell r="P11">
            <v>13.557960647811004</v>
          </cell>
          <cell r="Q11">
            <v>13.067324726148918</v>
          </cell>
        </row>
        <row r="12">
          <cell r="C12">
            <v>10516955.6931</v>
          </cell>
          <cell r="E12">
            <v>12882399</v>
          </cell>
          <cell r="F12">
            <v>13620616.300000003</v>
          </cell>
          <cell r="G12">
            <v>12862955.058</v>
          </cell>
          <cell r="H12">
            <v>12522745.799999999</v>
          </cell>
          <cell r="I12">
            <v>738217.30000000261</v>
          </cell>
          <cell r="J12">
            <v>-757661.24200000241</v>
          </cell>
          <cell r="K12">
            <v>-13452.759099999443</v>
          </cell>
          <cell r="L12">
            <v>22.648597148475822</v>
          </cell>
          <cell r="M12">
            <v>29.676893371542356</v>
          </cell>
          <cell r="N12">
            <v>22.463478506417299</v>
          </cell>
          <cell r="O12">
            <v>11.596992106007592</v>
          </cell>
          <cell r="P12">
            <v>12.199748332908618</v>
          </cell>
          <cell r="Q12">
            <v>11.606277262959027</v>
          </cell>
        </row>
        <row r="13">
          <cell r="C13">
            <v>10210273.6931</v>
          </cell>
          <cell r="E13">
            <v>12491331</v>
          </cell>
          <cell r="F13">
            <v>13087082.000000002</v>
          </cell>
          <cell r="G13">
            <v>12329420.800000001</v>
          </cell>
          <cell r="H13">
            <v>12135562.799999999</v>
          </cell>
          <cell r="I13">
            <v>595751.00000000186</v>
          </cell>
          <cell r="J13">
            <v>-757661.20000000112</v>
          </cell>
          <cell r="K13">
            <v>-38558.759099999443</v>
          </cell>
          <cell r="L13">
            <v>22.804572100683295</v>
          </cell>
          <cell r="M13">
            <v>28.661509734755629</v>
          </cell>
          <cell r="N13">
            <v>21.212803150702221</v>
          </cell>
          <cell r="O13">
            <v>11.244944905100978</v>
          </cell>
          <cell r="P13">
            <v>11.721870970856022</v>
          </cell>
          <cell r="Q13">
            <v>11.124867936741733</v>
          </cell>
        </row>
        <row r="14">
          <cell r="C14">
            <v>3856038.1</v>
          </cell>
          <cell r="E14">
            <v>4723222</v>
          </cell>
          <cell r="F14">
            <v>4723106.5999999996</v>
          </cell>
          <cell r="G14">
            <v>4723106.5999999996</v>
          </cell>
          <cell r="H14">
            <v>4723106.5999999996</v>
          </cell>
          <cell r="I14">
            <v>-115.40000000037253</v>
          </cell>
          <cell r="J14">
            <v>0</v>
          </cell>
          <cell r="K14">
            <v>0</v>
          </cell>
          <cell r="L14">
            <v>22.488986817842903</v>
          </cell>
          <cell r="M14">
            <v>22.485994108823746</v>
          </cell>
          <cell r="N14">
            <v>22.485994108823746</v>
          </cell>
          <cell r="O14">
            <v>4.2519384975516896</v>
          </cell>
          <cell r="P14">
            <v>4.2304041608968657</v>
          </cell>
          <cell r="Q14">
            <v>4.2616711708106561</v>
          </cell>
        </row>
        <row r="15">
          <cell r="C15">
            <v>3166088.8</v>
          </cell>
          <cell r="E15">
            <v>3955483</v>
          </cell>
          <cell r="F15">
            <v>3955462.2</v>
          </cell>
          <cell r="G15">
            <v>3955462.2</v>
          </cell>
          <cell r="H15">
            <v>3955483</v>
          </cell>
          <cell r="I15">
            <v>-20.799999999813735</v>
          </cell>
          <cell r="J15">
            <v>0</v>
          </cell>
          <cell r="K15">
            <v>0</v>
          </cell>
          <cell r="L15">
            <v>24.93278773482286</v>
          </cell>
          <cell r="M15">
            <v>24.932130772832405</v>
          </cell>
          <cell r="N15">
            <v>24.932130772832405</v>
          </cell>
          <cell r="O15">
            <v>3.5608045618247992</v>
          </cell>
          <cell r="P15">
            <v>3.5428384676200775</v>
          </cell>
          <cell r="Q15">
            <v>3.5690236644185198</v>
          </cell>
        </row>
        <row r="16">
          <cell r="C16">
            <v>1574237.4510000001</v>
          </cell>
          <cell r="E16">
            <v>1918504</v>
          </cell>
          <cell r="F16">
            <v>1889979.5</v>
          </cell>
          <cell r="G16">
            <v>1756987</v>
          </cell>
          <cell r="H16">
            <v>1623994.5</v>
          </cell>
          <cell r="I16">
            <v>-28524.5</v>
          </cell>
          <cell r="J16">
            <v>-132992.5</v>
          </cell>
          <cell r="K16">
            <v>0</v>
          </cell>
          <cell r="L16">
            <v>21.868781534914696</v>
          </cell>
          <cell r="M16">
            <v>20.05682489636056</v>
          </cell>
          <cell r="N16">
            <v>11.60876644650477</v>
          </cell>
          <cell r="O16">
            <v>1.7270755038206773</v>
          </cell>
          <cell r="P16">
            <v>1.6928216570021475</v>
          </cell>
          <cell r="Q16">
            <v>1.5853338659324572</v>
          </cell>
        </row>
        <row r="17">
          <cell r="C17">
            <v>912709.549</v>
          </cell>
          <cell r="E17">
            <v>1086222</v>
          </cell>
          <cell r="F17">
            <v>1083587.8</v>
          </cell>
          <cell r="G17">
            <v>1018663</v>
          </cell>
          <cell r="H17">
            <v>953738.2</v>
          </cell>
          <cell r="I17">
            <v>-2634.1999999999534</v>
          </cell>
          <cell r="J17">
            <v>-64924.800000000047</v>
          </cell>
          <cell r="K17">
            <v>0</v>
          </cell>
          <cell r="L17">
            <v>19.010697454640081</v>
          </cell>
          <cell r="M17">
            <v>18.722084280505324</v>
          </cell>
          <cell r="N17">
            <v>11.608671248820258</v>
          </cell>
          <cell r="O17">
            <v>0.97783867425405624</v>
          </cell>
          <cell r="P17">
            <v>0.97055068327635918</v>
          </cell>
          <cell r="Q17">
            <v>0.91914223148626284</v>
          </cell>
        </row>
        <row r="18">
          <cell r="C18">
            <v>675739.2182</v>
          </cell>
          <cell r="E18">
            <v>790400</v>
          </cell>
          <cell r="F18">
            <v>790433.5</v>
          </cell>
          <cell r="G18">
            <v>797972</v>
          </cell>
          <cell r="H18">
            <v>805510.5</v>
          </cell>
          <cell r="I18">
            <v>33.5</v>
          </cell>
          <cell r="J18">
            <v>7538.5</v>
          </cell>
          <cell r="K18">
            <v>-38558.759099999908</v>
          </cell>
          <cell r="L18">
            <v>24.046490866405158</v>
          </cell>
          <cell r="M18">
            <v>24.051748403657204</v>
          </cell>
          <cell r="N18">
            <v>25.234851226780176</v>
          </cell>
          <cell r="O18">
            <v>0.71153381917361835</v>
          </cell>
          <cell r="P18">
            <v>0.70797749246486907</v>
          </cell>
          <cell r="Q18">
            <v>0.72001217747533397</v>
          </cell>
        </row>
        <row r="19">
          <cell r="C19">
            <v>25460.5749</v>
          </cell>
          <cell r="E19">
            <v>17500</v>
          </cell>
          <cell r="F19">
            <v>17530</v>
          </cell>
          <cell r="G19">
            <v>17530</v>
          </cell>
          <cell r="H19">
            <v>17530</v>
          </cell>
          <cell r="I19">
            <v>30</v>
          </cell>
          <cell r="J19">
            <v>0</v>
          </cell>
          <cell r="K19">
            <v>0</v>
          </cell>
          <cell r="L19">
            <v>-31.266281029655772</v>
          </cell>
          <cell r="M19">
            <v>-31.148451797135181</v>
          </cell>
          <cell r="N19">
            <v>-31.148451797135181</v>
          </cell>
          <cell r="O19">
            <v>1.5753848476136537E-2</v>
          </cell>
          <cell r="P19">
            <v>1.5701315092173034E-2</v>
          </cell>
          <cell r="Q19">
            <v>1.5817363856303987E-2</v>
          </cell>
        </row>
        <row r="20">
          <cell r="C20">
            <v>0</v>
          </cell>
          <cell r="E20">
            <v>0</v>
          </cell>
          <cell r="F20">
            <v>626982.40000000002</v>
          </cell>
          <cell r="G20">
            <v>59700</v>
          </cell>
          <cell r="H20">
            <v>56200</v>
          </cell>
          <cell r="I20">
            <v>626982.40000000002</v>
          </cell>
          <cell r="J20">
            <v>-567282.4</v>
          </cell>
          <cell r="K20">
            <v>0</v>
          </cell>
          <cell r="L20" t="str">
            <v>n.a.</v>
          </cell>
          <cell r="M20" t="str">
            <v>n.a.</v>
          </cell>
          <cell r="N20" t="str">
            <v>n.a.</v>
          </cell>
          <cell r="O20" t="str">
            <v xml:space="preserve"> </v>
          </cell>
          <cell r="P20">
            <v>0.56157719450352939</v>
          </cell>
          <cell r="Q20">
            <v>5.3867462762198969E-2</v>
          </cell>
        </row>
        <row r="21">
          <cell r="C21">
            <v>0</v>
          </cell>
          <cell r="E21">
            <v>0</v>
          </cell>
          <cell r="F21">
            <v>446095.4</v>
          </cell>
          <cell r="G21">
            <v>59700</v>
          </cell>
          <cell r="H21">
            <v>56200</v>
          </cell>
          <cell r="I21">
            <v>446095.4</v>
          </cell>
          <cell r="J21">
            <v>-386395.4</v>
          </cell>
          <cell r="K21">
            <v>0</v>
          </cell>
          <cell r="L21" t="str">
            <v>n.a.</v>
          </cell>
          <cell r="M21" t="str">
            <v>n.a.</v>
          </cell>
          <cell r="N21" t="str">
            <v>n.a.</v>
          </cell>
          <cell r="O21" t="str">
            <v xml:space="preserve"> </v>
          </cell>
          <cell r="P21">
            <v>0.39955986517792169</v>
          </cell>
          <cell r="Q21">
            <v>5.3867462762198969E-2</v>
          </cell>
        </row>
        <row r="22">
          <cell r="F22">
            <v>180887</v>
          </cell>
          <cell r="G22">
            <v>0</v>
          </cell>
          <cell r="H22">
            <v>0</v>
          </cell>
          <cell r="I22">
            <v>180887</v>
          </cell>
          <cell r="J22">
            <v>-180887</v>
          </cell>
          <cell r="K22">
            <v>0</v>
          </cell>
          <cell r="L22" t="str">
            <v>n.a.</v>
          </cell>
          <cell r="M22" t="str">
            <v>n.a.</v>
          </cell>
          <cell r="N22" t="str">
            <v>n.a.</v>
          </cell>
          <cell r="O22" t="str">
            <v xml:space="preserve"> </v>
          </cell>
          <cell r="P22">
            <v>0.16201732932560772</v>
          </cell>
          <cell r="Q22" t="str">
            <v xml:space="preserve"> </v>
          </cell>
        </row>
        <row r="23">
          <cell r="C23">
            <v>0</v>
          </cell>
          <cell r="E23">
            <v>0</v>
          </cell>
          <cell r="F23">
            <v>114412</v>
          </cell>
          <cell r="G23">
            <v>0</v>
          </cell>
          <cell r="H23">
            <v>57206</v>
          </cell>
          <cell r="I23">
            <v>114412</v>
          </cell>
          <cell r="J23">
            <v>-114412</v>
          </cell>
          <cell r="K23">
            <v>0</v>
          </cell>
          <cell r="L23" t="str">
            <v>n.a.</v>
          </cell>
          <cell r="M23" t="str">
            <v>n.a.</v>
          </cell>
          <cell r="N23" t="str">
            <v>n.a.</v>
          </cell>
          <cell r="O23" t="str">
            <v xml:space="preserve"> </v>
          </cell>
          <cell r="P23">
            <v>0.10247683184972625</v>
          </cell>
          <cell r="Q23" t="str">
            <v xml:space="preserve"> </v>
          </cell>
        </row>
        <row r="24">
          <cell r="C24">
            <v>0</v>
          </cell>
          <cell r="E24">
            <v>0</v>
          </cell>
          <cell r="F24">
            <v>16667</v>
          </cell>
          <cell r="G24">
            <v>0</v>
          </cell>
          <cell r="I24">
            <v>16667</v>
          </cell>
          <cell r="J24">
            <v>-16667</v>
          </cell>
          <cell r="K24">
            <v>0</v>
          </cell>
          <cell r="L24" t="str">
            <v>n.a.</v>
          </cell>
          <cell r="M24" t="str">
            <v>n.a.</v>
          </cell>
          <cell r="N24" t="str">
            <v>n.a.</v>
          </cell>
          <cell r="O24" t="str">
            <v xml:space="preserve"> </v>
          </cell>
          <cell r="P24">
            <v>1.4928341051982199E-2</v>
          </cell>
          <cell r="Q24" t="str">
            <v xml:space="preserve"> </v>
          </cell>
        </row>
        <row r="25">
          <cell r="C25">
            <v>0</v>
          </cell>
          <cell r="E25">
            <v>0</v>
          </cell>
          <cell r="F25">
            <v>4366</v>
          </cell>
          <cell r="G25">
            <v>0</v>
          </cell>
          <cell r="I25">
            <v>4366</v>
          </cell>
          <cell r="J25">
            <v>-4366</v>
          </cell>
          <cell r="K25">
            <v>0</v>
          </cell>
          <cell r="L25" t="str">
            <v>n.a.</v>
          </cell>
          <cell r="M25" t="str">
            <v>n.a.</v>
          </cell>
          <cell r="N25" t="str">
            <v>n.a.</v>
          </cell>
          <cell r="O25" t="str">
            <v xml:space="preserve"> </v>
          </cell>
          <cell r="P25">
            <v>3.9105500109770375E-3</v>
          </cell>
          <cell r="Q25" t="str">
            <v xml:space="preserve"> </v>
          </cell>
        </row>
        <row r="26">
          <cell r="C26">
            <v>0</v>
          </cell>
          <cell r="E26">
            <v>0</v>
          </cell>
          <cell r="F26">
            <v>45442</v>
          </cell>
          <cell r="G26">
            <v>0</v>
          </cell>
          <cell r="H26">
            <v>15147.333333333334</v>
          </cell>
          <cell r="I26">
            <v>45442</v>
          </cell>
          <cell r="J26">
            <v>-45442</v>
          </cell>
          <cell r="K26">
            <v>0</v>
          </cell>
          <cell r="L26" t="str">
            <v>n.a.</v>
          </cell>
          <cell r="M26" t="str">
            <v>n.a.</v>
          </cell>
          <cell r="N26" t="str">
            <v>n.a.</v>
          </cell>
          <cell r="O26" t="str">
            <v xml:space="preserve"> </v>
          </cell>
          <cell r="P26">
            <v>4.0701606412922253E-2</v>
          </cell>
          <cell r="Q26" t="str">
            <v xml:space="preserve"> </v>
          </cell>
        </row>
        <row r="27">
          <cell r="C27">
            <v>306682</v>
          </cell>
          <cell r="E27">
            <v>391068</v>
          </cell>
          <cell r="F27">
            <v>533534.30000000005</v>
          </cell>
          <cell r="G27">
            <v>533534.25800000003</v>
          </cell>
          <cell r="H27">
            <v>387183</v>
          </cell>
          <cell r="I27">
            <v>142466.30000000005</v>
          </cell>
          <cell r="J27">
            <v>-4.2000000015832484E-2</v>
          </cell>
          <cell r="K27">
            <v>25105.999999999942</v>
          </cell>
          <cell r="L27">
            <v>17.866830626785802</v>
          </cell>
          <cell r="M27">
            <v>60.805785622144292</v>
          </cell>
          <cell r="N27">
            <v>60.805772963458637</v>
          </cell>
          <cell r="O27">
            <v>0.35204720090661507</v>
          </cell>
          <cell r="P27">
            <v>0.47787736205259412</v>
          </cell>
          <cell r="Q27">
            <v>0.48140932621729415</v>
          </cell>
        </row>
        <row r="28">
          <cell r="C28">
            <v>266943</v>
          </cell>
          <cell r="E28">
            <v>324380</v>
          </cell>
          <cell r="F28">
            <v>334537.59999999998</v>
          </cell>
          <cell r="G28">
            <v>334537.59999999998</v>
          </cell>
          <cell r="H28">
            <v>334537.59999999998</v>
          </cell>
          <cell r="I28">
            <v>10157.599999999977</v>
          </cell>
          <cell r="J28">
            <v>0</v>
          </cell>
          <cell r="K28">
            <v>899.99999999994179</v>
          </cell>
          <cell r="L28">
            <v>21.108261182857156</v>
          </cell>
          <cell r="M28">
            <v>24.900632086707517</v>
          </cell>
          <cell r="N28">
            <v>24.900632086707517</v>
          </cell>
          <cell r="O28">
            <v>0.29201333535366686</v>
          </cell>
          <cell r="P28">
            <v>0.29963949046088678</v>
          </cell>
          <cell r="Q28">
            <v>0.30185413250511578</v>
          </cell>
        </row>
        <row r="29">
          <cell r="F29">
            <v>146351.29999999999</v>
          </cell>
          <cell r="G29">
            <v>146351.258</v>
          </cell>
          <cell r="I29">
            <v>146351.29999999999</v>
          </cell>
          <cell r="J29">
            <v>-4.1999999986728653E-2</v>
          </cell>
          <cell r="M29" t="str">
            <v>n.a.</v>
          </cell>
          <cell r="N29" t="str">
            <v>n.a.</v>
          </cell>
          <cell r="P29">
            <v>0.13108430550194769</v>
          </cell>
          <cell r="Q29">
            <v>0.13205311458150712</v>
          </cell>
        </row>
        <row r="30">
          <cell r="C30">
            <v>39739</v>
          </cell>
          <cell r="E30">
            <v>66688</v>
          </cell>
          <cell r="F30">
            <v>52645.4</v>
          </cell>
          <cell r="G30">
            <v>52645.4</v>
          </cell>
          <cell r="H30">
            <v>52645.4</v>
          </cell>
          <cell r="I30">
            <v>-14042.599999999999</v>
          </cell>
          <cell r="J30">
            <v>0</v>
          </cell>
          <cell r="K30">
            <v>24205.999999999993</v>
          </cell>
          <cell r="L30">
            <v>4.2896238955352439</v>
          </cell>
          <cell r="M30">
            <v>-17.670810853076844</v>
          </cell>
          <cell r="N30">
            <v>-17.670810853076844</v>
          </cell>
          <cell r="O30">
            <v>6.00338655529482E-2</v>
          </cell>
          <cell r="P30">
            <v>4.7153566089759631E-2</v>
          </cell>
          <cell r="Q30">
            <v>4.7502079130671185E-2</v>
          </cell>
        </row>
        <row r="31">
          <cell r="C31">
            <v>391876.6618</v>
          </cell>
          <cell r="E31">
            <v>490242</v>
          </cell>
          <cell r="F31">
            <v>501850.1</v>
          </cell>
          <cell r="G31">
            <v>501850.1</v>
          </cell>
          <cell r="H31">
            <v>501850.1</v>
          </cell>
          <cell r="I31">
            <v>11608.099999999977</v>
          </cell>
          <cell r="J31">
            <v>0</v>
          </cell>
          <cell r="K31">
            <v>13038</v>
          </cell>
          <cell r="L31">
            <v>21.072918876458434</v>
          </cell>
          <cell r="M31">
            <v>23.939720475688642</v>
          </cell>
          <cell r="N31">
            <v>23.939720475688642</v>
          </cell>
          <cell r="O31">
            <v>0.4413256105507502</v>
          </cell>
          <cell r="P31">
            <v>0.4494983770187419</v>
          </cell>
          <cell r="Q31">
            <v>0.45282062937949463</v>
          </cell>
        </row>
        <row r="32">
          <cell r="C32">
            <v>1095546.6343999999</v>
          </cell>
          <cell r="E32">
            <v>1132536</v>
          </cell>
          <cell r="F32">
            <v>1014549.115</v>
          </cell>
          <cell r="G32">
            <v>1117393.3</v>
          </cell>
          <cell r="H32">
            <v>1129927.3</v>
          </cell>
          <cell r="I32">
            <v>-117986.88500000001</v>
          </cell>
          <cell r="J32">
            <v>102844.18500000006</v>
          </cell>
          <cell r="K32">
            <v>49403.760000000242</v>
          </cell>
          <cell r="L32">
            <v>-1.0842735598607045</v>
          </cell>
          <cell r="M32">
            <v>-11.38925145035088</v>
          </cell>
          <cell r="N32">
            <v>-2.4068374083962896</v>
          </cell>
          <cell r="O32">
            <v>1.0195314593011298</v>
          </cell>
          <cell r="P32">
            <v>0.90871393788364496</v>
          </cell>
          <cell r="Q32">
            <v>1.0082268338103959</v>
          </cell>
        </row>
        <row r="33">
          <cell r="C33">
            <v>164252.17440000002</v>
          </cell>
          <cell r="E33">
            <v>69970</v>
          </cell>
          <cell r="F33">
            <v>74082.100000000006</v>
          </cell>
          <cell r="G33">
            <v>110000</v>
          </cell>
          <cell r="H33">
            <v>228517</v>
          </cell>
          <cell r="I33">
            <v>4112.1000000000058</v>
          </cell>
          <cell r="J33">
            <v>35917.899999999994</v>
          </cell>
          <cell r="K33">
            <v>0</v>
          </cell>
          <cell r="L33">
            <v>-57.400868356480039</v>
          </cell>
          <cell r="M33">
            <v>-54.897339855246386</v>
          </cell>
          <cell r="N33">
            <v>-33.029805905571017</v>
          </cell>
          <cell r="O33">
            <v>6.2988387307158486E-2</v>
          </cell>
          <cell r="P33">
            <v>6.6354044197939083E-2</v>
          </cell>
          <cell r="Q33">
            <v>9.9253281471388399E-2</v>
          </cell>
        </row>
        <row r="34">
          <cell r="F34">
            <v>31357</v>
          </cell>
          <cell r="G34">
            <v>31357</v>
          </cell>
          <cell r="I34">
            <v>31357</v>
          </cell>
          <cell r="J34">
            <v>0</v>
          </cell>
          <cell r="M34">
            <v>-36.395537525354968</v>
          </cell>
          <cell r="N34">
            <v>-36.395537525354968</v>
          </cell>
          <cell r="P34">
            <v>2.808591770366628E-2</v>
          </cell>
          <cell r="Q34">
            <v>2.8293501337257509E-2</v>
          </cell>
        </row>
        <row r="35">
          <cell r="F35">
            <v>87160</v>
          </cell>
          <cell r="G35">
            <v>87160</v>
          </cell>
          <cell r="I35">
            <v>87160</v>
          </cell>
          <cell r="J35">
            <v>0</v>
          </cell>
          <cell r="M35">
            <v>3.024786941052704</v>
          </cell>
          <cell r="N35">
            <v>3.024786941052704</v>
          </cell>
          <cell r="P35">
            <v>7.8067691011625889E-2</v>
          </cell>
          <cell r="Q35">
            <v>7.8644691027692837E-2</v>
          </cell>
        </row>
        <row r="36">
          <cell r="C36">
            <v>550049</v>
          </cell>
          <cell r="E36">
            <v>681100</v>
          </cell>
          <cell r="F36">
            <v>598900.01500000001</v>
          </cell>
          <cell r="G36">
            <v>654676.30000000005</v>
          </cell>
          <cell r="H36">
            <v>654676.30000000005</v>
          </cell>
          <cell r="I36">
            <v>-82199.984999999986</v>
          </cell>
          <cell r="J36">
            <v>55776.285000000033</v>
          </cell>
          <cell r="K36">
            <v>0</v>
          </cell>
          <cell r="L36">
            <v>23.825331924973959</v>
          </cell>
          <cell r="M36">
            <v>8.8812114920670648</v>
          </cell>
          <cell r="N36">
            <v>19.021450816200016</v>
          </cell>
          <cell r="O36">
            <v>0.61313978269123415</v>
          </cell>
          <cell r="P36">
            <v>0.53642429231158906</v>
          </cell>
          <cell r="Q36">
            <v>0.59071610069588287</v>
          </cell>
        </row>
        <row r="37">
          <cell r="C37">
            <v>228000</v>
          </cell>
          <cell r="E37">
            <v>278156</v>
          </cell>
          <cell r="F37">
            <v>278156.495</v>
          </cell>
          <cell r="G37">
            <v>207000</v>
          </cell>
          <cell r="H37">
            <v>207000</v>
          </cell>
          <cell r="I37">
            <v>0.49499999999534339</v>
          </cell>
          <cell r="J37">
            <v>-71156.494999999995</v>
          </cell>
          <cell r="K37">
            <v>0</v>
          </cell>
          <cell r="L37">
            <v>21.998245614035095</v>
          </cell>
          <cell r="M37">
            <v>21.998462719298239</v>
          </cell>
          <cell r="N37">
            <v>-9.210526315789469</v>
          </cell>
          <cell r="O37">
            <v>0.2504015700987563</v>
          </cell>
          <cell r="P37">
            <v>0.24913991859266704</v>
          </cell>
          <cell r="Q37">
            <v>0.18677662967797634</v>
          </cell>
        </row>
        <row r="38">
          <cell r="C38">
            <v>60000</v>
          </cell>
          <cell r="E38">
            <v>74400</v>
          </cell>
          <cell r="F38">
            <v>74400</v>
          </cell>
          <cell r="G38">
            <v>40800</v>
          </cell>
          <cell r="H38">
            <v>40800</v>
          </cell>
          <cell r="I38">
            <v>0</v>
          </cell>
          <cell r="J38">
            <v>-33600</v>
          </cell>
          <cell r="K38">
            <v>0</v>
          </cell>
          <cell r="L38">
            <v>24</v>
          </cell>
          <cell r="M38">
            <v>24</v>
          </cell>
          <cell r="N38">
            <v>-31.999999999999996</v>
          </cell>
          <cell r="O38">
            <v>6.6976361521403349E-2</v>
          </cell>
          <cell r="P38">
            <v>6.6638781680414927E-2</v>
          </cell>
          <cell r="Q38">
            <v>3.681394440029679E-2</v>
          </cell>
        </row>
        <row r="39">
          <cell r="C39">
            <v>189300</v>
          </cell>
          <cell r="E39">
            <v>138200</v>
          </cell>
          <cell r="F39">
            <v>100000</v>
          </cell>
          <cell r="G39">
            <v>100000</v>
          </cell>
          <cell r="H39">
            <v>100000</v>
          </cell>
          <cell r="I39">
            <v>-38200</v>
          </cell>
          <cell r="J39">
            <v>0</v>
          </cell>
          <cell r="K39">
            <v>0</v>
          </cell>
          <cell r="L39">
            <v>-26.994189117802424</v>
          </cell>
          <cell r="M39">
            <v>-47.173798203909136</v>
          </cell>
          <cell r="N39">
            <v>-47.173798203909136</v>
          </cell>
          <cell r="O39">
            <v>0.12441039196583255</v>
          </cell>
          <cell r="P39">
            <v>8.9568254946794254E-2</v>
          </cell>
          <cell r="Q39">
            <v>9.0230255883080354E-2</v>
          </cell>
        </row>
        <row r="40">
          <cell r="C40">
            <v>0</v>
          </cell>
          <cell r="E40">
            <v>0</v>
          </cell>
          <cell r="F40">
            <v>56000</v>
          </cell>
          <cell r="G40">
            <v>175303.3</v>
          </cell>
          <cell r="H40">
            <v>175303.3</v>
          </cell>
          <cell r="I40">
            <v>56000</v>
          </cell>
          <cell r="J40">
            <v>119303.29999999999</v>
          </cell>
          <cell r="K40">
            <v>0</v>
          </cell>
          <cell r="L40" t="str">
            <v>n.a.</v>
          </cell>
          <cell r="M40" t="str">
            <v>n.a.</v>
          </cell>
          <cell r="N40" t="str">
            <v>n.a.</v>
          </cell>
          <cell r="O40" t="str">
            <v xml:space="preserve"> </v>
          </cell>
          <cell r="P40">
            <v>5.0158222770204784E-2</v>
          </cell>
          <cell r="Q40">
            <v>0.15817661616148398</v>
          </cell>
        </row>
        <row r="41">
          <cell r="C41">
            <v>72749</v>
          </cell>
          <cell r="E41">
            <v>190344</v>
          </cell>
          <cell r="F41">
            <v>90343.52</v>
          </cell>
          <cell r="G41">
            <v>131573</v>
          </cell>
          <cell r="H41">
            <v>131573</v>
          </cell>
          <cell r="I41">
            <v>-100000.48</v>
          </cell>
          <cell r="J41">
            <v>41229.479999999996</v>
          </cell>
          <cell r="K41">
            <v>0</v>
          </cell>
          <cell r="L41">
            <v>161.6448336059602</v>
          </cell>
          <cell r="M41">
            <v>24.185239659651693</v>
          </cell>
          <cell r="N41">
            <v>80.858843420528117</v>
          </cell>
          <cell r="O41">
            <v>0.17135145910524191</v>
          </cell>
          <cell r="P41">
            <v>8.091911432150807E-2</v>
          </cell>
          <cell r="Q41">
            <v>0.11871865457304533</v>
          </cell>
        </row>
        <row r="42">
          <cell r="C42">
            <v>13400</v>
          </cell>
          <cell r="E42">
            <v>10800</v>
          </cell>
          <cell r="F42">
            <v>10800</v>
          </cell>
          <cell r="G42">
            <v>8100</v>
          </cell>
          <cell r="H42">
            <v>6784</v>
          </cell>
          <cell r="I42">
            <v>0</v>
          </cell>
          <cell r="J42">
            <v>-2700</v>
          </cell>
          <cell r="K42">
            <v>-5300</v>
          </cell>
          <cell r="L42">
            <v>33.333333333333329</v>
          </cell>
          <cell r="M42">
            <v>33.333333333333329</v>
          </cell>
          <cell r="N42">
            <v>0</v>
          </cell>
          <cell r="O42">
            <v>9.7223750595585492E-3</v>
          </cell>
          <cell r="P42">
            <v>9.6733715342537802E-3</v>
          </cell>
          <cell r="Q42">
            <v>7.3086507265295092E-3</v>
          </cell>
        </row>
        <row r="43">
          <cell r="C43">
            <v>186056.06</v>
          </cell>
          <cell r="E43">
            <v>185288</v>
          </cell>
          <cell r="F43">
            <v>186150</v>
          </cell>
          <cell r="G43">
            <v>200000</v>
          </cell>
          <cell r="H43">
            <v>213850</v>
          </cell>
          <cell r="I43">
            <v>862</v>
          </cell>
          <cell r="J43">
            <v>13850</v>
          </cell>
          <cell r="K43">
            <v>3658.1600000000035</v>
          </cell>
          <cell r="L43">
            <v>-2.3330986997179282</v>
          </cell>
          <cell r="M43">
            <v>-1.8787310724520334</v>
          </cell>
          <cell r="N43">
            <v>5.4217232635487278</v>
          </cell>
          <cell r="O43">
            <v>0.16679994722550781</v>
          </cell>
          <cell r="P43">
            <v>0.1667313065834575</v>
          </cell>
          <cell r="Q43">
            <v>0.18046051176616071</v>
          </cell>
        </row>
        <row r="44">
          <cell r="C44">
            <v>98934</v>
          </cell>
          <cell r="E44">
            <v>0</v>
          </cell>
          <cell r="F44">
            <v>0</v>
          </cell>
          <cell r="G44">
            <v>0</v>
          </cell>
          <cell r="H44">
            <v>0</v>
          </cell>
          <cell r="I44">
            <v>0</v>
          </cell>
          <cell r="J44">
            <v>0</v>
          </cell>
          <cell r="K44">
            <v>0</v>
          </cell>
          <cell r="L44">
            <v>-100</v>
          </cell>
          <cell r="M44">
            <v>-100</v>
          </cell>
          <cell r="N44">
            <v>-100</v>
          </cell>
          <cell r="O44" t="str">
            <v xml:space="preserve"> </v>
          </cell>
          <cell r="P44" t="str">
            <v xml:space="preserve"> </v>
          </cell>
          <cell r="Q44" t="str">
            <v xml:space="preserve"> </v>
          </cell>
        </row>
        <row r="45">
          <cell r="C45">
            <v>0</v>
          </cell>
          <cell r="E45">
            <v>97751</v>
          </cell>
          <cell r="F45">
            <v>0</v>
          </cell>
          <cell r="G45">
            <v>0</v>
          </cell>
          <cell r="H45">
            <v>0</v>
          </cell>
          <cell r="I45">
            <v>-97751</v>
          </cell>
          <cell r="J45">
            <v>0</v>
          </cell>
          <cell r="K45">
            <v>0</v>
          </cell>
          <cell r="L45" t="str">
            <v>n.a.</v>
          </cell>
          <cell r="M45" t="str">
            <v>n.a.</v>
          </cell>
          <cell r="N45" t="str">
            <v>n.a.</v>
          </cell>
          <cell r="O45">
            <v>8.7997396708047015E-2</v>
          </cell>
          <cell r="P45" t="str">
            <v xml:space="preserve"> </v>
          </cell>
          <cell r="Q45" t="str">
            <v xml:space="preserve"> </v>
          </cell>
        </row>
        <row r="46">
          <cell r="C46">
            <v>82855.399999999994</v>
          </cell>
          <cell r="E46">
            <v>87627</v>
          </cell>
          <cell r="F46">
            <v>26100</v>
          </cell>
          <cell r="G46">
            <v>26100</v>
          </cell>
          <cell r="H46">
            <v>26100</v>
          </cell>
          <cell r="I46">
            <v>-61527</v>
          </cell>
          <cell r="J46">
            <v>0</v>
          </cell>
          <cell r="K46">
            <v>-82855.399999999994</v>
          </cell>
          <cell r="L46" t="str">
            <v>n.a.</v>
          </cell>
          <cell r="M46" t="str">
            <v>n.a.</v>
          </cell>
          <cell r="N46" t="str">
            <v>n.a.</v>
          </cell>
          <cell r="O46">
            <v>7.8883570309623799E-2</v>
          </cell>
          <cell r="P46">
            <v>2.3377314541113303E-2</v>
          </cell>
          <cell r="Q46">
            <v>2.3550096785483973E-2</v>
          </cell>
        </row>
        <row r="47">
          <cell r="O47" t="str">
            <v xml:space="preserve"> </v>
          </cell>
        </row>
        <row r="48">
          <cell r="C48">
            <v>15622302.947824001</v>
          </cell>
          <cell r="E48">
            <v>19265187</v>
          </cell>
          <cell r="F48">
            <v>19488005.992658094</v>
          </cell>
          <cell r="G48">
            <v>19611801.492658094</v>
          </cell>
          <cell r="H48">
            <v>19611801.492658094</v>
          </cell>
          <cell r="I48">
            <v>222818.99265809357</v>
          </cell>
          <cell r="J48">
            <v>123795.5</v>
          </cell>
          <cell r="K48">
            <v>-220333.14900000207</v>
          </cell>
          <cell r="L48">
            <v>25.082617688751551</v>
          </cell>
          <cell r="M48">
            <v>26.529309219565398</v>
          </cell>
          <cell r="N48">
            <v>27.333073294011601</v>
          </cell>
          <cell r="O48">
            <v>17.34290496356774</v>
          </cell>
          <cell r="P48">
            <v>17.455066891550544</v>
          </cell>
          <cell r="Q48">
            <v>17.69577867010717</v>
          </cell>
        </row>
        <row r="49">
          <cell r="C49">
            <v>13743780.426072501</v>
          </cell>
          <cell r="E49">
            <v>16735229</v>
          </cell>
          <cell r="F49">
            <v>16846398.492658094</v>
          </cell>
          <cell r="G49">
            <v>16846398.492658094</v>
          </cell>
          <cell r="H49">
            <v>16846398.492658094</v>
          </cell>
          <cell r="I49">
            <v>111169.49265809357</v>
          </cell>
          <cell r="J49">
            <v>0</v>
          </cell>
          <cell r="K49">
            <v>-220333.14900000021</v>
          </cell>
          <cell r="L49">
            <v>23.749726361359926</v>
          </cell>
          <cell r="M49">
            <v>24.571776319336024</v>
          </cell>
          <cell r="N49">
            <v>24.571776319336024</v>
          </cell>
          <cell r="O49">
            <v>15.065386393111199</v>
          </cell>
          <cell r="P49">
            <v>15.089025151256907</v>
          </cell>
          <cell r="Q49">
            <v>15.20054846700879</v>
          </cell>
        </row>
        <row r="50">
          <cell r="C50">
            <v>13171377.947824001</v>
          </cell>
          <cell r="E50">
            <v>16266187</v>
          </cell>
          <cell r="F50">
            <v>16613011.973780537</v>
          </cell>
          <cell r="G50">
            <v>16736807.473780537</v>
          </cell>
          <cell r="H50">
            <v>16736807.473780537</v>
          </cell>
          <cell r="I50">
            <v>346824.97378053702</v>
          </cell>
          <cell r="J50">
            <v>123795.5</v>
          </cell>
          <cell r="K50">
            <v>-124154.97700000182</v>
          </cell>
          <cell r="L50">
            <v>24.671641132938404</v>
          </cell>
          <cell r="M50">
            <v>27.329869436050114</v>
          </cell>
          <cell r="N50">
            <v>28.278695866600344</v>
          </cell>
          <cell r="O50">
            <v>14.643145444714397</v>
          </cell>
          <cell r="P50">
            <v>14.879984919017208</v>
          </cell>
          <cell r="Q50">
            <v>15.101664210250695</v>
          </cell>
        </row>
        <row r="51">
          <cell r="C51">
            <v>1878522.5217514997</v>
          </cell>
          <cell r="E51">
            <v>2529958</v>
          </cell>
          <cell r="F51">
            <v>2641607.5</v>
          </cell>
          <cell r="G51">
            <v>2765403</v>
          </cell>
          <cell r="H51">
            <v>2765403</v>
          </cell>
          <cell r="I51">
            <v>111649.5</v>
          </cell>
          <cell r="J51">
            <v>123795.5</v>
          </cell>
          <cell r="K51">
            <v>0</v>
          </cell>
          <cell r="L51">
            <v>34.678076557799997</v>
          </cell>
          <cell r="M51">
            <v>40.621550682129381</v>
          </cell>
          <cell r="N51">
            <v>47.211596772424592</v>
          </cell>
          <cell r="O51">
            <v>2.2775185704565395</v>
          </cell>
          <cell r="P51">
            <v>2.366041740293638</v>
          </cell>
          <cell r="Q51">
            <v>2.4952302030983806</v>
          </cell>
        </row>
        <row r="52">
          <cell r="C52">
            <v>467078.2217514998</v>
          </cell>
          <cell r="E52">
            <v>737054</v>
          </cell>
          <cell r="F52">
            <v>680599.2</v>
          </cell>
          <cell r="G52">
            <v>644103</v>
          </cell>
          <cell r="H52">
            <v>644103</v>
          </cell>
          <cell r="I52">
            <v>-56454.800000000047</v>
          </cell>
          <cell r="J52">
            <v>-36496.199999999953</v>
          </cell>
          <cell r="K52">
            <v>0</v>
          </cell>
          <cell r="L52">
            <v>57.800977582751798</v>
          </cell>
          <cell r="M52">
            <v>45.714179832195214</v>
          </cell>
          <cell r="N52">
            <v>37.900456498415579</v>
          </cell>
          <cell r="O52">
            <v>0.66351068769887656</v>
          </cell>
          <cell r="P52">
            <v>0.60960082662184212</v>
          </cell>
          <cell r="Q52">
            <v>0.58117578505059708</v>
          </cell>
        </row>
        <row r="53">
          <cell r="C53">
            <v>1411444.3</v>
          </cell>
          <cell r="E53">
            <v>1792904</v>
          </cell>
          <cell r="F53">
            <v>1857009.3</v>
          </cell>
          <cell r="G53">
            <v>2121300</v>
          </cell>
          <cell r="H53">
            <v>2121300</v>
          </cell>
          <cell r="I53">
            <v>64105.300000000047</v>
          </cell>
          <cell r="J53">
            <v>264290.69999999995</v>
          </cell>
          <cell r="K53">
            <v>0</v>
          </cell>
          <cell r="L53">
            <v>27.026195791077257</v>
          </cell>
          <cell r="M53">
            <v>31.56801866003498</v>
          </cell>
          <cell r="N53">
            <v>50.292859590704353</v>
          </cell>
          <cell r="O53">
            <v>1.6140078827576632</v>
          </cell>
          <cell r="P53">
            <v>1.6632908242096796</v>
          </cell>
          <cell r="Q53">
            <v>1.9140544180477836</v>
          </cell>
        </row>
        <row r="54">
          <cell r="C54">
            <v>0</v>
          </cell>
          <cell r="E54">
            <v>0</v>
          </cell>
          <cell r="F54">
            <v>103999</v>
          </cell>
          <cell r="G54">
            <v>0</v>
          </cell>
          <cell r="H54">
            <v>0</v>
          </cell>
          <cell r="I54">
            <v>103999</v>
          </cell>
          <cell r="J54">
            <v>-103999</v>
          </cell>
          <cell r="K54">
            <v>0</v>
          </cell>
          <cell r="L54" t="str">
            <v>n.a.</v>
          </cell>
          <cell r="M54" t="str">
            <v>n.a.</v>
          </cell>
          <cell r="N54" t="str">
            <v>n.a.</v>
          </cell>
          <cell r="O54" t="str">
            <v xml:space="preserve"> </v>
          </cell>
          <cell r="P54">
            <v>9.3150089462116559E-2</v>
          </cell>
          <cell r="Q54" t="str">
            <v xml:space="preserve"> </v>
          </cell>
        </row>
        <row r="55">
          <cell r="C55">
            <v>11292855.426072501</v>
          </cell>
          <cell r="E55">
            <v>13736229</v>
          </cell>
          <cell r="F55">
            <v>13971404.473780537</v>
          </cell>
          <cell r="G55">
            <v>13971404.473780537</v>
          </cell>
          <cell r="H55">
            <v>13971404.473780537</v>
          </cell>
          <cell r="I55">
            <v>235175.47378053702</v>
          </cell>
          <cell r="J55">
            <v>0</v>
          </cell>
          <cell r="K55">
            <v>-124154.97699999996</v>
          </cell>
          <cell r="L55">
            <v>22.988606083895103</v>
          </cell>
          <cell r="M55">
            <v>25.094271598454277</v>
          </cell>
          <cell r="N55">
            <v>25.094271598454277</v>
          </cell>
          <cell r="O55">
            <v>12.365626874257858</v>
          </cell>
          <cell r="P55">
            <v>12.513943178723572</v>
          </cell>
          <cell r="Q55">
            <v>12.606434007152314</v>
          </cell>
        </row>
        <row r="56">
          <cell r="C56">
            <v>2551193.1740000001</v>
          </cell>
          <cell r="E56">
            <v>2827000</v>
          </cell>
          <cell r="F56">
            <v>3038900.8549118382</v>
          </cell>
          <cell r="G56">
            <v>3038900.8549118382</v>
          </cell>
          <cell r="H56">
            <v>3038900.8549118382</v>
          </cell>
          <cell r="I56">
            <v>211900.85491183819</v>
          </cell>
          <cell r="J56">
            <v>0</v>
          </cell>
          <cell r="K56">
            <v>0</v>
          </cell>
          <cell r="L56">
            <v>10.810895419869905</v>
          </cell>
          <cell r="M56">
            <v>19.116846418460899</v>
          </cell>
          <cell r="N56">
            <v>19.116846418460899</v>
          </cell>
          <cell r="O56">
            <v>2.5449216938307426</v>
          </cell>
          <cell r="P56">
            <v>2.7218904653077454</v>
          </cell>
          <cell r="Q56">
            <v>2.7420080174200683</v>
          </cell>
        </row>
        <row r="57">
          <cell r="C57">
            <v>7848944.2520725001</v>
          </cell>
          <cell r="E57">
            <v>9638543</v>
          </cell>
          <cell r="F57">
            <v>9660532.5</v>
          </cell>
          <cell r="G57">
            <v>9660532.5</v>
          </cell>
          <cell r="H57">
            <v>9660532.5</v>
          </cell>
          <cell r="I57">
            <v>21989.5</v>
          </cell>
          <cell r="J57">
            <v>0</v>
          </cell>
          <cell r="K57">
            <v>-84519</v>
          </cell>
          <cell r="L57">
            <v>24.137237298114968</v>
          </cell>
          <cell r="M57">
            <v>24.420445639828724</v>
          </cell>
          <cell r="N57">
            <v>24.420445639828724</v>
          </cell>
          <cell r="O57">
            <v>8.6768083401557998</v>
          </cell>
          <cell r="P57">
            <v>8.6527703788179178</v>
          </cell>
          <cell r="Q57">
            <v>8.7167231944181403</v>
          </cell>
        </row>
        <row r="58">
          <cell r="C58">
            <v>2695471</v>
          </cell>
          <cell r="E58">
            <v>3111900</v>
          </cell>
          <cell r="F58">
            <v>3092837</v>
          </cell>
          <cell r="G58">
            <v>3092837</v>
          </cell>
          <cell r="H58">
            <v>3092837</v>
          </cell>
          <cell r="I58">
            <v>-19063</v>
          </cell>
          <cell r="J58">
            <v>0</v>
          </cell>
          <cell r="K58">
            <v>-63471</v>
          </cell>
          <cell r="L58">
            <v>18.233282674772045</v>
          </cell>
          <cell r="M58">
            <v>17.509004559270515</v>
          </cell>
          <cell r="N58">
            <v>17.509004559270515</v>
          </cell>
          <cell r="O58">
            <v>2.8013943470222453</v>
          </cell>
          <cell r="P58">
            <v>2.7702001292487832</v>
          </cell>
          <cell r="Q58">
            <v>2.7906747391465858</v>
          </cell>
        </row>
        <row r="59">
          <cell r="C59">
            <v>1555900</v>
          </cell>
          <cell r="E59">
            <v>1929800</v>
          </cell>
          <cell r="F59">
            <v>1934659</v>
          </cell>
          <cell r="G59">
            <v>1934659</v>
          </cell>
          <cell r="H59">
            <v>1934659</v>
          </cell>
          <cell r="I59">
            <v>4859</v>
          </cell>
          <cell r="J59">
            <v>0</v>
          </cell>
          <cell r="K59">
            <v>-3900</v>
          </cell>
          <cell r="L59">
            <v>24.342783505154642</v>
          </cell>
          <cell r="M59">
            <v>24.655863402061851</v>
          </cell>
          <cell r="N59">
            <v>24.655863402061851</v>
          </cell>
          <cell r="O59">
            <v>1.7372443879570452</v>
          </cell>
          <cell r="P59">
            <v>1.7328403054711006</v>
          </cell>
          <cell r="Q59">
            <v>1.7456477661650438</v>
          </cell>
        </row>
        <row r="60">
          <cell r="C60">
            <v>3597573.2520725001</v>
          </cell>
          <cell r="E60">
            <v>4596843</v>
          </cell>
          <cell r="F60">
            <v>4633036.5</v>
          </cell>
          <cell r="G60">
            <v>4633036.5</v>
          </cell>
          <cell r="H60">
            <v>4633036.5</v>
          </cell>
          <cell r="I60">
            <v>36193.5</v>
          </cell>
          <cell r="J60">
            <v>0</v>
          </cell>
          <cell r="K60">
            <v>-17148</v>
          </cell>
          <cell r="L60">
            <v>28.38818510005634</v>
          </cell>
          <cell r="M60">
            <v>29.399056643291299</v>
          </cell>
          <cell r="N60">
            <v>29.399056643291299</v>
          </cell>
          <cell r="O60">
            <v>4.1381696051765093</v>
          </cell>
          <cell r="P60">
            <v>4.1497299440980333</v>
          </cell>
          <cell r="Q60">
            <v>4.1804006891065102</v>
          </cell>
        </row>
        <row r="61">
          <cell r="C61">
            <v>892718</v>
          </cell>
          <cell r="E61">
            <v>1270686</v>
          </cell>
          <cell r="F61">
            <v>1271971.1188686998</v>
          </cell>
          <cell r="G61">
            <v>1271971.1188686998</v>
          </cell>
          <cell r="H61">
            <v>1271971.1188686998</v>
          </cell>
          <cell r="I61">
            <v>1285.118868699763</v>
          </cell>
          <cell r="J61">
            <v>0</v>
          </cell>
          <cell r="K61">
            <v>-39635.977000000072</v>
          </cell>
          <cell r="L61">
            <v>48.952382741747222</v>
          </cell>
          <cell r="M61">
            <v>49.10302697454685</v>
          </cell>
          <cell r="N61">
            <v>49.10302697454685</v>
          </cell>
          <cell r="O61">
            <v>1.1438968402713163</v>
          </cell>
          <cell r="P61">
            <v>1.1392823345979086</v>
          </cell>
          <cell r="Q61">
            <v>1.1477027953141081</v>
          </cell>
        </row>
        <row r="62">
          <cell r="C62">
            <v>163200</v>
          </cell>
          <cell r="E62">
            <v>489386</v>
          </cell>
          <cell r="F62">
            <v>481600</v>
          </cell>
          <cell r="G62">
            <v>481600</v>
          </cell>
          <cell r="H62">
            <v>481600</v>
          </cell>
          <cell r="I62">
            <v>-7786</v>
          </cell>
          <cell r="J62">
            <v>0</v>
          </cell>
          <cell r="K62">
            <v>-35753</v>
          </cell>
          <cell r="L62">
            <v>283.99177697395783</v>
          </cell>
          <cell r="M62">
            <v>277.88257079413404</v>
          </cell>
          <cell r="N62">
            <v>277.88257079413404</v>
          </cell>
          <cell r="O62">
            <v>0.44055502230528887</v>
          </cell>
          <cell r="P62">
            <v>0.43136071582376118</v>
          </cell>
          <cell r="Q62">
            <v>0.43454891233291498</v>
          </cell>
        </row>
        <row r="63">
          <cell r="C63">
            <v>729518</v>
          </cell>
          <cell r="E63">
            <v>781300</v>
          </cell>
          <cell r="F63">
            <v>790371.11886869965</v>
          </cell>
          <cell r="G63">
            <v>790371.11886869965</v>
          </cell>
          <cell r="H63">
            <v>790371.11886869965</v>
          </cell>
          <cell r="I63">
            <v>9071.1188686996466</v>
          </cell>
          <cell r="J63">
            <v>0</v>
          </cell>
          <cell r="K63">
            <v>-3882.9770000000717</v>
          </cell>
          <cell r="L63">
            <v>7.6712086979848104</v>
          </cell>
          <cell r="M63">
            <v>8.9213025580078273</v>
          </cell>
          <cell r="N63">
            <v>8.9213025580078273</v>
          </cell>
          <cell r="O63">
            <v>0.70334181796602735</v>
          </cell>
          <cell r="P63">
            <v>0.70792161877414728</v>
          </cell>
          <cell r="Q63">
            <v>0.71315388298119287</v>
          </cell>
        </row>
        <row r="64">
          <cell r="C64">
            <v>2450925</v>
          </cell>
          <cell r="E64">
            <v>2999000</v>
          </cell>
          <cell r="F64">
            <v>2874994.0188775575</v>
          </cell>
          <cell r="G64">
            <v>2874994.0188775575</v>
          </cell>
          <cell r="H64">
            <v>2874994.0188775575</v>
          </cell>
          <cell r="I64">
            <v>-124005.98112244252</v>
          </cell>
          <cell r="J64">
            <v>0</v>
          </cell>
          <cell r="K64">
            <v>-96178.172000000719</v>
          </cell>
          <cell r="L64">
            <v>27.359763875218633</v>
          </cell>
          <cell r="M64">
            <v>22.093550979296971</v>
          </cell>
          <cell r="N64">
            <v>22.093550979296971</v>
          </cell>
          <cell r="O64">
            <v>2.6997595188533419</v>
          </cell>
          <cell r="P64">
            <v>2.5750819725333369</v>
          </cell>
          <cell r="Q64">
            <v>2.5941144598564758</v>
          </cell>
        </row>
        <row r="65">
          <cell r="C65">
            <v>2239325</v>
          </cell>
          <cell r="E65">
            <v>2999000</v>
          </cell>
          <cell r="F65">
            <v>2874994.0188775575</v>
          </cell>
          <cell r="G65">
            <v>2874994.0188775575</v>
          </cell>
          <cell r="H65">
            <v>2874994.0188775575</v>
          </cell>
          <cell r="I65">
            <v>-124005.98112244252</v>
          </cell>
          <cell r="J65">
            <v>0</v>
          </cell>
          <cell r="K65">
            <v>76821.827999999281</v>
          </cell>
          <cell r="L65">
            <v>29.48229204405175</v>
          </cell>
          <cell r="M65">
            <v>24.128314497234381</v>
          </cell>
          <cell r="N65">
            <v>24.128314497234381</v>
          </cell>
          <cell r="O65">
            <v>2.6997595188533419</v>
          </cell>
          <cell r="P65">
            <v>2.5750819725333369</v>
          </cell>
          <cell r="Q65">
            <v>2.5941144598564758</v>
          </cell>
        </row>
        <row r="66">
          <cell r="C66">
            <v>211600</v>
          </cell>
          <cell r="E66">
            <v>0</v>
          </cell>
          <cell r="F66">
            <v>0</v>
          </cell>
          <cell r="G66">
            <v>0</v>
          </cell>
          <cell r="H66">
            <v>0</v>
          </cell>
          <cell r="I66">
            <v>0</v>
          </cell>
          <cell r="J66">
            <v>0</v>
          </cell>
          <cell r="K66">
            <v>-173000</v>
          </cell>
          <cell r="L66">
            <v>-100</v>
          </cell>
          <cell r="M66">
            <v>-100</v>
          </cell>
          <cell r="N66">
            <v>-100</v>
          </cell>
          <cell r="O66" t="str">
            <v xml:space="preserve"> </v>
          </cell>
          <cell r="P66" t="str">
            <v xml:space="preserve"> </v>
          </cell>
          <cell r="Q66" t="str">
            <v xml:space="preserve"> </v>
          </cell>
        </row>
        <row r="67">
          <cell r="C67">
            <v>38600</v>
          </cell>
          <cell r="E67">
            <v>0</v>
          </cell>
          <cell r="F67">
            <v>0</v>
          </cell>
          <cell r="G67">
            <v>0</v>
          </cell>
          <cell r="H67">
            <v>0</v>
          </cell>
          <cell r="I67">
            <v>0</v>
          </cell>
          <cell r="J67">
            <v>0</v>
          </cell>
          <cell r="K67">
            <v>0</v>
          </cell>
          <cell r="L67">
            <v>-100</v>
          </cell>
          <cell r="M67">
            <v>-100</v>
          </cell>
          <cell r="N67">
            <v>-100</v>
          </cell>
          <cell r="O67" t="str">
            <v xml:space="preserve"> </v>
          </cell>
          <cell r="P67" t="str">
            <v xml:space="preserve"> </v>
          </cell>
          <cell r="Q67" t="str">
            <v xml:space="preserve"> </v>
          </cell>
        </row>
        <row r="68">
          <cell r="F68">
            <v>0</v>
          </cell>
          <cell r="G68">
            <v>0</v>
          </cell>
        </row>
        <row r="69">
          <cell r="O69" t="str">
            <v xml:space="preserve"> </v>
          </cell>
        </row>
        <row r="70">
          <cell r="O70" t="str">
            <v xml:space="preserve"> </v>
          </cell>
        </row>
        <row r="71">
          <cell r="C71">
            <v>-3617923.9585239999</v>
          </cell>
          <cell r="E71">
            <v>-4760010</v>
          </cell>
          <cell r="F71">
            <v>-4350990.4776580911</v>
          </cell>
          <cell r="G71">
            <v>-5129603.034658093</v>
          </cell>
          <cell r="H71">
            <v>-5457278.2926580943</v>
          </cell>
          <cell r="I71">
            <v>409019.52234190889</v>
          </cell>
          <cell r="J71">
            <v>-778612.55700000189</v>
          </cell>
          <cell r="K71">
            <v>269322.14990000241</v>
          </cell>
          <cell r="L71">
            <v>42.149179628974039</v>
          </cell>
          <cell r="M71">
            <v>29.934543619146936</v>
          </cell>
          <cell r="N71">
            <v>53.18641414596685</v>
          </cell>
          <cell r="O71">
            <v>-4.2850557877082673</v>
          </cell>
          <cell r="P71">
            <v>-3.8971062437395405</v>
          </cell>
          <cell r="Q71">
            <v>-4.6284539439582524</v>
          </cell>
        </row>
        <row r="72">
          <cell r="O72" t="str">
            <v xml:space="preserve"> </v>
          </cell>
        </row>
        <row r="73">
          <cell r="C73">
            <v>345136</v>
          </cell>
          <cell r="E73">
            <v>248238</v>
          </cell>
          <cell r="F73">
            <v>166104.1</v>
          </cell>
          <cell r="G73">
            <v>218886</v>
          </cell>
          <cell r="H73">
            <v>224802</v>
          </cell>
          <cell r="I73">
            <v>-82133.899999999994</v>
          </cell>
          <cell r="J73">
            <v>52781.899999999994</v>
          </cell>
          <cell r="K73">
            <v>173750</v>
          </cell>
          <cell r="L73">
            <v>-52.159433864085749</v>
          </cell>
          <cell r="M73">
            <v>-67.988324988533137</v>
          </cell>
          <cell r="N73">
            <v>-57.816167713139308</v>
          </cell>
          <cell r="O73">
            <v>0.22346879074395329</v>
          </cell>
          <cell r="P73">
            <v>0.1487765437650781</v>
          </cell>
          <cell r="Q73">
            <v>0.19750139789223928</v>
          </cell>
        </row>
        <row r="74">
          <cell r="O74" t="str">
            <v xml:space="preserve"> </v>
          </cell>
        </row>
        <row r="75">
          <cell r="C75">
            <v>-3963059.9585239999</v>
          </cell>
          <cell r="E75">
            <v>-5008248</v>
          </cell>
          <cell r="F75">
            <v>-4517094.5776580907</v>
          </cell>
          <cell r="G75">
            <v>-5348489.034658093</v>
          </cell>
          <cell r="H75">
            <v>-5682080.2926580943</v>
          </cell>
          <cell r="I75">
            <v>491153.42234190926</v>
          </cell>
          <cell r="J75">
            <v>-831394.45700000226</v>
          </cell>
          <cell r="K75">
            <v>95572.149900002405</v>
          </cell>
          <cell r="L75">
            <v>29.496154812233797</v>
          </cell>
          <cell r="M75">
            <v>16.796608061324836</v>
          </cell>
          <cell r="N75">
            <v>38.293623647155513</v>
          </cell>
          <cell r="O75">
            <v>-4.5085245784522208</v>
          </cell>
          <cell r="P75">
            <v>-4.0458827875046186</v>
          </cell>
          <cell r="Q75">
            <v>-4.8259553418504915</v>
          </cell>
        </row>
        <row r="76">
          <cell r="O76" t="str">
            <v xml:space="preserve"> </v>
          </cell>
        </row>
        <row r="77">
          <cell r="C77">
            <v>3963059.9585239999</v>
          </cell>
          <cell r="E77">
            <v>5008248</v>
          </cell>
          <cell r="F77">
            <v>4517094.5776580907</v>
          </cell>
          <cell r="G77">
            <v>5348489.034658093</v>
          </cell>
          <cell r="H77">
            <v>5682080.2926580943</v>
          </cell>
          <cell r="I77">
            <v>-491153.42234190926</v>
          </cell>
          <cell r="J77">
            <v>831394.45700000226</v>
          </cell>
          <cell r="K77">
            <v>-95572.149900002405</v>
          </cell>
          <cell r="L77">
            <v>29.496154812233797</v>
          </cell>
          <cell r="M77">
            <v>16.796608061324836</v>
          </cell>
          <cell r="N77">
            <v>38.293623647155513</v>
          </cell>
          <cell r="O77">
            <v>4.5085245784522208</v>
          </cell>
          <cell r="P77">
            <v>4.0458827875046186</v>
          </cell>
          <cell r="Q77">
            <v>4.8259553418504915</v>
          </cell>
        </row>
        <row r="78">
          <cell r="C78">
            <v>1021745.5780114998</v>
          </cell>
          <cell r="E78">
            <v>1980464</v>
          </cell>
          <cell r="F78">
            <v>976469.39999999991</v>
          </cell>
          <cell r="G78">
            <v>991376</v>
          </cell>
          <cell r="H78">
            <v>991376</v>
          </cell>
          <cell r="I78">
            <v>-1003994.6000000001</v>
          </cell>
          <cell r="J78">
            <v>14906.600000000093</v>
          </cell>
          <cell r="K78">
            <v>58068.607800000231</v>
          </cell>
          <cell r="L78">
            <v>83.407851649183982</v>
          </cell>
          <cell r="M78">
            <v>-9.5706082740369514</v>
          </cell>
          <cell r="N78">
            <v>-8.1901300217719566</v>
          </cell>
          <cell r="O78">
            <v>1.7828531296253298</v>
          </cell>
          <cell r="P78">
            <v>0.87460660166943216</v>
          </cell>
          <cell r="Q78">
            <v>0.89452110156344677</v>
          </cell>
        </row>
        <row r="79">
          <cell r="C79">
            <v>1761893.7411999998</v>
          </cell>
          <cell r="E79">
            <v>2790693</v>
          </cell>
          <cell r="F79">
            <v>1765927.7</v>
          </cell>
          <cell r="G79">
            <v>1760602</v>
          </cell>
          <cell r="H79">
            <v>1760602</v>
          </cell>
          <cell r="I79">
            <v>-1024765.3</v>
          </cell>
          <cell r="J79">
            <v>-5325.6999999999534</v>
          </cell>
          <cell r="K79">
            <v>58068.607800000114</v>
          </cell>
          <cell r="L79">
            <v>53.337952377607124</v>
          </cell>
          <cell r="M79">
            <v>-2.9689981789837505</v>
          </cell>
          <cell r="N79">
            <v>-3.2616251117841055</v>
          </cell>
          <cell r="O79">
            <v>2.5122374094522804</v>
          </cell>
          <cell r="P79">
            <v>1.5817106245120602</v>
          </cell>
          <cell r="Q79">
            <v>1.5885956896826303</v>
          </cell>
        </row>
        <row r="80">
          <cell r="C80">
            <v>317067.2928</v>
          </cell>
          <cell r="E80">
            <v>887100</v>
          </cell>
          <cell r="F80">
            <v>693415.7</v>
          </cell>
          <cell r="G80">
            <v>688090</v>
          </cell>
          <cell r="H80">
            <v>688090</v>
          </cell>
          <cell r="I80">
            <v>-193684.30000000005</v>
          </cell>
          <cell r="J80">
            <v>-5325.6999999999534</v>
          </cell>
          <cell r="K80">
            <v>58068.60779999994</v>
          </cell>
          <cell r="L80">
            <v>136.47430133483743</v>
          </cell>
          <cell r="M80">
            <v>84.843865620682223</v>
          </cell>
          <cell r="N80">
            <v>83.424193445483354</v>
          </cell>
          <cell r="O80">
            <v>0.79858508475318424</v>
          </cell>
          <cell r="P80">
            <v>0.62108034201709805</v>
          </cell>
          <cell r="Q80">
            <v>0.62086536770588763</v>
          </cell>
        </row>
        <row r="81">
          <cell r="C81">
            <v>1444826.4483999999</v>
          </cell>
          <cell r="E81">
            <v>1903593</v>
          </cell>
          <cell r="F81">
            <v>1072512</v>
          </cell>
          <cell r="G81">
            <v>1072512</v>
          </cell>
          <cell r="H81">
            <v>1072512</v>
          </cell>
          <cell r="I81">
            <v>-831081</v>
          </cell>
          <cell r="J81">
            <v>0</v>
          </cell>
          <cell r="K81">
            <v>0</v>
          </cell>
          <cell r="L81">
            <v>31.752363898656345</v>
          </cell>
          <cell r="M81">
            <v>-25.768800731208973</v>
          </cell>
          <cell r="N81">
            <v>-25.768800731208973</v>
          </cell>
          <cell r="O81">
            <v>1.713652324699096</v>
          </cell>
          <cell r="P81">
            <v>0.96063028249496218</v>
          </cell>
          <cell r="Q81">
            <v>0.9677303219767428</v>
          </cell>
        </row>
        <row r="82">
          <cell r="C82">
            <v>740148.16318849998</v>
          </cell>
          <cell r="E82">
            <v>810229</v>
          </cell>
          <cell r="F82">
            <v>789458.3</v>
          </cell>
          <cell r="G82">
            <v>769226</v>
          </cell>
          <cell r="H82">
            <v>769226</v>
          </cell>
          <cell r="I82">
            <v>-20770.699999999953</v>
          </cell>
          <cell r="J82">
            <v>-20232.300000000047</v>
          </cell>
          <cell r="K82">
            <v>0</v>
          </cell>
          <cell r="L82">
            <v>9.4684875673537228</v>
          </cell>
          <cell r="M82">
            <v>6.662198092754279</v>
          </cell>
          <cell r="N82">
            <v>3.9286508104316553</v>
          </cell>
          <cell r="O82">
            <v>0.72938427982695031</v>
          </cell>
          <cell r="P82">
            <v>0.70710402284262797</v>
          </cell>
          <cell r="Q82">
            <v>0.69407458811918377</v>
          </cell>
        </row>
        <row r="83">
          <cell r="O83" t="str">
            <v xml:space="preserve"> </v>
          </cell>
        </row>
        <row r="84">
          <cell r="C84">
            <v>1790818.7000000002</v>
          </cell>
          <cell r="E84">
            <v>1983921</v>
          </cell>
          <cell r="F84">
            <v>2817881.6148455972</v>
          </cell>
          <cell r="G84">
            <v>3517000</v>
          </cell>
          <cell r="H84">
            <v>3517000</v>
          </cell>
          <cell r="I84">
            <v>833960.61484559719</v>
          </cell>
          <cell r="J84">
            <v>699118.38515440281</v>
          </cell>
          <cell r="K84">
            <v>149421</v>
          </cell>
          <cell r="L84">
            <v>2.2513352345073567</v>
          </cell>
          <cell r="M84">
            <v>45.233685036214702</v>
          </cell>
          <cell r="N84">
            <v>81.266263132333577</v>
          </cell>
          <cell r="O84">
            <v>1.7859651898643014</v>
          </cell>
          <cell r="P84">
            <v>2.5239273888837475</v>
          </cell>
          <cell r="Q84">
            <v>3.1733980994079363</v>
          </cell>
        </row>
        <row r="85">
          <cell r="C85">
            <v>3874041.1</v>
          </cell>
          <cell r="E85">
            <v>5409063</v>
          </cell>
          <cell r="F85">
            <v>6256646.1322326977</v>
          </cell>
          <cell r="G85">
            <v>7003000</v>
          </cell>
          <cell r="H85">
            <v>7003000</v>
          </cell>
          <cell r="I85">
            <v>847583.13223269768</v>
          </cell>
          <cell r="J85">
            <v>746353.86776730232</v>
          </cell>
          <cell r="K85">
            <v>149421</v>
          </cell>
          <cell r="L85">
            <v>34.438025401059448</v>
          </cell>
          <cell r="M85">
            <v>55.504040468846405</v>
          </cell>
          <cell r="N85">
            <v>74.054081433996856</v>
          </cell>
          <cell r="O85">
            <v>4.8693462228500879</v>
          </cell>
          <cell r="P85">
            <v>5.6039687588369258</v>
          </cell>
          <cell r="Q85">
            <v>6.3188248194921179</v>
          </cell>
        </row>
        <row r="86">
          <cell r="C86">
            <v>3874041.1</v>
          </cell>
          <cell r="E86">
            <v>4783063</v>
          </cell>
          <cell r="F86">
            <v>5277646.1322326977</v>
          </cell>
          <cell r="G86">
            <v>6044000</v>
          </cell>
          <cell r="H86">
            <v>6044000</v>
          </cell>
          <cell r="I86">
            <v>494583.13223269768</v>
          </cell>
          <cell r="J86">
            <v>766353.86776730232</v>
          </cell>
          <cell r="K86">
            <v>40</v>
          </cell>
          <cell r="L86">
            <v>23.463161367478857</v>
          </cell>
          <cell r="M86">
            <v>36.229624419393211</v>
          </cell>
          <cell r="N86">
            <v>56.011189337259857</v>
          </cell>
          <cell r="O86">
            <v>4.3058085573608604</v>
          </cell>
          <cell r="P86">
            <v>4.7270955429078096</v>
          </cell>
          <cell r="Q86">
            <v>5.4535166655733764</v>
          </cell>
        </row>
        <row r="87">
          <cell r="F87">
            <v>1700000</v>
          </cell>
          <cell r="G87">
            <v>2200000</v>
          </cell>
          <cell r="J87">
            <v>500000</v>
          </cell>
          <cell r="K87">
            <v>591100</v>
          </cell>
          <cell r="L87">
            <v>-100</v>
          </cell>
          <cell r="M87">
            <v>187.59939096599561</v>
          </cell>
          <cell r="N87">
            <v>272.18744713246485</v>
          </cell>
          <cell r="O87" t="str">
            <v xml:space="preserve"> </v>
          </cell>
          <cell r="P87">
            <v>1.5226603340955025</v>
          </cell>
          <cell r="Q87">
            <v>1.985065629427768</v>
          </cell>
        </row>
        <row r="88">
          <cell r="F88">
            <v>1800246.1</v>
          </cell>
          <cell r="G88">
            <v>2067000</v>
          </cell>
          <cell r="J88">
            <v>266753.89999999991</v>
          </cell>
          <cell r="K88">
            <v>1636500</v>
          </cell>
          <cell r="L88">
            <v>-100</v>
          </cell>
          <cell r="M88">
            <v>10.005872288420425</v>
          </cell>
          <cell r="N88">
            <v>26.306141154903749</v>
          </cell>
          <cell r="O88" t="str">
            <v xml:space="preserve"> </v>
          </cell>
          <cell r="P88">
            <v>1.6124490165177208</v>
          </cell>
          <cell r="Q88">
            <v>1.865059389103271</v>
          </cell>
        </row>
        <row r="89">
          <cell r="F89">
            <v>1777400</v>
          </cell>
          <cell r="G89">
            <v>1777400</v>
          </cell>
          <cell r="J89">
            <v>0</v>
          </cell>
          <cell r="K89">
            <v>1497100</v>
          </cell>
          <cell r="L89">
            <v>-100</v>
          </cell>
          <cell r="M89">
            <v>18.722864204127987</v>
          </cell>
          <cell r="N89">
            <v>18.722864204127987</v>
          </cell>
          <cell r="O89" t="str">
            <v xml:space="preserve"> </v>
          </cell>
          <cell r="P89">
            <v>1.5919861634243211</v>
          </cell>
          <cell r="Q89">
            <v>1.6037525680658704</v>
          </cell>
        </row>
        <row r="90">
          <cell r="C90">
            <v>0</v>
          </cell>
          <cell r="E90">
            <v>200000</v>
          </cell>
          <cell r="F90">
            <v>400000</v>
          </cell>
          <cell r="G90">
            <v>400000</v>
          </cell>
          <cell r="H90">
            <v>400000</v>
          </cell>
          <cell r="I90">
            <v>200000</v>
          </cell>
          <cell r="J90">
            <v>0</v>
          </cell>
          <cell r="K90">
            <v>0</v>
          </cell>
          <cell r="L90" t="str">
            <v>n.a.</v>
          </cell>
          <cell r="M90" t="str">
            <v>n.a.</v>
          </cell>
          <cell r="N90" t="str">
            <v>n.a.</v>
          </cell>
          <cell r="O90">
            <v>0.18004398258441759</v>
          </cell>
          <cell r="P90">
            <v>0.35827301978717702</v>
          </cell>
          <cell r="Q90">
            <v>0.36092102353232142</v>
          </cell>
        </row>
        <row r="91">
          <cell r="C91">
            <v>0</v>
          </cell>
          <cell r="E91">
            <v>0</v>
          </cell>
          <cell r="F91">
            <v>0</v>
          </cell>
          <cell r="G91">
            <v>0</v>
          </cell>
          <cell r="H91">
            <v>0</v>
          </cell>
          <cell r="I91">
            <v>0</v>
          </cell>
          <cell r="J91">
            <v>0</v>
          </cell>
          <cell r="K91">
            <v>0</v>
          </cell>
          <cell r="L91" t="str">
            <v>n.a.</v>
          </cell>
          <cell r="M91" t="str">
            <v>n.a.</v>
          </cell>
          <cell r="N91" t="str">
            <v>n.a.</v>
          </cell>
          <cell r="O91" t="str">
            <v xml:space="preserve"> </v>
          </cell>
          <cell r="P91" t="str">
            <v xml:space="preserve"> </v>
          </cell>
          <cell r="Q91" t="str">
            <v xml:space="preserve"> </v>
          </cell>
        </row>
        <row r="92">
          <cell r="C92">
            <v>0</v>
          </cell>
          <cell r="E92">
            <v>426000</v>
          </cell>
          <cell r="F92">
            <v>426000</v>
          </cell>
          <cell r="G92">
            <v>426000</v>
          </cell>
          <cell r="H92">
            <v>426000</v>
          </cell>
          <cell r="I92">
            <v>0</v>
          </cell>
          <cell r="J92">
            <v>0</v>
          </cell>
          <cell r="K92">
            <v>0</v>
          </cell>
          <cell r="L92" t="str">
            <v>n.a.</v>
          </cell>
          <cell r="M92" t="str">
            <v>n.a.</v>
          </cell>
          <cell r="N92" t="str">
            <v>n.a.</v>
          </cell>
          <cell r="O92">
            <v>0.38349368290480945</v>
          </cell>
          <cell r="P92">
            <v>0.38156076607334355</v>
          </cell>
          <cell r="Q92">
            <v>0.38438089006192233</v>
          </cell>
        </row>
        <row r="93">
          <cell r="C93">
            <v>0</v>
          </cell>
          <cell r="F93">
            <v>153000</v>
          </cell>
          <cell r="G93">
            <v>133000</v>
          </cell>
          <cell r="H93">
            <v>133000</v>
          </cell>
          <cell r="I93">
            <v>153000</v>
          </cell>
          <cell r="J93">
            <v>-20000</v>
          </cell>
          <cell r="K93">
            <v>149381</v>
          </cell>
          <cell r="L93">
            <v>-100</v>
          </cell>
          <cell r="M93">
            <v>2.422664194241575</v>
          </cell>
          <cell r="N93">
            <v>-10.96591936056125</v>
          </cell>
          <cell r="O93" t="str">
            <v xml:space="preserve"> </v>
          </cell>
          <cell r="P93">
            <v>0.13703943006859523</v>
          </cell>
          <cell r="Q93">
            <v>0.12000624032449686</v>
          </cell>
        </row>
        <row r="94">
          <cell r="C94">
            <v>2083222.4</v>
          </cell>
          <cell r="E94">
            <v>3425142</v>
          </cell>
          <cell r="F94">
            <v>3438764.5173871005</v>
          </cell>
          <cell r="G94">
            <v>3486000</v>
          </cell>
          <cell r="H94">
            <v>3486000</v>
          </cell>
          <cell r="I94">
            <v>13622.517387100495</v>
          </cell>
          <cell r="J94">
            <v>47235.482612899505</v>
          </cell>
          <cell r="K94">
            <v>0</v>
          </cell>
          <cell r="L94">
            <v>64.415570800313986</v>
          </cell>
          <cell r="M94">
            <v>65.069486454595562</v>
          </cell>
          <cell r="N94">
            <v>67.33691035580263</v>
          </cell>
          <cell r="O94">
            <v>3.0833810329857858</v>
          </cell>
          <cell r="P94">
            <v>3.0800413699531775</v>
          </cell>
          <cell r="Q94">
            <v>3.1454267200841808</v>
          </cell>
        </row>
        <row r="95">
          <cell r="O95" t="str">
            <v xml:space="preserve"> </v>
          </cell>
        </row>
        <row r="96">
          <cell r="C96">
            <v>746775.77</v>
          </cell>
          <cell r="E96">
            <v>470766</v>
          </cell>
          <cell r="F96">
            <v>476805.6</v>
          </cell>
          <cell r="G96">
            <v>699505.6</v>
          </cell>
          <cell r="H96">
            <v>699505.6</v>
          </cell>
          <cell r="I96">
            <v>6039.5999999999767</v>
          </cell>
          <cell r="J96">
            <v>222700</v>
          </cell>
          <cell r="K96">
            <v>0</v>
          </cell>
          <cell r="L96">
            <v>-36.960193553146482</v>
          </cell>
          <cell r="M96">
            <v>-36.151436729126871</v>
          </cell>
          <cell r="N96">
            <v>-6.3299014107005664</v>
          </cell>
          <cell r="O96">
            <v>0.42379292752667957</v>
          </cell>
          <cell r="P96">
            <v>0.42706645540859206</v>
          </cell>
          <cell r="Q96">
            <v>0.6311656927964765</v>
          </cell>
        </row>
        <row r="97">
          <cell r="C97">
            <v>272620.87</v>
          </cell>
          <cell r="E97">
            <v>0</v>
          </cell>
          <cell r="F97">
            <v>0</v>
          </cell>
          <cell r="G97">
            <v>0</v>
          </cell>
          <cell r="H97">
            <v>0</v>
          </cell>
          <cell r="I97">
            <v>0</v>
          </cell>
          <cell r="J97">
            <v>0</v>
          </cell>
          <cell r="K97">
            <v>0</v>
          </cell>
          <cell r="L97">
            <v>-100</v>
          </cell>
          <cell r="M97">
            <v>-100</v>
          </cell>
          <cell r="N97">
            <v>-100</v>
          </cell>
          <cell r="O97" t="str">
            <v xml:space="preserve"> </v>
          </cell>
          <cell r="P97" t="str">
            <v xml:space="preserve"> </v>
          </cell>
          <cell r="Q97" t="str">
            <v xml:space="preserve"> </v>
          </cell>
        </row>
        <row r="98">
          <cell r="C98">
            <v>302763.90000000002</v>
          </cell>
          <cell r="E98">
            <v>0</v>
          </cell>
          <cell r="F98">
            <v>0</v>
          </cell>
          <cell r="G98">
            <v>0</v>
          </cell>
          <cell r="H98">
            <v>0</v>
          </cell>
          <cell r="I98">
            <v>0</v>
          </cell>
          <cell r="J98">
            <v>0</v>
          </cell>
          <cell r="K98">
            <v>0</v>
          </cell>
          <cell r="L98">
            <v>-100</v>
          </cell>
          <cell r="M98">
            <v>-100</v>
          </cell>
          <cell r="N98">
            <v>-100</v>
          </cell>
          <cell r="O98" t="str">
            <v xml:space="preserve"> </v>
          </cell>
          <cell r="P98" t="str">
            <v xml:space="preserve"> </v>
          </cell>
          <cell r="Q98" t="str">
            <v xml:space="preserve"> </v>
          </cell>
        </row>
        <row r="99">
          <cell r="C99">
            <v>16117</v>
          </cell>
          <cell r="E99">
            <v>0</v>
          </cell>
          <cell r="F99">
            <v>0</v>
          </cell>
          <cell r="G99">
            <v>0</v>
          </cell>
          <cell r="H99">
            <v>0</v>
          </cell>
          <cell r="I99">
            <v>0</v>
          </cell>
          <cell r="J99">
            <v>0</v>
          </cell>
          <cell r="K99">
            <v>0</v>
          </cell>
          <cell r="L99">
            <v>-100</v>
          </cell>
          <cell r="M99">
            <v>-100</v>
          </cell>
          <cell r="N99">
            <v>-100</v>
          </cell>
          <cell r="O99" t="str">
            <v xml:space="preserve"> </v>
          </cell>
          <cell r="P99" t="str">
            <v xml:space="preserve"> </v>
          </cell>
          <cell r="Q99" t="str">
            <v xml:space="preserve"> </v>
          </cell>
        </row>
        <row r="100">
          <cell r="C100">
            <v>17507</v>
          </cell>
          <cell r="E100">
            <v>0</v>
          </cell>
          <cell r="F100">
            <v>0</v>
          </cell>
          <cell r="G100">
            <v>0</v>
          </cell>
          <cell r="H100">
            <v>0</v>
          </cell>
          <cell r="I100">
            <v>0</v>
          </cell>
          <cell r="J100">
            <v>0</v>
          </cell>
          <cell r="K100">
            <v>0</v>
          </cell>
          <cell r="L100">
            <v>-100</v>
          </cell>
          <cell r="M100">
            <v>-100</v>
          </cell>
          <cell r="N100">
            <v>-100</v>
          </cell>
          <cell r="O100" t="str">
            <v xml:space="preserve"> </v>
          </cell>
          <cell r="P100" t="str">
            <v xml:space="preserve"> </v>
          </cell>
          <cell r="Q100" t="str">
            <v xml:space="preserve"> </v>
          </cell>
        </row>
        <row r="101">
          <cell r="C101">
            <v>4167</v>
          </cell>
          <cell r="E101">
            <v>158439</v>
          </cell>
          <cell r="F101">
            <v>164505.60000000001</v>
          </cell>
          <cell r="G101">
            <v>164505.60000000001</v>
          </cell>
          <cell r="H101">
            <v>164505.60000000001</v>
          </cell>
          <cell r="I101">
            <v>6066.6000000000058</v>
          </cell>
          <cell r="J101">
            <v>0</v>
          </cell>
          <cell r="K101">
            <v>0</v>
          </cell>
          <cell r="L101">
            <v>3702.2318214542834</v>
          </cell>
          <cell r="M101">
            <v>3847.8185745140395</v>
          </cell>
          <cell r="N101">
            <v>3847.8185745140395</v>
          </cell>
          <cell r="O101">
            <v>0.14262994278346269</v>
          </cell>
          <cell r="P101">
            <v>0.1473447952097536</v>
          </cell>
          <cell r="Q101">
            <v>0.14843382382199666</v>
          </cell>
        </row>
        <row r="102">
          <cell r="C102">
            <v>133600</v>
          </cell>
          <cell r="E102">
            <v>312327</v>
          </cell>
          <cell r="F102">
            <v>312300</v>
          </cell>
          <cell r="G102">
            <v>535000</v>
          </cell>
          <cell r="H102">
            <v>535000</v>
          </cell>
          <cell r="I102">
            <v>-27</v>
          </cell>
          <cell r="J102">
            <v>222700</v>
          </cell>
          <cell r="K102">
            <v>0</v>
          </cell>
          <cell r="L102">
            <v>133.77769461077844</v>
          </cell>
          <cell r="M102">
            <v>133.75748502994011</v>
          </cell>
          <cell r="N102">
            <v>300.44910179640721</v>
          </cell>
          <cell r="O102">
            <v>0.28116298474321694</v>
          </cell>
          <cell r="P102">
            <v>0.27972166019883848</v>
          </cell>
          <cell r="Q102">
            <v>0.48273186897447989</v>
          </cell>
        </row>
        <row r="103">
          <cell r="C103">
            <v>0</v>
          </cell>
          <cell r="E103">
            <v>0</v>
          </cell>
          <cell r="F103">
            <v>0</v>
          </cell>
          <cell r="G103">
            <v>0</v>
          </cell>
          <cell r="H103">
            <v>0</v>
          </cell>
          <cell r="I103">
            <v>0</v>
          </cell>
          <cell r="J103">
            <v>0</v>
          </cell>
          <cell r="K103">
            <v>0</v>
          </cell>
          <cell r="L103" t="str">
            <v>n.a.</v>
          </cell>
          <cell r="M103" t="str">
            <v>n.a.</v>
          </cell>
          <cell r="N103" t="str">
            <v>n.a.</v>
          </cell>
          <cell r="O103" t="str">
            <v xml:space="preserve"> </v>
          </cell>
          <cell r="P103" t="str">
            <v xml:space="preserve"> </v>
          </cell>
          <cell r="Q103" t="str">
            <v xml:space="preserve"> </v>
          </cell>
        </row>
        <row r="104">
          <cell r="O104" t="str">
            <v xml:space="preserve"> </v>
          </cell>
        </row>
        <row r="105">
          <cell r="C105">
            <v>305800</v>
          </cell>
          <cell r="E105">
            <v>247105</v>
          </cell>
          <cell r="F105">
            <v>389161.97207981616</v>
          </cell>
          <cell r="G105">
            <v>125500</v>
          </cell>
          <cell r="H105">
            <v>125500</v>
          </cell>
          <cell r="I105">
            <v>142056.97207981616</v>
          </cell>
          <cell r="J105">
            <v>-263661.97207981616</v>
          </cell>
          <cell r="K105">
            <v>0</v>
          </cell>
          <cell r="L105">
            <v>-19.193917593198172</v>
          </cell>
          <cell r="M105">
            <v>27.260291720018358</v>
          </cell>
          <cell r="N105">
            <v>-58.960104643557877</v>
          </cell>
          <cell r="O105">
            <v>0.22244884158261255</v>
          </cell>
          <cell r="P105">
            <v>0.34856558730842202</v>
          </cell>
          <cell r="Q105">
            <v>0.11323897113326585</v>
          </cell>
        </row>
        <row r="106">
          <cell r="C106">
            <v>-307002</v>
          </cell>
          <cell r="E106">
            <v>530132</v>
          </cell>
          <cell r="F106">
            <v>399361.97207981616</v>
          </cell>
          <cell r="G106">
            <v>76600</v>
          </cell>
          <cell r="H106">
            <v>76600</v>
          </cell>
          <cell r="I106">
            <v>-130770.02792018384</v>
          </cell>
          <cell r="J106">
            <v>-322761.97207981616</v>
          </cell>
          <cell r="K106">
            <v>0</v>
          </cell>
          <cell r="L106">
            <v>-272.68030827160732</v>
          </cell>
          <cell r="M106">
            <v>-230.08448546909017</v>
          </cell>
          <cell r="N106">
            <v>-124.95097751806176</v>
          </cell>
          <cell r="O106">
            <v>0.47723538287721229</v>
          </cell>
          <cell r="P106">
            <v>0.35770154931299508</v>
          </cell>
          <cell r="Q106">
            <v>6.911637600643955E-2</v>
          </cell>
        </row>
        <row r="107">
          <cell r="C107">
            <v>39498</v>
          </cell>
          <cell r="E107">
            <v>79300</v>
          </cell>
          <cell r="F107">
            <v>82168</v>
          </cell>
          <cell r="G107">
            <v>78400</v>
          </cell>
          <cell r="H107">
            <v>78400</v>
          </cell>
          <cell r="I107">
            <v>2868</v>
          </cell>
          <cell r="J107">
            <v>-3768</v>
          </cell>
          <cell r="K107">
            <v>0</v>
          </cell>
          <cell r="L107">
            <v>100.76965922325184</v>
          </cell>
          <cell r="M107">
            <v>108.03078636893008</v>
          </cell>
          <cell r="N107">
            <v>98.491062838624742</v>
          </cell>
          <cell r="O107">
            <v>7.1387439094721575E-2</v>
          </cell>
          <cell r="P107">
            <v>7.3596443724681909E-2</v>
          </cell>
          <cell r="Q107">
            <v>7.0740520612335003E-2</v>
          </cell>
        </row>
        <row r="108">
          <cell r="C108">
            <v>-436497</v>
          </cell>
          <cell r="E108">
            <v>458041</v>
          </cell>
          <cell r="F108">
            <v>620603.80000000005</v>
          </cell>
          <cell r="G108">
            <v>443700</v>
          </cell>
          <cell r="H108">
            <v>443700</v>
          </cell>
          <cell r="I108">
            <v>162562.80000000005</v>
          </cell>
          <cell r="J108">
            <v>-176903.80000000005</v>
          </cell>
          <cell r="K108">
            <v>0</v>
          </cell>
          <cell r="L108">
            <v>-204.93565820612741</v>
          </cell>
          <cell r="M108">
            <v>-242.17825093872355</v>
          </cell>
          <cell r="N108">
            <v>-201.65018316277087</v>
          </cell>
          <cell r="O108">
            <v>0.41233762913474609</v>
          </cell>
          <cell r="P108">
            <v>0.55586399379349316</v>
          </cell>
          <cell r="Q108">
            <v>0.40035164535322754</v>
          </cell>
        </row>
        <row r="109">
          <cell r="C109">
            <v>0</v>
          </cell>
          <cell r="E109">
            <v>-97751</v>
          </cell>
          <cell r="F109">
            <v>0</v>
          </cell>
          <cell r="G109">
            <v>0</v>
          </cell>
          <cell r="H109">
            <v>0</v>
          </cell>
          <cell r="I109">
            <v>97751</v>
          </cell>
          <cell r="J109">
            <v>0</v>
          </cell>
          <cell r="K109">
            <v>0</v>
          </cell>
          <cell r="L109" t="str">
            <v>n.a.</v>
          </cell>
          <cell r="M109" t="str">
            <v>n.a.</v>
          </cell>
          <cell r="N109" t="str">
            <v>n.a.</v>
          </cell>
          <cell r="O109">
            <v>-8.7997396708047015E-2</v>
          </cell>
          <cell r="P109" t="str">
            <v xml:space="preserve"> </v>
          </cell>
          <cell r="Q109" t="str">
            <v xml:space="preserve"> </v>
          </cell>
        </row>
        <row r="110">
          <cell r="C110">
            <v>89997</v>
          </cell>
          <cell r="E110">
            <v>90542</v>
          </cell>
          <cell r="F110">
            <v>8890.172079816135</v>
          </cell>
          <cell r="G110">
            <v>89500</v>
          </cell>
          <cell r="H110">
            <v>89500</v>
          </cell>
          <cell r="I110">
            <v>-81651.82792018386</v>
          </cell>
          <cell r="J110">
            <v>80609.82792018386</v>
          </cell>
          <cell r="K110">
            <v>0</v>
          </cell>
          <cell r="L110">
            <v>0.60557574141359982</v>
          </cell>
          <cell r="M110">
            <v>-90.121701745818044</v>
          </cell>
          <cell r="N110">
            <v>-0.55224063024322811</v>
          </cell>
          <cell r="O110">
            <v>8.1507711355791684E-2</v>
          </cell>
          <cell r="P110">
            <v>7.9627719936584372E-3</v>
          </cell>
          <cell r="Q110">
            <v>8.0756079015356919E-2</v>
          </cell>
        </row>
        <row r="111">
          <cell r="F111">
            <v>-312300</v>
          </cell>
          <cell r="G111">
            <v>-535000</v>
          </cell>
          <cell r="H111">
            <v>-535000</v>
          </cell>
          <cell r="I111">
            <v>-312300</v>
          </cell>
          <cell r="J111">
            <v>-222700</v>
          </cell>
          <cell r="K111">
            <v>0</v>
          </cell>
          <cell r="L111" t="str">
            <v>n.a.</v>
          </cell>
          <cell r="M111" t="str">
            <v>n.a.</v>
          </cell>
          <cell r="N111" t="str">
            <v>n.a.</v>
          </cell>
          <cell r="O111" t="str">
            <v xml:space="preserve"> </v>
          </cell>
          <cell r="P111">
            <v>-0.27972166019883848</v>
          </cell>
          <cell r="Q111">
            <v>-0.48273186897447989</v>
          </cell>
        </row>
        <row r="112">
          <cell r="C112">
            <v>612802</v>
          </cell>
          <cell r="E112">
            <v>-283027</v>
          </cell>
          <cell r="F112">
            <v>-10200</v>
          </cell>
          <cell r="G112">
            <v>48900</v>
          </cell>
          <cell r="H112">
            <v>48900</v>
          </cell>
          <cell r="I112">
            <v>272827</v>
          </cell>
          <cell r="J112">
            <v>59100</v>
          </cell>
          <cell r="K112">
            <v>0</v>
          </cell>
          <cell r="L112">
            <v>-146.18571740953848</v>
          </cell>
          <cell r="M112">
            <v>-101.66448542922511</v>
          </cell>
          <cell r="N112">
            <v>-92.020261030479674</v>
          </cell>
          <cell r="O112">
            <v>-0.25478654129459977</v>
          </cell>
          <cell r="P112">
            <v>-9.1359620045730148E-3</v>
          </cell>
          <cell r="Q112">
            <v>4.4122595126826293E-2</v>
          </cell>
        </row>
        <row r="113">
          <cell r="C113">
            <v>37702</v>
          </cell>
          <cell r="E113">
            <v>57300</v>
          </cell>
          <cell r="F113">
            <v>57800</v>
          </cell>
          <cell r="G113">
            <v>56900</v>
          </cell>
          <cell r="H113">
            <v>56900</v>
          </cell>
          <cell r="I113">
            <v>500</v>
          </cell>
          <cell r="J113">
            <v>-900</v>
          </cell>
          <cell r="K113">
            <v>0</v>
          </cell>
          <cell r="L113">
            <v>51.981327250543742</v>
          </cell>
          <cell r="M113">
            <v>53.307516842607818</v>
          </cell>
          <cell r="N113">
            <v>50.920375576892461</v>
          </cell>
          <cell r="O113">
            <v>5.1582601010435644E-2</v>
          </cell>
          <cell r="P113">
            <v>5.1770451359247086E-2</v>
          </cell>
          <cell r="Q113">
            <v>5.1341015597472721E-2</v>
          </cell>
        </row>
        <row r="114">
          <cell r="C114">
            <v>620100</v>
          </cell>
          <cell r="E114">
            <v>-235327</v>
          </cell>
          <cell r="F114">
            <v>37000</v>
          </cell>
          <cell r="G114">
            <v>77000</v>
          </cell>
          <cell r="H114">
            <v>77000</v>
          </cell>
          <cell r="I114">
            <v>272327</v>
          </cell>
          <cell r="J114">
            <v>40000</v>
          </cell>
          <cell r="K114">
            <v>0</v>
          </cell>
          <cell r="L114">
            <v>-137.94984679890342</v>
          </cell>
          <cell r="M114">
            <v>-94.033220448314793</v>
          </cell>
          <cell r="N114">
            <v>-87.582647960006454</v>
          </cell>
          <cell r="O114">
            <v>-0.21184605144821617</v>
          </cell>
          <cell r="P114">
            <v>3.3140254330313874E-2</v>
          </cell>
          <cell r="Q114">
            <v>6.947729702997188E-2</v>
          </cell>
        </row>
        <row r="115">
          <cell r="C115">
            <v>-45000</v>
          </cell>
          <cell r="E115">
            <v>-105000</v>
          </cell>
          <cell r="F115">
            <v>-105000</v>
          </cell>
          <cell r="G115">
            <v>-85000</v>
          </cell>
          <cell r="H115">
            <v>-85000</v>
          </cell>
          <cell r="I115">
            <v>0</v>
          </cell>
          <cell r="J115">
            <v>20000</v>
          </cell>
          <cell r="K115">
            <v>0</v>
          </cell>
          <cell r="L115">
            <v>133.33333333333334</v>
          </cell>
          <cell r="M115">
            <v>133.33333333333334</v>
          </cell>
          <cell r="N115">
            <v>88.888888888888886</v>
          </cell>
          <cell r="O115">
            <v>-9.4523090856819231E-2</v>
          </cell>
          <cell r="P115">
            <v>-9.4046667694133973E-2</v>
          </cell>
          <cell r="Q115">
            <v>-7.6695717500618307E-2</v>
          </cell>
        </row>
        <row r="116">
          <cell r="O116" t="str">
            <v xml:space="preserve"> </v>
          </cell>
        </row>
        <row r="117">
          <cell r="C117">
            <v>-97919.910512499977</v>
          </cell>
          <cell r="E117">
            <v>-325992</v>
          </cell>
          <cell r="F117">
            <v>143224.00926732249</v>
          </cell>
          <cell r="G117">
            <v>-15107.434658093029</v>
          </cell>
          <cell r="H117">
            <v>-348698.69265809434</v>
          </cell>
          <cell r="I117">
            <v>469216.00926732249</v>
          </cell>
          <cell r="J117">
            <v>-158331.44392541551</v>
          </cell>
          <cell r="K117">
            <v>303061.75770000275</v>
          </cell>
          <cell r="L117">
            <v>-258.91053164888308</v>
          </cell>
          <cell r="M117">
            <v>-30.182938668572312</v>
          </cell>
          <cell r="N117">
            <v>-107.36438462713296</v>
          </cell>
          <cell r="O117">
            <v>-0.29346448985329732</v>
          </cell>
          <cell r="P117">
            <v>0.12828324576557565</v>
          </cell>
          <cell r="Q117">
            <v>-1.3631476949366506E-2</v>
          </cell>
        </row>
        <row r="119">
          <cell r="C119">
            <v>-4.0501517825990447</v>
          </cell>
          <cell r="E119">
            <v>-4.2850557877082673</v>
          </cell>
          <cell r="F119">
            <v>-3.8971062437395405</v>
          </cell>
          <cell r="G119">
            <v>-4.6284539439582524</v>
          </cell>
          <cell r="H119">
            <v>-4.9241161677171981</v>
          </cell>
          <cell r="I119">
            <v>0.38794954396872683</v>
          </cell>
          <cell r="J119">
            <v>-0.73134770021871187</v>
          </cell>
        </row>
        <row r="120">
          <cell r="C120">
            <v>-3.2141598571907508</v>
          </cell>
          <cell r="E120">
            <v>-3.8612628601815877</v>
          </cell>
          <cell r="F120">
            <v>-3.4700397883309484</v>
          </cell>
          <cell r="G120">
            <v>-3.9972882511617764</v>
          </cell>
          <cell r="H120">
            <v>-4.2929504749207208</v>
          </cell>
          <cell r="I120">
            <v>0.39122307185063931</v>
          </cell>
          <cell r="J120">
            <v>-0.52724846283082805</v>
          </cell>
        </row>
        <row r="121">
          <cell r="C121">
            <v>89328108</v>
          </cell>
          <cell r="E121">
            <v>111083968</v>
          </cell>
          <cell r="F121">
            <v>111646699</v>
          </cell>
          <cell r="G121">
            <v>110827570</v>
          </cell>
          <cell r="H121">
            <v>110827570</v>
          </cell>
        </row>
        <row r="123">
          <cell r="P123" t="str">
            <v>c:\opef1997.xls</v>
          </cell>
        </row>
      </sheetData>
      <sheetData sheetId="5" refreshError="1"/>
      <sheetData sheetId="6" refreshError="1">
        <row r="8">
          <cell r="C8" t="str">
            <v>Observ.</v>
          </cell>
          <cell r="N8" t="str">
            <v>Observ.</v>
          </cell>
          <cell r="Y8" t="str">
            <v>Observ.</v>
          </cell>
          <cell r="AL8" t="str">
            <v>Var. %</v>
          </cell>
          <cell r="AV8" t="str">
            <v>Var.%</v>
          </cell>
          <cell r="BG8" t="str">
            <v>% PIB</v>
          </cell>
          <cell r="BR8" t="str">
            <v>% PIB</v>
          </cell>
          <cell r="CC8" t="str">
            <v>% PIB</v>
          </cell>
        </row>
        <row r="9">
          <cell r="C9" t="str">
            <v>Ene-Feb/95</v>
          </cell>
          <cell r="N9" t="str">
            <v>Ene-Feb/96</v>
          </cell>
          <cell r="Y9" t="str">
            <v>Ene-Feb/97</v>
          </cell>
          <cell r="AL9" t="str">
            <v>96/95</v>
          </cell>
          <cell r="AV9" t="str">
            <v>97/96</v>
          </cell>
          <cell r="BG9" t="str">
            <v>Ene-Feb/95</v>
          </cell>
          <cell r="BR9" t="str">
            <v>Ene-Feb/96</v>
          </cell>
          <cell r="CC9" t="str">
            <v>Ene-Feb/97</v>
          </cell>
        </row>
        <row r="11">
          <cell r="C11">
            <v>1351.6</v>
          </cell>
          <cell r="N11">
            <v>1750.3765268</v>
          </cell>
          <cell r="Y11">
            <v>2074.7699591537189</v>
          </cell>
          <cell r="AL11">
            <v>29.504034240899692</v>
          </cell>
          <cell r="AV11">
            <v>18.532780083995306</v>
          </cell>
          <cell r="BG11">
            <v>1.8311704472717816</v>
          </cell>
          <cell r="BR11">
            <v>1.9623030335526566</v>
          </cell>
          <cell r="CC11">
            <v>1.8583352465743022</v>
          </cell>
        </row>
        <row r="12">
          <cell r="C12">
            <v>1200</v>
          </cell>
          <cell r="N12">
            <v>1554.6018999999999</v>
          </cell>
          <cell r="Y12">
            <v>1796.686580910241</v>
          </cell>
          <cell r="AL12">
            <v>29.550158333333322</v>
          </cell>
          <cell r="AV12">
            <v>15.572133348752581</v>
          </cell>
          <cell r="BG12">
            <v>1.6257802136180364</v>
          </cell>
          <cell r="BR12">
            <v>1.7446089917890577</v>
          </cell>
          <cell r="CC12">
            <v>1.6092608173845255</v>
          </cell>
        </row>
        <row r="13">
          <cell r="C13">
            <v>852.3605</v>
          </cell>
          <cell r="N13">
            <v>1037.623</v>
          </cell>
          <cell r="Y13">
            <v>1304.0493093476998</v>
          </cell>
          <cell r="AL13">
            <v>21.735228227962232</v>
          </cell>
          <cell r="AV13">
            <v>25.676600205247937</v>
          </cell>
          <cell r="BG13">
            <v>1.1547923631413135</v>
          </cell>
          <cell r="BR13">
            <v>1.1537978561830191</v>
          </cell>
          <cell r="CC13">
            <v>1.2117629572288473</v>
          </cell>
        </row>
        <row r="14">
          <cell r="C14">
            <v>463.64150000000001</v>
          </cell>
          <cell r="N14">
            <v>546.55399999999997</v>
          </cell>
          <cell r="Y14">
            <v>611.93854244269994</v>
          </cell>
          <cell r="AL14">
            <v>17.882890120923168</v>
          </cell>
          <cell r="AV14">
            <v>11.96305258816146</v>
          </cell>
          <cell r="BG14">
            <v>0.62814931409348906</v>
          </cell>
          <cell r="BR14">
            <v>0.60774754750834725</v>
          </cell>
          <cell r="CC14">
            <v>0.56863222312014827</v>
          </cell>
        </row>
        <row r="15">
          <cell r="C15">
            <v>388.71899999999999</v>
          </cell>
          <cell r="N15">
            <v>491.06900000000002</v>
          </cell>
          <cell r="Y15">
            <v>692.11076690499999</v>
          </cell>
          <cell r="AL15">
            <v>26.330073909430716</v>
          </cell>
          <cell r="AV15">
            <v>40.939616816577697</v>
          </cell>
          <cell r="BG15">
            <v>0.52664304904782455</v>
          </cell>
          <cell r="BR15">
            <v>0.54605030867467186</v>
          </cell>
          <cell r="CC15">
            <v>0.64313073410869914</v>
          </cell>
        </row>
        <row r="16">
          <cell r="C16">
            <v>321.7</v>
          </cell>
          <cell r="N16">
            <v>402.43200000000002</v>
          </cell>
          <cell r="Y16">
            <v>365.20456975399998</v>
          </cell>
          <cell r="AL16">
            <v>25.095430525334162</v>
          </cell>
          <cell r="AV16">
            <v>-9.2506138294171532</v>
          </cell>
          <cell r="BG16">
            <v>0.43584457893410189</v>
          </cell>
          <cell r="BR16">
            <v>0.44748928932709164</v>
          </cell>
          <cell r="CC16">
            <v>0.3393593833196078</v>
          </cell>
        </row>
        <row r="17">
          <cell r="C17">
            <v>128.68</v>
          </cell>
          <cell r="N17">
            <v>149.88300000000001</v>
          </cell>
          <cell r="Y17">
            <v>136.70456975400006</v>
          </cell>
          <cell r="AL17">
            <v>16.477308050979179</v>
          </cell>
          <cell r="AV17">
            <v>-8.7924782970716819</v>
          </cell>
          <cell r="BG17">
            <v>0.17433783157364077</v>
          </cell>
          <cell r="BR17">
            <v>0.16666427409403942</v>
          </cell>
          <cell r="CC17">
            <v>0.12703011498442965</v>
          </cell>
        </row>
        <row r="18">
          <cell r="C18">
            <v>193.01999999999998</v>
          </cell>
          <cell r="N18">
            <v>252.54900000000001</v>
          </cell>
          <cell r="Y18">
            <v>228.49999999999991</v>
          </cell>
          <cell r="AL18">
            <v>30.840845508237514</v>
          </cell>
          <cell r="AV18">
            <v>-9.5225085033003865</v>
          </cell>
          <cell r="BG18">
            <v>0.26150674736046114</v>
          </cell>
          <cell r="BR18">
            <v>0.2808250152330522</v>
          </cell>
          <cell r="CC18">
            <v>0.21232926833517815</v>
          </cell>
        </row>
        <row r="19">
          <cell r="C19">
            <v>25.93950000000001</v>
          </cell>
          <cell r="N19">
            <v>114.54689999999982</v>
          </cell>
          <cell r="Y19">
            <v>168.74636304954106</v>
          </cell>
          <cell r="AL19">
            <v>341.59255189961169</v>
          </cell>
          <cell r="AV19">
            <v>47.316394463351962</v>
          </cell>
          <cell r="BG19">
            <v>3.5143271542620896E-2</v>
          </cell>
          <cell r="BR19">
            <v>0.12737185630273276</v>
          </cell>
          <cell r="CC19">
            <v>0.15114317266965599</v>
          </cell>
        </row>
        <row r="20">
          <cell r="C20">
            <v>0</v>
          </cell>
          <cell r="N20">
            <v>14.343999999999999</v>
          </cell>
          <cell r="Y20">
            <v>0</v>
          </cell>
          <cell r="AL20" t="str">
            <v>n.a.</v>
          </cell>
          <cell r="AV20">
            <v>-100</v>
          </cell>
          <cell r="BG20">
            <v>0</v>
          </cell>
          <cell r="BR20">
            <v>1.5949989976214121E-2</v>
          </cell>
          <cell r="CC20">
            <v>0</v>
          </cell>
        </row>
        <row r="21">
          <cell r="C21">
            <v>151.60000000000002</v>
          </cell>
          <cell r="N21">
            <v>195.77462679999999</v>
          </cell>
          <cell r="Y21">
            <v>270.95352384618951</v>
          </cell>
          <cell r="AL21">
            <v>29.138935883904992</v>
          </cell>
          <cell r="AV21">
            <v>38.400735720973181</v>
          </cell>
          <cell r="BG21">
            <v>0.20539023365374531</v>
          </cell>
          <cell r="BR21">
            <v>0.21769404176359874</v>
          </cell>
          <cell r="CC21">
            <v>0.25177839593479073</v>
          </cell>
        </row>
        <row r="23">
          <cell r="C23">
            <v>1355.4</v>
          </cell>
          <cell r="N23">
            <v>1770.2682138</v>
          </cell>
          <cell r="Y23">
            <v>2205.399487031254</v>
          </cell>
          <cell r="AL23">
            <v>30.608544621513943</v>
          </cell>
          <cell r="AV23">
            <v>24.579963072218035</v>
          </cell>
          <cell r="BG23">
            <v>1.8363187512815722</v>
          </cell>
          <cell r="BR23">
            <v>1.9684718534105186</v>
          </cell>
          <cell r="CC23">
            <v>2.0493254243681558</v>
          </cell>
        </row>
        <row r="25">
          <cell r="C25">
            <v>1215.9000000000001</v>
          </cell>
          <cell r="N25">
            <v>1533.5845286000001</v>
          </cell>
          <cell r="Y25">
            <v>1915.3692212066708</v>
          </cell>
          <cell r="AL25">
            <v>62.552194780643113</v>
          </cell>
          <cell r="AV25">
            <v>24.89492333071459</v>
          </cell>
          <cell r="BG25">
            <v>1.6473218014484754</v>
          </cell>
          <cell r="BR25">
            <v>1.7052884731488469</v>
          </cell>
          <cell r="CC25">
            <v>1.7798203296741033</v>
          </cell>
        </row>
        <row r="26">
          <cell r="C26">
            <v>294.5</v>
          </cell>
          <cell r="N26">
            <v>361.848885</v>
          </cell>
          <cell r="Y26">
            <v>386.72142430632664</v>
          </cell>
          <cell r="AL26">
            <v>22.868891341256358</v>
          </cell>
          <cell r="AV26">
            <v>6.8737366169655756</v>
          </cell>
          <cell r="BG26">
            <v>0.39899356075875975</v>
          </cell>
          <cell r="BR26">
            <v>0.40236238766412824</v>
          </cell>
          <cell r="CC26">
            <v>0.35935351016411532</v>
          </cell>
        </row>
        <row r="27">
          <cell r="C27">
            <v>109.7</v>
          </cell>
          <cell r="N27">
            <v>120.9159234</v>
          </cell>
          <cell r="Y27">
            <v>181.51572049261335</v>
          </cell>
          <cell r="AL27">
            <v>10.224178122151306</v>
          </cell>
          <cell r="AV27">
            <v>50.117300838983915</v>
          </cell>
          <cell r="BG27">
            <v>0.14862340786158218</v>
          </cell>
          <cell r="BR27">
            <v>0.13445397143019205</v>
          </cell>
          <cell r="CC27">
            <v>0.16867002242244777</v>
          </cell>
        </row>
        <row r="28">
          <cell r="C28">
            <v>811.7</v>
          </cell>
          <cell r="N28">
            <v>1050.8197202000001</v>
          </cell>
          <cell r="Y28">
            <v>1347.1320764077309</v>
          </cell>
          <cell r="AL28">
            <v>29.459125317235447</v>
          </cell>
          <cell r="AV28">
            <v>28.198210455294294</v>
          </cell>
          <cell r="BG28">
            <v>1.0997048328281336</v>
          </cell>
          <cell r="BR28">
            <v>1.1684721140545267</v>
          </cell>
          <cell r="CC28">
            <v>1.2517967970875403</v>
          </cell>
        </row>
        <row r="30">
          <cell r="C30">
            <v>139.5</v>
          </cell>
          <cell r="N30">
            <v>236.68368520000001</v>
          </cell>
          <cell r="Y30">
            <v>290.03026582458335</v>
          </cell>
          <cell r="AL30">
            <v>69.665724157706109</v>
          </cell>
          <cell r="AV30">
            <v>22.539187937480754</v>
          </cell>
          <cell r="BG30">
            <v>0.18899694983309673</v>
          </cell>
          <cell r="BR30">
            <v>0.26318338026167171</v>
          </cell>
          <cell r="CC30">
            <v>0.26950509469405265</v>
          </cell>
        </row>
        <row r="31">
          <cell r="C31">
            <v>97.1</v>
          </cell>
          <cell r="N31">
            <v>175.18020000000001</v>
          </cell>
          <cell r="Y31">
            <v>201.8348269</v>
          </cell>
          <cell r="AL31">
            <v>80.412152420185407</v>
          </cell>
          <cell r="AV31">
            <v>15.215547704592169</v>
          </cell>
          <cell r="BG31">
            <v>0.13155271561859277</v>
          </cell>
          <cell r="BR31">
            <v>0.19479381163072959</v>
          </cell>
          <cell r="CC31">
            <v>0.18755116463997529</v>
          </cell>
        </row>
        <row r="32">
          <cell r="C32">
            <v>42.4</v>
          </cell>
          <cell r="N32">
            <v>61.5034852</v>
          </cell>
          <cell r="Y32">
            <v>88.195438924583343</v>
          </cell>
          <cell r="AL32">
            <v>45.055389622641506</v>
          </cell>
          <cell r="AV32">
            <v>43.39909134870188</v>
          </cell>
          <cell r="BG32">
            <v>5.7444234214503953E-2</v>
          </cell>
          <cell r="BR32">
            <v>6.8389568630942116E-2</v>
          </cell>
          <cell r="CC32">
            <v>8.1953930054077376E-2</v>
          </cell>
        </row>
        <row r="34">
          <cell r="C34">
            <v>-3.8000000000001819</v>
          </cell>
          <cell r="N34">
            <v>-19.891687000000047</v>
          </cell>
          <cell r="Y34">
            <v>-129.41496909427769</v>
          </cell>
          <cell r="AL34">
            <v>423.46544736839718</v>
          </cell>
          <cell r="AV34">
            <v>550.59825792692891</v>
          </cell>
          <cell r="BG34">
            <v>-5.1483040097906052E-3</v>
          </cell>
          <cell r="BR34">
            <v>-6.1688198578619957E-3</v>
          </cell>
          <cell r="CC34">
            <v>-0.11591472945767765</v>
          </cell>
        </row>
        <row r="35">
          <cell r="CC35" t="str">
            <v xml:space="preserve"> </v>
          </cell>
        </row>
        <row r="36">
          <cell r="C36">
            <v>152.9</v>
          </cell>
          <cell r="N36">
            <v>355.98207019999995</v>
          </cell>
          <cell r="Y36">
            <v>445.61932095476669</v>
          </cell>
          <cell r="AL36">
            <v>132.82018979725305</v>
          </cell>
          <cell r="AV36">
            <v>25.180271215459314</v>
          </cell>
          <cell r="BG36">
            <v>0.20715149555183146</v>
          </cell>
          <cell r="BR36">
            <v>0.39583870966271273</v>
          </cell>
          <cell r="CC36">
            <v>0.41408325765577492</v>
          </cell>
        </row>
        <row r="37">
          <cell r="C37">
            <v>152.9</v>
          </cell>
          <cell r="N37">
            <v>355.98207019999995</v>
          </cell>
          <cell r="Y37">
            <v>445.61932095476669</v>
          </cell>
          <cell r="AL37">
            <v>132.82018979725305</v>
          </cell>
          <cell r="AV37">
            <v>25.180271215459314</v>
          </cell>
          <cell r="BG37">
            <v>0.20715149555183146</v>
          </cell>
          <cell r="BR37">
            <v>0.39583870966271273</v>
          </cell>
          <cell r="CC37">
            <v>0.41408325765577492</v>
          </cell>
        </row>
        <row r="38">
          <cell r="N38">
            <v>0</v>
          </cell>
          <cell r="AL38" t="str">
            <v>n.a.</v>
          </cell>
          <cell r="AV38" t="str">
            <v>n.a.</v>
          </cell>
          <cell r="BG38">
            <v>0</v>
          </cell>
          <cell r="BR38">
            <v>0</v>
          </cell>
          <cell r="CC38" t="str">
            <v xml:space="preserve"> </v>
          </cell>
        </row>
        <row r="40">
          <cell r="C40">
            <v>1508.3000000000002</v>
          </cell>
          <cell r="N40">
            <v>2126.2502839999997</v>
          </cell>
          <cell r="Y40">
            <v>2651.0188079860209</v>
          </cell>
          <cell r="AL40">
            <v>40.969985016243427</v>
          </cell>
          <cell r="AV40">
            <v>24.680468143138935</v>
          </cell>
          <cell r="BG40">
            <v>2.0434702468334036</v>
          </cell>
          <cell r="BR40">
            <v>2.3643105630732313</v>
          </cell>
          <cell r="CC40">
            <v>2.4634086820239309</v>
          </cell>
        </row>
        <row r="42">
          <cell r="C42">
            <v>-156.70000000000027</v>
          </cell>
          <cell r="N42">
            <v>-375.87375719999977</v>
          </cell>
          <cell r="Y42">
            <v>-581.9088414490443</v>
          </cell>
          <cell r="AL42">
            <v>139.86838366304983</v>
          </cell>
          <cell r="AV42">
            <v>54.814969202389598</v>
          </cell>
          <cell r="BG42">
            <v>-0.21229979956162204</v>
          </cell>
          <cell r="BR42">
            <v>-0.40200752952057472</v>
          </cell>
          <cell r="CC42">
            <v>-0.52120559466701688</v>
          </cell>
        </row>
        <row r="44">
          <cell r="C44">
            <v>21.799999999999997</v>
          </cell>
          <cell r="N44">
            <v>30.170460279310003</v>
          </cell>
          <cell r="Y44">
            <v>55.658390556203329</v>
          </cell>
          <cell r="AL44">
            <v>38.396606785825725</v>
          </cell>
          <cell r="AV44">
            <v>84.47975284743066</v>
          </cell>
          <cell r="BG44">
            <v>2.953500721406099E-2</v>
          </cell>
          <cell r="BR44">
            <v>3.354842017796715E-2</v>
          </cell>
          <cell r="CC44">
            <v>5.1719498221060159E-2</v>
          </cell>
        </row>
        <row r="46">
          <cell r="C46">
            <v>-178.50000000000028</v>
          </cell>
          <cell r="N46">
            <v>-406.04421747930979</v>
          </cell>
          <cell r="Y46">
            <v>-637.25664233272767</v>
          </cell>
          <cell r="AL46">
            <v>101.4717768772241</v>
          </cell>
          <cell r="AV46">
            <v>56.942671487545418</v>
          </cell>
          <cell r="BG46">
            <v>-0.24183480677568303</v>
          </cell>
          <cell r="BR46">
            <v>-0.43555594969854189</v>
          </cell>
          <cell r="CC46">
            <v>-0.57077965406995845</v>
          </cell>
        </row>
        <row r="48">
          <cell r="C48">
            <v>178.49999999999997</v>
          </cell>
          <cell r="N48">
            <v>406.35880005999991</v>
          </cell>
          <cell r="Y48">
            <v>786.32312548603068</v>
          </cell>
          <cell r="AL48">
            <v>127.65198882913165</v>
          </cell>
          <cell r="AV48">
            <v>93.504638110440339</v>
          </cell>
          <cell r="BG48">
            <v>0.24183480677568286</v>
          </cell>
          <cell r="BR48">
            <v>0.45185574370492176</v>
          </cell>
          <cell r="CC48">
            <v>0.73067577203273282</v>
          </cell>
        </row>
        <row r="50">
          <cell r="C50">
            <v>-20</v>
          </cell>
          <cell r="N50">
            <v>368.28438698000002</v>
          </cell>
          <cell r="Y50">
            <v>1057.3233530525597</v>
          </cell>
          <cell r="AL50">
            <v>-1941.4219349</v>
          </cell>
          <cell r="AV50">
            <v>187.09426476718343</v>
          </cell>
          <cell r="BG50">
            <v>-2.7096336893633929E-2</v>
          </cell>
          <cell r="BR50">
            <v>0.40951842447902703</v>
          </cell>
          <cell r="CC50">
            <v>0.98249756650917885</v>
          </cell>
        </row>
        <row r="51">
          <cell r="C51">
            <v>55.2</v>
          </cell>
          <cell r="N51">
            <v>464.97001040000004</v>
          </cell>
          <cell r="Y51">
            <v>1156.427368084393</v>
          </cell>
          <cell r="AL51">
            <v>742.33697536231875</v>
          </cell>
          <cell r="AV51">
            <v>148.71009790277711</v>
          </cell>
          <cell r="BG51">
            <v>7.4785889826429683E-2</v>
          </cell>
          <cell r="BR51">
            <v>0.517029211176811</v>
          </cell>
          <cell r="CC51">
            <v>1.0745880829240047</v>
          </cell>
        </row>
        <row r="52">
          <cell r="C52">
            <v>75.2</v>
          </cell>
          <cell r="N52">
            <v>96.685623419999999</v>
          </cell>
          <cell r="Y52">
            <v>99.104015031833342</v>
          </cell>
          <cell r="AL52">
            <v>28.571307739361696</v>
          </cell>
          <cell r="AV52">
            <v>2.5012939114307686</v>
          </cell>
          <cell r="BG52">
            <v>0.10188222672006361</v>
          </cell>
          <cell r="BR52">
            <v>0.10751078669778397</v>
          </cell>
          <cell r="CC52">
            <v>9.209051641482574E-2</v>
          </cell>
        </row>
        <row r="54">
          <cell r="C54">
            <v>189</v>
          </cell>
          <cell r="N54">
            <v>139.33639999999997</v>
          </cell>
          <cell r="Y54">
            <v>1085.5462213390001</v>
          </cell>
          <cell r="AL54">
            <v>-26.277037037037054</v>
          </cell>
          <cell r="AV54">
            <v>679.08301157414735</v>
          </cell>
          <cell r="BG54">
            <v>0.25606038364484074</v>
          </cell>
          <cell r="BR54">
            <v>0.1549368504825544</v>
          </cell>
          <cell r="CC54">
            <v>1.0087231287567937</v>
          </cell>
        </row>
        <row r="55">
          <cell r="C55">
            <v>338.7</v>
          </cell>
          <cell r="N55">
            <v>581.48199999999997</v>
          </cell>
          <cell r="Y55">
            <v>1294.443394439</v>
          </cell>
          <cell r="AL55">
            <v>71.680543253616776</v>
          </cell>
          <cell r="AV55">
            <v>122.61108588726736</v>
          </cell>
          <cell r="BG55">
            <v>0.45887646529369081</v>
          </cell>
          <cell r="BR55">
            <v>0.64658617340692548</v>
          </cell>
          <cell r="CC55">
            <v>1.2028368439498356</v>
          </cell>
        </row>
        <row r="56">
          <cell r="C56">
            <v>149.69999999999999</v>
          </cell>
          <cell r="N56">
            <v>442.1456</v>
          </cell>
          <cell r="Y56">
            <v>208.8971731</v>
          </cell>
          <cell r="AL56">
            <v>195.35444221776888</v>
          </cell>
          <cell r="AV56">
            <v>-52.753759598648053</v>
          </cell>
          <cell r="BG56">
            <v>0.20281608164885004</v>
          </cell>
          <cell r="BR56">
            <v>0.49164932292437108</v>
          </cell>
          <cell r="CC56">
            <v>0.19411371519304194</v>
          </cell>
        </row>
        <row r="58">
          <cell r="C58">
            <v>9.0999999999999659</v>
          </cell>
          <cell r="N58">
            <v>-101.26198692000006</v>
          </cell>
          <cell r="Y58">
            <v>-1521.0055514055289</v>
          </cell>
          <cell r="AL58">
            <v>-1212.7690870329718</v>
          </cell>
          <cell r="AV58">
            <v>1402.0498784081415</v>
          </cell>
          <cell r="BG58">
            <v>1.2328833286603405E-2</v>
          </cell>
          <cell r="BR58">
            <v>-0.11259953125665965</v>
          </cell>
          <cell r="CC58">
            <v>-1.4133654085937868</v>
          </cell>
        </row>
        <row r="59">
          <cell r="C59">
            <v>0</v>
          </cell>
          <cell r="N59">
            <v>0</v>
          </cell>
          <cell r="Y59">
            <v>91.614049333333355</v>
          </cell>
          <cell r="AL59" t="str">
            <v>n.a.</v>
          </cell>
          <cell r="AV59" t="str">
            <v>n.a.</v>
          </cell>
          <cell r="BG59">
            <v>0</v>
          </cell>
          <cell r="BR59">
            <v>0</v>
          </cell>
          <cell r="CC59">
            <v>8.5130608595928206E-2</v>
          </cell>
        </row>
        <row r="60">
          <cell r="C60">
            <v>69.3</v>
          </cell>
          <cell r="N60">
            <v>-88.561513997600088</v>
          </cell>
          <cell r="Y60">
            <v>-1560.4291113079034</v>
          </cell>
          <cell r="AL60">
            <v>-951.9088105132513</v>
          </cell>
          <cell r="AV60">
            <v>1661.9720360135095</v>
          </cell>
          <cell r="BG60">
            <v>9.3888807336441601E-2</v>
          </cell>
          <cell r="BR60">
            <v>-9.8477081744288056E-2</v>
          </cell>
          <cell r="CC60">
            <v>-1.4499989999690135</v>
          </cell>
        </row>
        <row r="61">
          <cell r="C61">
            <v>-60.200000000000031</v>
          </cell>
          <cell r="N61">
            <v>-12.70047292239996</v>
          </cell>
          <cell r="Y61">
            <v>-52.190489430958706</v>
          </cell>
          <cell r="AL61">
            <v>-78.902868899667851</v>
          </cell>
          <cell r="AV61">
            <v>310.93343334412202</v>
          </cell>
          <cell r="BG61">
            <v>-8.1559974049838196E-2</v>
          </cell>
          <cell r="BR61">
            <v>-1.4122449512371599E-2</v>
          </cell>
          <cell r="CC61">
            <v>-4.8497017220701599E-2</v>
          </cell>
        </row>
        <row r="63">
          <cell r="C63">
            <v>0.4</v>
          </cell>
          <cell r="N63">
            <v>0</v>
          </cell>
          <cell r="Y63">
            <v>164.4591025</v>
          </cell>
          <cell r="AL63">
            <v>167.65910249999999</v>
          </cell>
          <cell r="AV63" t="str">
            <v>n.a.</v>
          </cell>
          <cell r="BG63">
            <v>5.4192673787267884E-4</v>
          </cell>
          <cell r="BR63">
            <v>0</v>
          </cell>
          <cell r="CC63">
            <v>0.1528204853605474</v>
          </cell>
        </row>
        <row r="65">
          <cell r="C65">
            <v>-0.21586306542070674</v>
          </cell>
          <cell r="N65">
            <v>-0.40200752952057472</v>
          </cell>
          <cell r="Y65">
            <v>-0.52120559466701688</v>
          </cell>
          <cell r="CC65">
            <v>-0.52120559466701688</v>
          </cell>
        </row>
        <row r="66">
          <cell r="C66">
            <v>-0.24597064588245593</v>
          </cell>
          <cell r="N66">
            <v>-0.43555594969854189</v>
          </cell>
          <cell r="Y66">
            <v>-0.57077965406995845</v>
          </cell>
          <cell r="CC66">
            <v>-0.57077965406995845</v>
          </cell>
        </row>
        <row r="67">
          <cell r="C67">
            <v>35781.130639351853</v>
          </cell>
        </row>
        <row r="68">
          <cell r="C68">
            <v>-3.1263880373444408E-13</v>
          </cell>
          <cell r="N68">
            <v>0.31458258069011436</v>
          </cell>
          <cell r="Y68">
            <v>-0.98093126158437371</v>
          </cell>
          <cell r="BG68">
            <v>73810715</v>
          </cell>
        </row>
        <row r="69">
          <cell r="N69">
            <v>3.9322822586264294E-2</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O FISCAL 1993 A 1998"/>
      <sheetName val="SITUAD FISCAL Y FEC 1996 A 2002"/>
      <sheetName val="RECURSOS FEC"/>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FISCAL- 2000"/>
      <sheetName val="GIROS SITUADO FISCAL Y FEC 2001"/>
      <sheetName val="COMPROMISOS Y PAGOS SGP 2002"/>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1-VERSION DGP-SEPTIEM"/>
      <sheetName val="COSTOS 2000 Y 2001- PRESUPUESTO"/>
      <sheetName val="RESUMEN COSTOS 2001"/>
      <sheetName val="COSTOS 2001-ACTUALIZ.COSTOS MEN"/>
      <sheetName val="MENSUALIDAD 2002 DEPTOS Y MUNIC"/>
      <sheetName val="MENSUALIDAD 2002 MUNIC.NO CERTI"/>
      <sheetName val="EJECUCION  POR RUBRO A 2001"/>
      <sheetName val="COSTOS PROYECTADOS 2002"/>
      <sheetName val="TOTAL SITUADO FISCAL + $250.288"/>
      <sheetName val="SITUAD.FISC.FEC 96-01-PLAN FINA"/>
      <sheetName val="DISTRIBICION DE $784 Y $427"/>
      <sheetName val="TOTAL SITUADO 1996 Vs 2001"/>
      <sheetName val="SITUADO FISCAL 1993 "/>
      <sheetName val="RESUMEN 1996 A 2001 (2)"/>
      <sheetName val="RESUMEN 1996 A 2001"/>
      <sheetName val="SITUADO FISCAL 2001"/>
      <sheetName val="SITUADO FISCAL AFORADO"/>
      <sheetName val="VALOR UN PUNTO 200-9%-2,5%  "/>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Hoja1"/>
      <sheetName val="COSTOS 2000 MEN"/>
      <sheetName val="COSTOS 2000-01 EN MILLONES"/>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D pagos"/>
      <sheetName val="P+D ingresos"/>
      <sheetName val="Dolares ingresos"/>
      <sheetName val="Pesos ingresos"/>
      <sheetName val="Dolares pagos"/>
      <sheetName val="Pesos pagos"/>
      <sheetName val="Seguimiento pagos"/>
      <sheetName val="Seguimiento ingresos"/>
      <sheetName val="Seguimiento Flujo"/>
      <sheetName val="Hoja2"/>
      <sheetName val="Hoja1"/>
      <sheetName val="Seguimiento Transferencias"/>
      <sheetName val="Gráfico3"/>
      <sheetName val="Reporte de Pagos"/>
      <sheetName val="Reporte Vicetecnico"/>
      <sheetName val="inversión"/>
      <sheetName val="Transferencias"/>
      <sheetName val="Calculo TC"/>
      <sheetName val="Gráfico TC"/>
      <sheetName val="Ejercicio Portafolio"/>
      <sheetName val="Rend. financieros"/>
      <sheetName val="Contingencias"/>
      <sheetName val="Resumen TES Convenidas"/>
      <sheetName val="TES Convenidas"/>
      <sheetName val="Gráfico1"/>
      <sheetName val="Comparación Tributarios"/>
      <sheetName val="Comparación Servicio Deuda"/>
      <sheetName val="Ahorro TES"/>
      <sheetName val="Flujo Tesorería"/>
      <sheetName val="P_D ingresos"/>
    </sheetNames>
    <sheetDataSet>
      <sheetData sheetId="0" refreshError="1"/>
      <sheetData sheetId="1" refreshError="1">
        <row r="2">
          <cell r="D2" t="str">
            <v>INGRESOS PROGRAMADOS DE RECAUDO PARA LA TESORERIA</v>
          </cell>
        </row>
        <row r="3">
          <cell r="D3" t="str">
            <v>PESOS MAS DOLARES</v>
          </cell>
        </row>
        <row r="4">
          <cell r="D4" t="str">
            <v>1997</v>
          </cell>
        </row>
        <row r="5">
          <cell r="D5"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 TESORERIA</v>
          </cell>
          <cell r="H10">
            <v>1140.71421463775</v>
          </cell>
          <cell r="I10">
            <v>2651.9847937195022</v>
          </cell>
          <cell r="J10">
            <v>1471.5354278392447</v>
          </cell>
          <cell r="K10">
            <v>2179.6081448299437</v>
          </cell>
          <cell r="L10">
            <v>1722.8942551986092</v>
          </cell>
          <cell r="M10">
            <v>1729.869501630498</v>
          </cell>
          <cell r="N10">
            <v>2106.3267525148112</v>
          </cell>
          <cell r="O10">
            <v>2025.1217938814996</v>
          </cell>
          <cell r="P10">
            <v>2249.0322651158435</v>
          </cell>
          <cell r="Q10">
            <v>1516.7031570160511</v>
          </cell>
          <cell r="R10">
            <v>1087.8304174938371</v>
          </cell>
          <cell r="S10">
            <v>1825.5303261381632</v>
          </cell>
          <cell r="T10">
            <v>21707.151050015753</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898.2148985554644</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H15">
            <v>0</v>
          </cell>
          <cell r="I15">
            <v>0</v>
          </cell>
          <cell r="J15">
            <v>0</v>
          </cell>
          <cell r="K15">
            <v>0</v>
          </cell>
          <cell r="L15">
            <v>0</v>
          </cell>
          <cell r="M15">
            <v>0</v>
          </cell>
          <cell r="N15">
            <v>0</v>
          </cell>
          <cell r="O15">
            <v>0</v>
          </cell>
          <cell r="P15">
            <v>0</v>
          </cell>
          <cell r="Q15">
            <v>0</v>
          </cell>
          <cell r="R15">
            <v>0</v>
          </cell>
          <cell r="S15">
            <v>0</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H18">
            <v>0</v>
          </cell>
          <cell r="I18">
            <v>0</v>
          </cell>
          <cell r="J18">
            <v>0</v>
          </cell>
          <cell r="K18">
            <v>0</v>
          </cell>
          <cell r="L18">
            <v>0</v>
          </cell>
          <cell r="M18">
            <v>0</v>
          </cell>
          <cell r="N18">
            <v>0</v>
          </cell>
          <cell r="O18">
            <v>0</v>
          </cell>
          <cell r="P18">
            <v>0</v>
          </cell>
          <cell r="Q18">
            <v>0</v>
          </cell>
          <cell r="R18">
            <v>0</v>
          </cell>
          <cell r="S18">
            <v>0</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H20">
            <v>0</v>
          </cell>
          <cell r="I20">
            <v>0</v>
          </cell>
          <cell r="J20">
            <v>0</v>
          </cell>
          <cell r="K20">
            <v>0</v>
          </cell>
          <cell r="L20">
            <v>0</v>
          </cell>
          <cell r="M20">
            <v>0</v>
          </cell>
          <cell r="N20">
            <v>0</v>
          </cell>
          <cell r="O20">
            <v>0</v>
          </cell>
          <cell r="P20">
            <v>0</v>
          </cell>
          <cell r="Q20">
            <v>0</v>
          </cell>
          <cell r="R20">
            <v>0</v>
          </cell>
          <cell r="S20">
            <v>0</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H23">
            <v>0</v>
          </cell>
          <cell r="I23">
            <v>0.7</v>
          </cell>
          <cell r="J23">
            <v>0.2</v>
          </cell>
          <cell r="K23">
            <v>0.5</v>
          </cell>
          <cell r="L23">
            <v>0.7</v>
          </cell>
          <cell r="M23">
            <v>0</v>
          </cell>
          <cell r="N23">
            <v>3.5</v>
          </cell>
          <cell r="O23">
            <v>0</v>
          </cell>
          <cell r="P23">
            <v>0</v>
          </cell>
          <cell r="Q23">
            <v>0</v>
          </cell>
          <cell r="R23">
            <v>0</v>
          </cell>
          <cell r="S23">
            <v>1.5</v>
          </cell>
          <cell r="T23">
            <v>7.1</v>
          </cell>
        </row>
        <row r="24">
          <cell r="F24" t="str">
            <v>Impuesto al Oro y Platino</v>
          </cell>
          <cell r="H24">
            <v>0</v>
          </cell>
          <cell r="I24">
            <v>0</v>
          </cell>
          <cell r="J24">
            <v>0</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H25">
            <v>0</v>
          </cell>
          <cell r="I25">
            <v>0</v>
          </cell>
          <cell r="J25">
            <v>0</v>
          </cell>
          <cell r="K25">
            <v>0</v>
          </cell>
          <cell r="L25">
            <v>0</v>
          </cell>
          <cell r="M25">
            <v>0</v>
          </cell>
          <cell r="N25">
            <v>0</v>
          </cell>
          <cell r="O25">
            <v>0</v>
          </cell>
          <cell r="P25">
            <v>0</v>
          </cell>
          <cell r="Q25">
            <v>0</v>
          </cell>
          <cell r="R25">
            <v>0</v>
          </cell>
          <cell r="S25">
            <v>0</v>
          </cell>
          <cell r="T25">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36.868704966588957</v>
          </cell>
          <cell r="Q27">
            <v>44.683765537500214</v>
          </cell>
          <cell r="R27">
            <v>45.714326935617784</v>
          </cell>
          <cell r="S27">
            <v>52.338862085343102</v>
          </cell>
          <cell r="T27">
            <v>421.50592336302719</v>
          </cell>
        </row>
        <row r="28">
          <cell r="F28" t="str">
            <v>Cuota de Valorización Obras Nacionales</v>
          </cell>
          <cell r="H28">
            <v>0</v>
          </cell>
          <cell r="I28">
            <v>0</v>
          </cell>
          <cell r="J28">
            <v>0</v>
          </cell>
          <cell r="K28">
            <v>0</v>
          </cell>
          <cell r="L28">
            <v>0</v>
          </cell>
          <cell r="M28">
            <v>0</v>
          </cell>
          <cell r="N28">
            <v>0</v>
          </cell>
          <cell r="O28">
            <v>0</v>
          </cell>
          <cell r="P28">
            <v>0</v>
          </cell>
          <cell r="Q28">
            <v>0</v>
          </cell>
          <cell r="R28">
            <v>0</v>
          </cell>
          <cell r="S28">
            <v>0</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H32">
            <v>0</v>
          </cell>
          <cell r="I32">
            <v>0</v>
          </cell>
          <cell r="J32">
            <v>0</v>
          </cell>
          <cell r="K32">
            <v>0</v>
          </cell>
          <cell r="L32">
            <v>0</v>
          </cell>
          <cell r="M32">
            <v>0</v>
          </cell>
          <cell r="N32">
            <v>0</v>
          </cell>
          <cell r="O32">
            <v>0</v>
          </cell>
          <cell r="P32">
            <v>0</v>
          </cell>
          <cell r="Q32">
            <v>0</v>
          </cell>
          <cell r="R32">
            <v>0</v>
          </cell>
          <cell r="S32">
            <v>0</v>
          </cell>
          <cell r="T32">
            <v>0</v>
          </cell>
        </row>
        <row r="33">
          <cell r="F33" t="str">
            <v>Concesiones</v>
          </cell>
          <cell r="H33">
            <v>0</v>
          </cell>
          <cell r="I33">
            <v>0</v>
          </cell>
          <cell r="J33">
            <v>5</v>
          </cell>
          <cell r="K33">
            <v>1</v>
          </cell>
          <cell r="L33">
            <v>0</v>
          </cell>
          <cell r="M33">
            <v>0</v>
          </cell>
          <cell r="N33">
            <v>0</v>
          </cell>
          <cell r="O33">
            <v>0</v>
          </cell>
          <cell r="P33">
            <v>0</v>
          </cell>
          <cell r="Q33">
            <v>0</v>
          </cell>
          <cell r="R33">
            <v>0</v>
          </cell>
          <cell r="S33">
            <v>0</v>
          </cell>
          <cell r="T33">
            <v>6</v>
          </cell>
        </row>
        <row r="34">
          <cell r="F34" t="str">
            <v>-</v>
          </cell>
          <cell r="G34" t="str">
            <v>Larga Distancia Nacional</v>
          </cell>
          <cell r="H34">
            <v>0</v>
          </cell>
          <cell r="I34">
            <v>0</v>
          </cell>
          <cell r="J34">
            <v>0</v>
          </cell>
          <cell r="K34">
            <v>0</v>
          </cell>
          <cell r="L34">
            <v>0</v>
          </cell>
          <cell r="M34">
            <v>0</v>
          </cell>
          <cell r="N34">
            <v>0</v>
          </cell>
          <cell r="O34">
            <v>0</v>
          </cell>
          <cell r="P34">
            <v>0</v>
          </cell>
          <cell r="Q34">
            <v>0</v>
          </cell>
          <cell r="R34">
            <v>0</v>
          </cell>
          <cell r="S34">
            <v>0</v>
          </cell>
          <cell r="T34">
            <v>0</v>
          </cell>
        </row>
        <row r="35">
          <cell r="F35" t="str">
            <v>-</v>
          </cell>
          <cell r="G35" t="str">
            <v>Larga Distancia Internacional</v>
          </cell>
          <cell r="H35">
            <v>0</v>
          </cell>
          <cell r="I35">
            <v>0</v>
          </cell>
          <cell r="J35">
            <v>0</v>
          </cell>
          <cell r="K35">
            <v>0</v>
          </cell>
          <cell r="L35">
            <v>0</v>
          </cell>
          <cell r="M35">
            <v>0</v>
          </cell>
          <cell r="N35">
            <v>0</v>
          </cell>
          <cell r="O35">
            <v>0</v>
          </cell>
          <cell r="P35">
            <v>0</v>
          </cell>
          <cell r="Q35">
            <v>0</v>
          </cell>
          <cell r="R35">
            <v>0</v>
          </cell>
          <cell r="S35">
            <v>0</v>
          </cell>
          <cell r="T35">
            <v>0</v>
          </cell>
        </row>
        <row r="36">
          <cell r="F36" t="str">
            <v>-</v>
          </cell>
          <cell r="G36" t="str">
            <v>Sociedades Portuarias</v>
          </cell>
          <cell r="H36">
            <v>0</v>
          </cell>
          <cell r="I36">
            <v>0</v>
          </cell>
          <cell r="J36">
            <v>5</v>
          </cell>
          <cell r="K36">
            <v>1</v>
          </cell>
          <cell r="L36">
            <v>0</v>
          </cell>
          <cell r="M36">
            <v>0</v>
          </cell>
          <cell r="N36">
            <v>0</v>
          </cell>
          <cell r="O36">
            <v>0</v>
          </cell>
          <cell r="P36">
            <v>0</v>
          </cell>
          <cell r="Q36">
            <v>0</v>
          </cell>
          <cell r="R36">
            <v>0</v>
          </cell>
          <cell r="S36">
            <v>0</v>
          </cell>
          <cell r="T36">
            <v>6</v>
          </cell>
        </row>
        <row r="37">
          <cell r="F37" t="str">
            <v>-</v>
          </cell>
          <cell r="G37" t="str">
            <v>Otras</v>
          </cell>
          <cell r="H37">
            <v>0</v>
          </cell>
          <cell r="I37">
            <v>0</v>
          </cell>
          <cell r="J37">
            <v>0</v>
          </cell>
          <cell r="K37">
            <v>0</v>
          </cell>
          <cell r="L37">
            <v>0</v>
          </cell>
          <cell r="M37">
            <v>0</v>
          </cell>
          <cell r="N37">
            <v>0</v>
          </cell>
          <cell r="O37">
            <v>0</v>
          </cell>
          <cell r="P37">
            <v>0</v>
          </cell>
          <cell r="Q37">
            <v>0</v>
          </cell>
          <cell r="R37">
            <v>0</v>
          </cell>
          <cell r="S37">
            <v>0</v>
          </cell>
          <cell r="T37">
            <v>0</v>
          </cell>
        </row>
        <row r="38">
          <cell r="F38" t="str">
            <v>Contraprestación Icel-Corelca</v>
          </cell>
          <cell r="H38">
            <v>0</v>
          </cell>
          <cell r="I38">
            <v>0</v>
          </cell>
          <cell r="J38">
            <v>0</v>
          </cell>
          <cell r="K38">
            <v>0</v>
          </cell>
          <cell r="L38">
            <v>0</v>
          </cell>
          <cell r="M38">
            <v>0</v>
          </cell>
          <cell r="N38">
            <v>0</v>
          </cell>
          <cell r="O38">
            <v>0</v>
          </cell>
          <cell r="P38">
            <v>0</v>
          </cell>
          <cell r="Q38">
            <v>0</v>
          </cell>
          <cell r="R38">
            <v>0</v>
          </cell>
          <cell r="S38">
            <v>0</v>
          </cell>
          <cell r="T38">
            <v>0</v>
          </cell>
        </row>
        <row r="39">
          <cell r="F39" t="str">
            <v>Otros No Tributarios</v>
          </cell>
          <cell r="H39">
            <v>0</v>
          </cell>
          <cell r="I39">
            <v>0</v>
          </cell>
          <cell r="J39">
            <v>0</v>
          </cell>
          <cell r="K39">
            <v>0</v>
          </cell>
          <cell r="L39">
            <v>0</v>
          </cell>
          <cell r="M39">
            <v>0</v>
          </cell>
          <cell r="N39">
            <v>0</v>
          </cell>
          <cell r="O39">
            <v>0</v>
          </cell>
          <cell r="P39">
            <v>0</v>
          </cell>
          <cell r="Q39">
            <v>0</v>
          </cell>
          <cell r="R39">
            <v>0</v>
          </cell>
          <cell r="S39">
            <v>0</v>
          </cell>
          <cell r="T39">
            <v>0</v>
          </cell>
        </row>
        <row r="41">
          <cell r="D41" t="str">
            <v>2.</v>
          </cell>
          <cell r="E41" t="str">
            <v>RECURSOS DE CAPITAL</v>
          </cell>
          <cell r="H41">
            <v>411.99226213767429</v>
          </cell>
          <cell r="I41">
            <v>1209.4085167199025</v>
          </cell>
          <cell r="J41">
            <v>612.63593395478995</v>
          </cell>
          <cell r="K41">
            <v>996.17730737216425</v>
          </cell>
          <cell r="L41">
            <v>712.91603366398579</v>
          </cell>
          <cell r="M41">
            <v>475.56815691244606</v>
          </cell>
          <cell r="N41">
            <v>1048.3826656734291</v>
          </cell>
          <cell r="O41">
            <v>714.5674845747003</v>
          </cell>
          <cell r="P41">
            <v>1320.4815308572013</v>
          </cell>
          <cell r="Q41">
            <v>207.76809372562374</v>
          </cell>
          <cell r="R41">
            <v>222.94976650111329</v>
          </cell>
          <cell r="S41">
            <v>447.69624485758766</v>
          </cell>
          <cell r="T41">
            <v>8380.5439969506187</v>
          </cell>
        </row>
        <row r="42">
          <cell r="E42" t="str">
            <v>2.1</v>
          </cell>
          <cell r="F42" t="str">
            <v>CREDITO EXTERNO</v>
          </cell>
          <cell r="H42">
            <v>31.615580854135906</v>
          </cell>
          <cell r="I42">
            <v>804.21490643300001</v>
          </cell>
          <cell r="J42">
            <v>62.173021754999994</v>
          </cell>
          <cell r="K42">
            <v>448.70730131700003</v>
          </cell>
          <cell r="L42">
            <v>21.168789650642193</v>
          </cell>
          <cell r="M42">
            <v>17.307276384997571</v>
          </cell>
          <cell r="N42">
            <v>43.08056111621061</v>
          </cell>
          <cell r="O42">
            <v>25.187102494115827</v>
          </cell>
          <cell r="P42">
            <v>413.48173885674629</v>
          </cell>
          <cell r="Q42">
            <v>21.436725135664975</v>
          </cell>
          <cell r="R42">
            <v>38.809750203640519</v>
          </cell>
          <cell r="S42">
            <v>61.866621600922549</v>
          </cell>
          <cell r="T42">
            <v>1989.0493758020766</v>
          </cell>
        </row>
        <row r="43">
          <cell r="F43" t="str">
            <v>Banca Multilateral</v>
          </cell>
          <cell r="H43">
            <v>31.615580854135906</v>
          </cell>
          <cell r="I43">
            <v>32.613038932999999</v>
          </cell>
          <cell r="J43">
            <v>62.173021754999994</v>
          </cell>
          <cell r="K43">
            <v>27.088977317000001</v>
          </cell>
          <cell r="L43">
            <v>21.168789650642193</v>
          </cell>
          <cell r="M43">
            <v>17.307276384997571</v>
          </cell>
          <cell r="N43">
            <v>43.08056111621061</v>
          </cell>
          <cell r="O43">
            <v>25.187102494115827</v>
          </cell>
          <cell r="P43">
            <v>55.992423656746311</v>
          </cell>
          <cell r="Q43">
            <v>21.436725135664975</v>
          </cell>
          <cell r="R43">
            <v>38.809750203640519</v>
          </cell>
          <cell r="S43">
            <v>61.866621600922549</v>
          </cell>
          <cell r="T43">
            <v>438.33986910207648</v>
          </cell>
        </row>
        <row r="44">
          <cell r="F44" t="str">
            <v>Banca Comercial</v>
          </cell>
          <cell r="H44">
            <v>0</v>
          </cell>
          <cell r="I44">
            <v>0</v>
          </cell>
          <cell r="J44">
            <v>0</v>
          </cell>
          <cell r="K44">
            <v>0</v>
          </cell>
          <cell r="L44">
            <v>0</v>
          </cell>
          <cell r="M44">
            <v>0</v>
          </cell>
          <cell r="N44">
            <v>0</v>
          </cell>
          <cell r="O44">
            <v>0</v>
          </cell>
          <cell r="P44">
            <v>0</v>
          </cell>
          <cell r="Q44">
            <v>0</v>
          </cell>
          <cell r="R44">
            <v>0</v>
          </cell>
          <cell r="S44">
            <v>0</v>
          </cell>
          <cell r="T44">
            <v>0</v>
          </cell>
        </row>
        <row r="45">
          <cell r="F45" t="str">
            <v>Bonos Resol. 4308/94</v>
          </cell>
          <cell r="H45">
            <v>0</v>
          </cell>
          <cell r="I45">
            <v>0</v>
          </cell>
          <cell r="J45">
            <v>0</v>
          </cell>
          <cell r="K45">
            <v>0</v>
          </cell>
          <cell r="L45">
            <v>0</v>
          </cell>
          <cell r="M45">
            <v>0</v>
          </cell>
          <cell r="N45">
            <v>0</v>
          </cell>
          <cell r="O45">
            <v>0</v>
          </cell>
          <cell r="P45">
            <v>0</v>
          </cell>
          <cell r="Q45">
            <v>0</v>
          </cell>
          <cell r="R45">
            <v>0</v>
          </cell>
          <cell r="S45">
            <v>0</v>
          </cell>
          <cell r="T45">
            <v>0</v>
          </cell>
        </row>
        <row r="46">
          <cell r="F46" t="str">
            <v>Bonos Externos</v>
          </cell>
          <cell r="H46">
            <v>0</v>
          </cell>
          <cell r="I46">
            <v>771.60186750000003</v>
          </cell>
          <cell r="J46">
            <v>0</v>
          </cell>
          <cell r="K46">
            <v>421.61832400000003</v>
          </cell>
          <cell r="L46">
            <v>0</v>
          </cell>
          <cell r="M46">
            <v>0</v>
          </cell>
          <cell r="N46">
            <v>0</v>
          </cell>
          <cell r="O46">
            <v>0</v>
          </cell>
          <cell r="P46">
            <v>357.48931519999996</v>
          </cell>
          <cell r="Q46">
            <v>0</v>
          </cell>
          <cell r="R46">
            <v>0</v>
          </cell>
          <cell r="S46">
            <v>0</v>
          </cell>
          <cell r="T46">
            <v>1550.7095067</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820.70593967956142</v>
          </cell>
          <cell r="O48">
            <v>529.4886352406653</v>
          </cell>
          <cell r="P48">
            <v>717.46654953300788</v>
          </cell>
          <cell r="Q48">
            <v>157.02632428525027</v>
          </cell>
          <cell r="R48">
            <v>137.3196338237216</v>
          </cell>
          <cell r="S48">
            <v>202.79999999999998</v>
          </cell>
          <cell r="T48">
            <v>5015.4018692176123</v>
          </cell>
          <cell r="U48">
            <v>0</v>
          </cell>
        </row>
        <row r="49">
          <cell r="F49" t="str">
            <v>TES Convenidos</v>
          </cell>
          <cell r="H49">
            <v>116.718</v>
          </cell>
          <cell r="I49">
            <v>76.635999999999996</v>
          </cell>
          <cell r="J49">
            <v>129.99199999999999</v>
          </cell>
          <cell r="K49">
            <v>266.02800000000002</v>
          </cell>
          <cell r="L49">
            <v>151.977</v>
          </cell>
          <cell r="M49">
            <v>62.365000000000002</v>
          </cell>
          <cell r="N49">
            <v>162.059</v>
          </cell>
          <cell r="O49">
            <v>155.102</v>
          </cell>
          <cell r="P49">
            <v>370.83500000000004</v>
          </cell>
          <cell r="Q49">
            <v>32.6</v>
          </cell>
          <cell r="R49">
            <v>32.6</v>
          </cell>
          <cell r="S49">
            <v>202.79999999999998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J57">
            <v>0</v>
          </cell>
          <cell r="K57">
            <v>0</v>
          </cell>
          <cell r="L57">
            <v>100</v>
          </cell>
          <cell r="M57">
            <v>0</v>
          </cell>
          <cell r="N57">
            <v>0</v>
          </cell>
          <cell r="O57">
            <v>0</v>
          </cell>
          <cell r="P57">
            <v>100</v>
          </cell>
          <cell r="Q57">
            <v>0</v>
          </cell>
          <cell r="R57">
            <v>100</v>
          </cell>
          <cell r="S57">
            <v>0</v>
          </cell>
          <cell r="T57">
            <v>300</v>
          </cell>
        </row>
        <row r="59">
          <cell r="E59" t="str">
            <v>2.3.</v>
          </cell>
          <cell r="F59" t="str">
            <v>OTROS RECURSOS DE CAPITAL</v>
          </cell>
          <cell r="H59">
            <v>13.658681283538403</v>
          </cell>
          <cell r="I59">
            <v>175.04250114310079</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1376.0927519309294</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H61">
            <v>0</v>
          </cell>
          <cell r="I61">
            <v>0</v>
          </cell>
          <cell r="J61">
            <v>0</v>
          </cell>
          <cell r="K61">
            <v>0</v>
          </cell>
          <cell r="L61">
            <v>0</v>
          </cell>
          <cell r="M61">
            <v>0</v>
          </cell>
          <cell r="N61">
            <v>0</v>
          </cell>
          <cell r="O61">
            <v>0</v>
          </cell>
          <cell r="P61">
            <v>0</v>
          </cell>
          <cell r="Q61">
            <v>0</v>
          </cell>
          <cell r="R61">
            <v>0</v>
          </cell>
          <cell r="S61">
            <v>8.1000000000000014</v>
          </cell>
          <cell r="T61">
            <v>8.1000000000000014</v>
          </cell>
        </row>
        <row r="62">
          <cell r="F62" t="str">
            <v>Rendimientos Financieros Portafolio</v>
          </cell>
          <cell r="H62">
            <v>0</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H64">
            <v>0</v>
          </cell>
          <cell r="I64">
            <v>0</v>
          </cell>
          <cell r="J64">
            <v>0</v>
          </cell>
          <cell r="K64">
            <v>0</v>
          </cell>
          <cell r="L64">
            <v>0</v>
          </cell>
          <cell r="M64">
            <v>0</v>
          </cell>
          <cell r="N64">
            <v>0</v>
          </cell>
          <cell r="O64">
            <v>0</v>
          </cell>
          <cell r="P64">
            <v>0</v>
          </cell>
          <cell r="Q64">
            <v>0</v>
          </cell>
          <cell r="R64">
            <v>9.25</v>
          </cell>
          <cell r="S64">
            <v>9.25</v>
          </cell>
          <cell r="T64">
            <v>18.5</v>
          </cell>
        </row>
        <row r="65">
          <cell r="F65" t="str">
            <v>Apalancamiento de Betania</v>
          </cell>
          <cell r="H65">
            <v>0</v>
          </cell>
          <cell r="I65">
            <v>0</v>
          </cell>
          <cell r="J65">
            <v>0</v>
          </cell>
          <cell r="K65">
            <v>0</v>
          </cell>
          <cell r="L65">
            <v>0</v>
          </cell>
          <cell r="M65">
            <v>0</v>
          </cell>
          <cell r="N65">
            <v>0</v>
          </cell>
          <cell r="O65">
            <v>0</v>
          </cell>
          <cell r="P65">
            <v>0</v>
          </cell>
          <cell r="Q65">
            <v>0</v>
          </cell>
          <cell r="R65">
            <v>0</v>
          </cell>
          <cell r="S65">
            <v>0</v>
          </cell>
          <cell r="T65">
            <v>0</v>
          </cell>
        </row>
        <row r="66">
          <cell r="F66" t="str">
            <v>Enajenación de Activos</v>
          </cell>
          <cell r="H66">
            <v>0</v>
          </cell>
          <cell r="I66">
            <v>158.43919920000002</v>
          </cell>
          <cell r="J66">
            <v>0</v>
          </cell>
          <cell r="K66">
            <v>0</v>
          </cell>
          <cell r="L66">
            <v>0</v>
          </cell>
          <cell r="M66">
            <v>0</v>
          </cell>
          <cell r="N66">
            <v>0</v>
          </cell>
          <cell r="O66">
            <v>0</v>
          </cell>
          <cell r="P66">
            <v>0</v>
          </cell>
          <cell r="Q66">
            <v>0</v>
          </cell>
          <cell r="R66">
            <v>0</v>
          </cell>
          <cell r="S66">
            <v>0</v>
          </cell>
          <cell r="T66">
            <v>158.43919920000002</v>
          </cell>
        </row>
        <row r="67">
          <cell r="F67" t="str">
            <v>-</v>
          </cell>
          <cell r="G67" t="str">
            <v>Banco Popular</v>
          </cell>
          <cell r="H67">
            <v>0</v>
          </cell>
          <cell r="I67">
            <v>0</v>
          </cell>
          <cell r="J67">
            <v>0</v>
          </cell>
          <cell r="K67">
            <v>0</v>
          </cell>
          <cell r="L67">
            <v>0</v>
          </cell>
          <cell r="M67">
            <v>0</v>
          </cell>
          <cell r="N67">
            <v>0</v>
          </cell>
          <cell r="O67">
            <v>0</v>
          </cell>
          <cell r="P67">
            <v>0</v>
          </cell>
          <cell r="Q67">
            <v>0</v>
          </cell>
          <cell r="R67">
            <v>0</v>
          </cell>
          <cell r="S67">
            <v>0</v>
          </cell>
          <cell r="T67">
            <v>0</v>
          </cell>
        </row>
        <row r="68">
          <cell r="F68" t="str">
            <v>-</v>
          </cell>
          <cell r="G68" t="str">
            <v>Betania</v>
          </cell>
          <cell r="H68">
            <v>0</v>
          </cell>
          <cell r="I68">
            <v>0</v>
          </cell>
          <cell r="J68">
            <v>0</v>
          </cell>
          <cell r="K68">
            <v>0</v>
          </cell>
          <cell r="L68">
            <v>0</v>
          </cell>
          <cell r="M68">
            <v>0</v>
          </cell>
          <cell r="N68">
            <v>0</v>
          </cell>
          <cell r="O68">
            <v>0</v>
          </cell>
          <cell r="P68">
            <v>0</v>
          </cell>
          <cell r="Q68">
            <v>0</v>
          </cell>
          <cell r="R68">
            <v>0</v>
          </cell>
          <cell r="S68">
            <v>0</v>
          </cell>
          <cell r="T68">
            <v>0</v>
          </cell>
        </row>
        <row r="69">
          <cell r="F69" t="str">
            <v>-</v>
          </cell>
          <cell r="G69" t="str">
            <v>Termotasajero</v>
          </cell>
          <cell r="H69">
            <v>0</v>
          </cell>
          <cell r="I69">
            <v>0</v>
          </cell>
          <cell r="J69">
            <v>0</v>
          </cell>
          <cell r="K69">
            <v>0</v>
          </cell>
          <cell r="L69">
            <v>0</v>
          </cell>
          <cell r="M69">
            <v>0</v>
          </cell>
          <cell r="N69">
            <v>0</v>
          </cell>
          <cell r="O69">
            <v>0</v>
          </cell>
          <cell r="P69">
            <v>0</v>
          </cell>
          <cell r="Q69">
            <v>0</v>
          </cell>
          <cell r="R69">
            <v>0</v>
          </cell>
          <cell r="S69">
            <v>0</v>
          </cell>
          <cell r="T69">
            <v>0</v>
          </cell>
        </row>
        <row r="70">
          <cell r="F70" t="str">
            <v>-</v>
          </cell>
          <cell r="G70" t="str">
            <v>Termocartagena</v>
          </cell>
          <cell r="H70">
            <v>0</v>
          </cell>
          <cell r="I70">
            <v>0</v>
          </cell>
          <cell r="J70">
            <v>0</v>
          </cell>
          <cell r="K70">
            <v>0</v>
          </cell>
          <cell r="L70">
            <v>0</v>
          </cell>
          <cell r="M70">
            <v>0</v>
          </cell>
          <cell r="N70">
            <v>0</v>
          </cell>
          <cell r="O70">
            <v>0</v>
          </cell>
          <cell r="P70">
            <v>0</v>
          </cell>
          <cell r="Q70">
            <v>0</v>
          </cell>
          <cell r="R70">
            <v>0</v>
          </cell>
          <cell r="S70">
            <v>0</v>
          </cell>
          <cell r="T70">
            <v>0</v>
          </cell>
        </row>
        <row r="71">
          <cell r="F71" t="str">
            <v>-</v>
          </cell>
          <cell r="G71" t="str">
            <v>Chivor</v>
          </cell>
          <cell r="H71">
            <v>0</v>
          </cell>
          <cell r="I71">
            <v>0</v>
          </cell>
          <cell r="J71">
            <v>0</v>
          </cell>
          <cell r="K71">
            <v>0</v>
          </cell>
          <cell r="L71">
            <v>0</v>
          </cell>
          <cell r="M71">
            <v>0</v>
          </cell>
          <cell r="N71">
            <v>0</v>
          </cell>
          <cell r="O71">
            <v>0</v>
          </cell>
          <cell r="P71">
            <v>0</v>
          </cell>
          <cell r="Q71">
            <v>0</v>
          </cell>
          <cell r="R71">
            <v>0</v>
          </cell>
          <cell r="S71">
            <v>0</v>
          </cell>
          <cell r="T71">
            <v>0</v>
          </cell>
        </row>
        <row r="72">
          <cell r="F72" t="str">
            <v>-</v>
          </cell>
          <cell r="G72" t="str">
            <v>Cerromatoso</v>
          </cell>
          <cell r="H72">
            <v>0</v>
          </cell>
          <cell r="I72">
            <v>158.43919920000002</v>
          </cell>
          <cell r="J72">
            <v>0</v>
          </cell>
          <cell r="K72">
            <v>0</v>
          </cell>
          <cell r="L72">
            <v>0</v>
          </cell>
          <cell r="M72">
            <v>0</v>
          </cell>
          <cell r="N72">
            <v>0</v>
          </cell>
          <cell r="O72">
            <v>0</v>
          </cell>
          <cell r="P72">
            <v>0</v>
          </cell>
          <cell r="Q72">
            <v>0</v>
          </cell>
          <cell r="R72">
            <v>0</v>
          </cell>
          <cell r="S72">
            <v>0</v>
          </cell>
          <cell r="T72">
            <v>158.43919920000002</v>
          </cell>
        </row>
        <row r="73">
          <cell r="F73" t="str">
            <v>-</v>
          </cell>
          <cell r="G73" t="str">
            <v>Carbocol</v>
          </cell>
          <cell r="H73">
            <v>0</v>
          </cell>
          <cell r="I73">
            <v>0</v>
          </cell>
          <cell r="J73">
            <v>0</v>
          </cell>
          <cell r="K73">
            <v>0</v>
          </cell>
          <cell r="L73">
            <v>0</v>
          </cell>
          <cell r="M73">
            <v>0</v>
          </cell>
          <cell r="N73">
            <v>0</v>
          </cell>
          <cell r="O73">
            <v>0</v>
          </cell>
          <cell r="P73">
            <v>0</v>
          </cell>
          <cell r="Q73">
            <v>0</v>
          </cell>
          <cell r="R73">
            <v>0</v>
          </cell>
          <cell r="S73">
            <v>0</v>
          </cell>
          <cell r="T73">
            <v>0</v>
          </cell>
        </row>
        <row r="74">
          <cell r="F74" t="str">
            <v>-</v>
          </cell>
          <cell r="G74" t="str">
            <v>Epsa</v>
          </cell>
          <cell r="H74">
            <v>0</v>
          </cell>
          <cell r="I74">
            <v>0</v>
          </cell>
          <cell r="J74">
            <v>0</v>
          </cell>
          <cell r="K74">
            <v>0</v>
          </cell>
          <cell r="L74">
            <v>0</v>
          </cell>
          <cell r="M74">
            <v>0</v>
          </cell>
          <cell r="N74">
            <v>0</v>
          </cell>
          <cell r="O74">
            <v>0</v>
          </cell>
          <cell r="P74">
            <v>0</v>
          </cell>
          <cell r="Q74">
            <v>0</v>
          </cell>
          <cell r="R74">
            <v>0</v>
          </cell>
          <cell r="S74">
            <v>0</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H76">
            <v>0</v>
          </cell>
          <cell r="I76">
            <v>0</v>
          </cell>
          <cell r="J76">
            <v>0</v>
          </cell>
          <cell r="K76">
            <v>0</v>
          </cell>
          <cell r="L76">
            <v>0</v>
          </cell>
          <cell r="M76">
            <v>0</v>
          </cell>
          <cell r="N76">
            <v>0</v>
          </cell>
          <cell r="O76">
            <v>0</v>
          </cell>
          <cell r="P76">
            <v>0</v>
          </cell>
          <cell r="Q76">
            <v>0</v>
          </cell>
          <cell r="R76">
            <v>0</v>
          </cell>
          <cell r="S76">
            <v>0</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H80">
            <v>0</v>
          </cell>
          <cell r="I80">
            <v>0</v>
          </cell>
          <cell r="J80">
            <v>0</v>
          </cell>
          <cell r="K80">
            <v>0</v>
          </cell>
          <cell r="L80">
            <v>0</v>
          </cell>
          <cell r="M80">
            <v>0</v>
          </cell>
          <cell r="N80">
            <v>103.5</v>
          </cell>
          <cell r="O80">
            <v>0</v>
          </cell>
          <cell r="P80">
            <v>103.5</v>
          </cell>
          <cell r="Q80">
            <v>0</v>
          </cell>
          <cell r="R80">
            <v>0</v>
          </cell>
          <cell r="S80">
            <v>0</v>
          </cell>
          <cell r="T80">
            <v>207</v>
          </cell>
        </row>
        <row r="81">
          <cell r="F81" t="str">
            <v>-</v>
          </cell>
          <cell r="G81" t="str">
            <v>Banco de la República</v>
          </cell>
          <cell r="H81">
            <v>0</v>
          </cell>
          <cell r="I81">
            <v>0</v>
          </cell>
          <cell r="J81">
            <v>138.19999999999999</v>
          </cell>
          <cell r="K81">
            <v>0</v>
          </cell>
          <cell r="L81">
            <v>0</v>
          </cell>
          <cell r="M81">
            <v>0</v>
          </cell>
          <cell r="N81">
            <v>0</v>
          </cell>
          <cell r="O81">
            <v>0</v>
          </cell>
          <cell r="P81">
            <v>0</v>
          </cell>
          <cell r="Q81">
            <v>0</v>
          </cell>
          <cell r="R81">
            <v>0</v>
          </cell>
          <cell r="S81">
            <v>0</v>
          </cell>
          <cell r="T81">
            <v>138.19999999999999</v>
          </cell>
        </row>
        <row r="82">
          <cell r="F82" t="str">
            <v>-</v>
          </cell>
          <cell r="G82" t="str">
            <v>Resto</v>
          </cell>
          <cell r="H82">
            <v>0</v>
          </cell>
          <cell r="I82">
            <v>0</v>
          </cell>
          <cell r="J82">
            <v>0</v>
          </cell>
          <cell r="K82">
            <v>0</v>
          </cell>
          <cell r="L82">
            <v>0</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H83">
            <v>0</v>
          </cell>
          <cell r="I83">
            <v>0</v>
          </cell>
          <cell r="J83">
            <v>0</v>
          </cell>
          <cell r="K83">
            <v>0</v>
          </cell>
          <cell r="L83">
            <v>0</v>
          </cell>
          <cell r="M83">
            <v>0</v>
          </cell>
          <cell r="N83">
            <v>0</v>
          </cell>
          <cell r="O83">
            <v>0</v>
          </cell>
          <cell r="P83">
            <v>0</v>
          </cell>
          <cell r="Q83">
            <v>0</v>
          </cell>
          <cell r="R83">
            <v>0</v>
          </cell>
          <cell r="S83">
            <v>29</v>
          </cell>
          <cell r="T83">
            <v>29</v>
          </cell>
        </row>
        <row r="84">
          <cell r="T84">
            <v>436.05522537753154</v>
          </cell>
        </row>
        <row r="85">
          <cell r="D85" t="str">
            <v>3.</v>
          </cell>
          <cell r="E85" t="str">
            <v>FONDOS ESPECIALES</v>
          </cell>
          <cell r="H85">
            <v>21.992685496589797</v>
          </cell>
          <cell r="I85">
            <v>20.542088572355723</v>
          </cell>
          <cell r="J85">
            <v>21.429380914338982</v>
          </cell>
          <cell r="K85">
            <v>21.971906138491516</v>
          </cell>
          <cell r="L85">
            <v>23.918774412177434</v>
          </cell>
          <cell r="M85">
            <v>35.375794960875339</v>
          </cell>
          <cell r="N85">
            <v>23.274859026641934</v>
          </cell>
          <cell r="O85">
            <v>18.548787561453171</v>
          </cell>
          <cell r="P85">
            <v>23.49701213548899</v>
          </cell>
          <cell r="Q85">
            <v>22.702260278133863</v>
          </cell>
          <cell r="R85">
            <v>36.716403708939026</v>
          </cell>
          <cell r="S85">
            <v>45.956902418778562</v>
          </cell>
          <cell r="T85">
            <v>315.92685562426436</v>
          </cell>
        </row>
        <row r="86">
          <cell r="E86" t="str">
            <v>Contribuciones Superintendencias</v>
          </cell>
          <cell r="H86">
            <v>5.2389612080578161</v>
          </cell>
          <cell r="I86">
            <v>3.444755239022391</v>
          </cell>
          <cell r="J86">
            <v>2.5527331725103282</v>
          </cell>
          <cell r="K86">
            <v>2.454262661427554</v>
          </cell>
          <cell r="L86">
            <v>1.5</v>
          </cell>
          <cell r="M86">
            <v>12.590924219910802</v>
          </cell>
          <cell r="N86">
            <v>2.7474472511144099</v>
          </cell>
          <cell r="O86">
            <v>0</v>
          </cell>
          <cell r="P86">
            <v>0.79475185735512599</v>
          </cell>
          <cell r="Q86">
            <v>0</v>
          </cell>
          <cell r="R86">
            <v>15.237286551205267</v>
          </cell>
          <cell r="S86">
            <v>21.82668976738006</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1">
          <cell r="C111" t="str">
            <v>confis</v>
          </cell>
          <cell r="H111">
            <v>35845.782996527778</v>
          </cell>
          <cell r="S111" t="str">
            <v>c:\ingres97.xls</v>
          </cell>
        </row>
      </sheetData>
      <sheetData sheetId="2" refreshError="1">
        <row r="2">
          <cell r="D2" t="str">
            <v>INGRESOS PROGRAMADOS DE RECAUDO PARA LA TESORERIA</v>
          </cell>
        </row>
        <row r="3">
          <cell r="D3" t="str">
            <v>DOLARES</v>
          </cell>
        </row>
        <row r="4">
          <cell r="D4" t="str">
            <v>1997</v>
          </cell>
        </row>
        <row r="5">
          <cell r="C5" t="str">
            <v>Millones de dólares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DEL PRESUPUESTO NACIONAL</v>
          </cell>
          <cell r="H10">
            <v>31.112160277748899</v>
          </cell>
          <cell r="I10">
            <v>861.7</v>
          </cell>
          <cell r="J10">
            <v>59.7</v>
          </cell>
          <cell r="K10">
            <v>425.7</v>
          </cell>
          <cell r="L10">
            <v>19.845725351165154</v>
          </cell>
          <cell r="M10">
            <v>16.035810890634625</v>
          </cell>
          <cell r="N10">
            <v>39.454286477204434</v>
          </cell>
          <cell r="O10">
            <v>22.803406540130013</v>
          </cell>
          <cell r="P10">
            <v>378.87059048571757</v>
          </cell>
          <cell r="Q10">
            <v>18.974318360239725</v>
          </cell>
          <cell r="R10">
            <v>33.972196701843529</v>
          </cell>
          <cell r="S10">
            <v>53.563289244788614</v>
          </cell>
          <cell r="T10">
            <v>1952.9817843294727</v>
          </cell>
        </row>
        <row r="11">
          <cell r="D11" t="str">
            <v>1.</v>
          </cell>
          <cell r="E11" t="str">
            <v>INGRESOS CORRIENTES</v>
          </cell>
          <cell r="H11">
            <v>0</v>
          </cell>
          <cell r="I11">
            <v>0</v>
          </cell>
          <cell r="J11">
            <v>0</v>
          </cell>
          <cell r="K11">
            <v>0</v>
          </cell>
          <cell r="L11">
            <v>0</v>
          </cell>
          <cell r="M11">
            <v>0</v>
          </cell>
          <cell r="N11">
            <v>0</v>
          </cell>
          <cell r="O11">
            <v>0</v>
          </cell>
          <cell r="P11">
            <v>8.75</v>
          </cell>
          <cell r="Q11">
            <v>0</v>
          </cell>
          <cell r="R11">
            <v>0</v>
          </cell>
          <cell r="S11">
            <v>0</v>
          </cell>
          <cell r="T11">
            <v>0</v>
          </cell>
        </row>
        <row r="12">
          <cell r="E12" t="str">
            <v>Timbre consulados</v>
          </cell>
          <cell r="T12">
            <v>0</v>
          </cell>
        </row>
        <row r="13">
          <cell r="E13" t="str">
            <v>Otros Ingresos Corrientes</v>
          </cell>
          <cell r="T13">
            <v>0</v>
          </cell>
        </row>
        <row r="14">
          <cell r="E14" t="str">
            <v>Concesiones</v>
          </cell>
          <cell r="H14">
            <v>0</v>
          </cell>
          <cell r="I14">
            <v>0</v>
          </cell>
          <cell r="J14">
            <v>0</v>
          </cell>
          <cell r="K14">
            <v>0</v>
          </cell>
          <cell r="L14">
            <v>0</v>
          </cell>
          <cell r="M14">
            <v>0</v>
          </cell>
          <cell r="N14">
            <v>0</v>
          </cell>
          <cell r="O14">
            <v>0</v>
          </cell>
          <cell r="P14">
            <v>8.75</v>
          </cell>
          <cell r="Q14">
            <v>0</v>
          </cell>
          <cell r="R14">
            <v>0</v>
          </cell>
          <cell r="S14">
            <v>0</v>
          </cell>
          <cell r="T14">
            <v>0</v>
          </cell>
        </row>
        <row r="15">
          <cell r="E15" t="str">
            <v>-</v>
          </cell>
          <cell r="F15" t="str">
            <v>Larga Distancia Nacional</v>
          </cell>
          <cell r="T15">
            <v>0</v>
          </cell>
        </row>
        <row r="16">
          <cell r="E16" t="str">
            <v>-</v>
          </cell>
          <cell r="F16" t="str">
            <v>Larga Distancia Internacional</v>
          </cell>
          <cell r="P16">
            <v>0</v>
          </cell>
          <cell r="T16">
            <v>0</v>
          </cell>
        </row>
        <row r="17">
          <cell r="E17" t="str">
            <v>-</v>
          </cell>
          <cell r="F17" t="str">
            <v>Telefonía Celular</v>
          </cell>
          <cell r="T17">
            <v>0</v>
          </cell>
        </row>
        <row r="18">
          <cell r="E18" t="str">
            <v>-</v>
          </cell>
          <cell r="F18" t="str">
            <v>Sociedades Portuarias</v>
          </cell>
          <cell r="T18">
            <v>0</v>
          </cell>
        </row>
        <row r="19">
          <cell r="M19">
            <v>0.62865230921037496</v>
          </cell>
          <cell r="N19">
            <v>1.116950996070021</v>
          </cell>
          <cell r="O19">
            <v>0.63163366358730622</v>
          </cell>
          <cell r="P19">
            <v>1.4278380019474304</v>
          </cell>
          <cell r="Q19">
            <v>0.52002857915163325</v>
          </cell>
          <cell r="R19">
            <v>0.95716645637821773</v>
          </cell>
          <cell r="S19">
            <v>0.60772999365501634</v>
          </cell>
        </row>
        <row r="20">
          <cell r="D20" t="str">
            <v>2.</v>
          </cell>
          <cell r="E20" t="str">
            <v>RECURSOS DE CAPITAL</v>
          </cell>
          <cell r="H20">
            <v>31.112160277748899</v>
          </cell>
          <cell r="I20">
            <v>861.7</v>
          </cell>
          <cell r="J20">
            <v>59.7</v>
          </cell>
          <cell r="K20">
            <v>425.7</v>
          </cell>
          <cell r="L20">
            <v>19.845725351165154</v>
          </cell>
          <cell r="M20">
            <v>16.035810890634625</v>
          </cell>
          <cell r="N20">
            <v>39.454286477204434</v>
          </cell>
          <cell r="O20">
            <v>22.803406540130013</v>
          </cell>
          <cell r="P20">
            <v>370.12059048571757</v>
          </cell>
          <cell r="Q20">
            <v>18.974318360239725</v>
          </cell>
          <cell r="R20">
            <v>33.972196701843529</v>
          </cell>
          <cell r="S20">
            <v>53.563289244788614</v>
          </cell>
          <cell r="T20">
            <v>1952.9817843294727</v>
          </cell>
        </row>
        <row r="21">
          <cell r="E21" t="str">
            <v>2.1</v>
          </cell>
          <cell r="F21" t="str">
            <v>CREDITO EXTERNO</v>
          </cell>
          <cell r="H21">
            <v>31.112160277748899</v>
          </cell>
          <cell r="I21">
            <v>781.7</v>
          </cell>
          <cell r="J21">
            <v>59.7</v>
          </cell>
          <cell r="K21">
            <v>425.7</v>
          </cell>
          <cell r="L21">
            <v>19.845725351165154</v>
          </cell>
          <cell r="M21">
            <v>16.035810890634625</v>
          </cell>
          <cell r="N21">
            <v>39.454286477204434</v>
          </cell>
          <cell r="O21">
            <v>22.803406540130013</v>
          </cell>
          <cell r="P21">
            <v>370.12059048571757</v>
          </cell>
          <cell r="Q21">
            <v>18.974318360239725</v>
          </cell>
          <cell r="R21">
            <v>33.972196701843529</v>
          </cell>
          <cell r="S21">
            <v>53.563289244788614</v>
          </cell>
          <cell r="T21">
            <v>1872.9817843294727</v>
          </cell>
        </row>
        <row r="22">
          <cell r="F22" t="str">
            <v>Banca Multilateral</v>
          </cell>
          <cell r="H22">
            <v>31.112160277748899</v>
          </cell>
          <cell r="I22">
            <v>31.7</v>
          </cell>
          <cell r="J22">
            <v>59.7</v>
          </cell>
          <cell r="K22">
            <v>25.7</v>
          </cell>
          <cell r="L22">
            <v>19.845725351165154</v>
          </cell>
          <cell r="M22">
            <v>16.035810890634625</v>
          </cell>
          <cell r="N22">
            <v>39.454286477204434</v>
          </cell>
          <cell r="O22">
            <v>22.803406540130013</v>
          </cell>
          <cell r="P22">
            <v>50.120590485717599</v>
          </cell>
          <cell r="Q22">
            <v>18.974318360239725</v>
          </cell>
          <cell r="R22">
            <v>33.972196701843529</v>
          </cell>
          <cell r="S22">
            <v>53.563289244788614</v>
          </cell>
          <cell r="T22">
            <v>402.98178432947265</v>
          </cell>
        </row>
        <row r="23">
          <cell r="F23" t="str">
            <v>Banca Comercial</v>
          </cell>
          <cell r="T23">
            <v>0</v>
          </cell>
        </row>
        <row r="24">
          <cell r="F24" t="str">
            <v>Bonos Res. 4308/94</v>
          </cell>
          <cell r="T24">
            <v>0</v>
          </cell>
        </row>
        <row r="25">
          <cell r="F25" t="str">
            <v>Bonos Externos</v>
          </cell>
          <cell r="I25">
            <v>750</v>
          </cell>
          <cell r="K25">
            <v>400</v>
          </cell>
          <cell r="L25">
            <v>0</v>
          </cell>
          <cell r="O25">
            <v>0</v>
          </cell>
          <cell r="P25">
            <v>320</v>
          </cell>
          <cell r="R25">
            <v>0</v>
          </cell>
          <cell r="T25">
            <v>1470</v>
          </cell>
        </row>
        <row r="26">
          <cell r="N26">
            <v>-1.4419893516166269</v>
          </cell>
          <cell r="O26">
            <v>-0.83342704551128721</v>
          </cell>
          <cell r="P26">
            <v>-1.8318252395439945</v>
          </cell>
          <cell r="Q26">
            <v>-0.69348016331401185</v>
          </cell>
          <cell r="R26">
            <v>-1.2416279768077285</v>
          </cell>
          <cell r="S26">
            <v>-1.9576502232063511</v>
          </cell>
        </row>
        <row r="27">
          <cell r="E27" t="str">
            <v>2.3.</v>
          </cell>
          <cell r="F27" t="str">
            <v>OTROS RECURSOS DE CAPITAL</v>
          </cell>
          <cell r="H27">
            <v>0</v>
          </cell>
          <cell r="I27">
            <v>80</v>
          </cell>
          <cell r="J27">
            <v>0</v>
          </cell>
          <cell r="K27">
            <v>0</v>
          </cell>
          <cell r="L27">
            <v>0</v>
          </cell>
          <cell r="M27">
            <v>0</v>
          </cell>
          <cell r="N27">
            <v>0</v>
          </cell>
          <cell r="O27">
            <v>0</v>
          </cell>
          <cell r="P27">
            <v>0</v>
          </cell>
          <cell r="Q27">
            <v>0</v>
          </cell>
          <cell r="R27">
            <v>0</v>
          </cell>
          <cell r="S27">
            <v>0</v>
          </cell>
          <cell r="T27">
            <v>80</v>
          </cell>
        </row>
        <row r="28">
          <cell r="F28" t="str">
            <v>Recuperación de Cartera SPNF</v>
          </cell>
          <cell r="T28">
            <v>0</v>
          </cell>
        </row>
        <row r="29">
          <cell r="F29" t="str">
            <v>Recuperación de Cartera SPF</v>
          </cell>
          <cell r="T29">
            <v>0</v>
          </cell>
        </row>
        <row r="30">
          <cell r="F30" t="str">
            <v>Rendimientos Financieros Portafolio</v>
          </cell>
          <cell r="T30">
            <v>0</v>
          </cell>
        </row>
        <row r="31">
          <cell r="F31" t="str">
            <v>Rendimientos Financieros Entidades</v>
          </cell>
          <cell r="T31">
            <v>0</v>
          </cell>
        </row>
        <row r="32">
          <cell r="F32" t="str">
            <v>Donaciones</v>
          </cell>
          <cell r="T32">
            <v>0</v>
          </cell>
        </row>
        <row r="33">
          <cell r="F33" t="str">
            <v>Apalancamiento de Betania</v>
          </cell>
          <cell r="T33">
            <v>0</v>
          </cell>
        </row>
        <row r="34">
          <cell r="F34" t="str">
            <v>Enajenación de Activos</v>
          </cell>
          <cell r="H34">
            <v>0</v>
          </cell>
          <cell r="I34">
            <v>80</v>
          </cell>
          <cell r="J34">
            <v>0</v>
          </cell>
          <cell r="K34">
            <v>0</v>
          </cell>
          <cell r="L34">
            <v>0</v>
          </cell>
          <cell r="M34">
            <v>0</v>
          </cell>
          <cell r="N34">
            <v>0</v>
          </cell>
          <cell r="O34">
            <v>0</v>
          </cell>
          <cell r="P34">
            <v>0</v>
          </cell>
          <cell r="Q34">
            <v>0</v>
          </cell>
          <cell r="R34">
            <v>0</v>
          </cell>
          <cell r="S34">
            <v>0</v>
          </cell>
          <cell r="T34">
            <v>80</v>
          </cell>
        </row>
        <row r="35">
          <cell r="F35" t="str">
            <v>-</v>
          </cell>
          <cell r="G35" t="str">
            <v>Banco Popular</v>
          </cell>
          <cell r="T35">
            <v>0</v>
          </cell>
        </row>
        <row r="36">
          <cell r="F36" t="str">
            <v>-</v>
          </cell>
          <cell r="G36" t="str">
            <v>Betania</v>
          </cell>
          <cell r="T36">
            <v>0</v>
          </cell>
        </row>
        <row r="37">
          <cell r="F37" t="str">
            <v>-</v>
          </cell>
          <cell r="G37" t="str">
            <v>Termotasajero</v>
          </cell>
          <cell r="T37">
            <v>0</v>
          </cell>
        </row>
        <row r="38">
          <cell r="F38" t="str">
            <v>-</v>
          </cell>
          <cell r="G38" t="str">
            <v>Termocartagena</v>
          </cell>
          <cell r="T38">
            <v>0</v>
          </cell>
        </row>
        <row r="39">
          <cell r="F39" t="str">
            <v>-</v>
          </cell>
          <cell r="G39" t="str">
            <v>Chivor</v>
          </cell>
          <cell r="T39">
            <v>0</v>
          </cell>
        </row>
        <row r="40">
          <cell r="F40" t="str">
            <v>-</v>
          </cell>
          <cell r="G40" t="str">
            <v>Cerromatoso</v>
          </cell>
          <cell r="I40">
            <v>80</v>
          </cell>
          <cell r="T40">
            <v>80</v>
          </cell>
        </row>
        <row r="41">
          <cell r="F41" t="str">
            <v>-</v>
          </cell>
          <cell r="G41" t="str">
            <v>Carbocol</v>
          </cell>
          <cell r="T41">
            <v>0</v>
          </cell>
        </row>
        <row r="42">
          <cell r="F42" t="str">
            <v>-</v>
          </cell>
          <cell r="G42" t="str">
            <v>Epsa</v>
          </cell>
          <cell r="T42">
            <v>0</v>
          </cell>
        </row>
        <row r="43">
          <cell r="F43" t="str">
            <v>Reintegros</v>
          </cell>
          <cell r="H43">
            <v>0</v>
          </cell>
          <cell r="I43">
            <v>0</v>
          </cell>
          <cell r="J43">
            <v>0</v>
          </cell>
          <cell r="K43">
            <v>0</v>
          </cell>
          <cell r="L43">
            <v>0</v>
          </cell>
          <cell r="M43">
            <v>0</v>
          </cell>
          <cell r="N43">
            <v>0</v>
          </cell>
          <cell r="O43">
            <v>0</v>
          </cell>
          <cell r="P43">
            <v>0</v>
          </cell>
          <cell r="Q43">
            <v>0</v>
          </cell>
          <cell r="R43">
            <v>0</v>
          </cell>
          <cell r="S43">
            <v>0</v>
          </cell>
          <cell r="T43">
            <v>0</v>
          </cell>
        </row>
        <row r="44">
          <cell r="F44" t="str">
            <v>-</v>
          </cell>
          <cell r="G44" t="str">
            <v>Exigibles</v>
          </cell>
          <cell r="T44">
            <v>0</v>
          </cell>
        </row>
        <row r="45">
          <cell r="F45" t="str">
            <v>-</v>
          </cell>
          <cell r="G45" t="str">
            <v>No exigibles</v>
          </cell>
          <cell r="T45">
            <v>0</v>
          </cell>
        </row>
        <row r="46">
          <cell r="F46" t="str">
            <v>Otros</v>
          </cell>
          <cell r="P46">
            <v>0</v>
          </cell>
          <cell r="T46">
            <v>0</v>
          </cell>
        </row>
        <row r="48">
          <cell r="C48" t="str">
            <v>confis</v>
          </cell>
          <cell r="H48">
            <v>35845.782996527778</v>
          </cell>
          <cell r="S48" t="str">
            <v>c:\ingres97.xls</v>
          </cell>
        </row>
      </sheetData>
      <sheetData sheetId="3" refreshError="1">
        <row r="2">
          <cell r="D2" t="str">
            <v>INGRESOS PROGRAMADOS DE RECAUDO PARA LA TESORERIA</v>
          </cell>
        </row>
        <row r="3">
          <cell r="D3" t="str">
            <v>PESOS</v>
          </cell>
        </row>
        <row r="4">
          <cell r="D4" t="str">
            <v>1997</v>
          </cell>
        </row>
        <row r="5">
          <cell r="D5"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 TESORERIA</v>
          </cell>
          <cell r="H10">
            <v>1109.0986337836141</v>
          </cell>
          <cell r="I10">
            <v>1765.6091627097242</v>
          </cell>
          <cell r="J10">
            <v>1409.3624060842446</v>
          </cell>
          <cell r="K10">
            <v>1730.9008435129435</v>
          </cell>
          <cell r="L10">
            <v>1700.2254655479671</v>
          </cell>
          <cell r="M10">
            <v>1718.3822252455006</v>
          </cell>
          <cell r="N10">
            <v>1994.2461913986008</v>
          </cell>
          <cell r="O10">
            <v>1929.9346913873837</v>
          </cell>
          <cell r="P10">
            <v>1851.2548541715967</v>
          </cell>
          <cell r="Q10">
            <v>1563.7024318803863</v>
          </cell>
          <cell r="R10">
            <v>1156.4856672901965</v>
          </cell>
          <cell r="S10">
            <v>1753.0707045372408</v>
          </cell>
          <cell r="T10">
            <v>19635.797475013678</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902.40422646796435</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I23">
            <v>0.7</v>
          </cell>
          <cell r="J23">
            <v>0.2</v>
          </cell>
          <cell r="K23">
            <v>0.5</v>
          </cell>
          <cell r="L23">
            <v>0.7</v>
          </cell>
          <cell r="N23">
            <v>3.5</v>
          </cell>
          <cell r="S23">
            <v>1.5</v>
          </cell>
          <cell r="T23">
            <v>7.1</v>
          </cell>
        </row>
        <row r="24">
          <cell r="F24" t="str">
            <v>Impuesto al Oro y Platino</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I25">
            <v>0</v>
          </cell>
          <cell r="J25">
            <v>0</v>
          </cell>
          <cell r="K25">
            <v>0</v>
          </cell>
          <cell r="L25">
            <v>0</v>
          </cell>
          <cell r="M25">
            <v>0</v>
          </cell>
          <cell r="N25">
            <v>0</v>
          </cell>
          <cell r="O25">
            <v>0</v>
          </cell>
          <cell r="P25">
            <v>0</v>
          </cell>
          <cell r="Q25">
            <v>0</v>
          </cell>
          <cell r="R25">
            <v>0</v>
          </cell>
          <cell r="S25">
            <v>0</v>
          </cell>
          <cell r="T25">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41.058032879088955</v>
          </cell>
          <cell r="Q27">
            <v>44.683765537500214</v>
          </cell>
          <cell r="R27">
            <v>45.714326935617784</v>
          </cell>
          <cell r="S27">
            <v>52.338862085343102</v>
          </cell>
          <cell r="T27">
            <v>421.50592336302719</v>
          </cell>
        </row>
        <row r="28">
          <cell r="F28" t="str">
            <v>Cuota de Valorización Obras Nacionales</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T32">
            <v>0</v>
          </cell>
        </row>
        <row r="33">
          <cell r="F33" t="str">
            <v>Concesiones</v>
          </cell>
          <cell r="H33">
            <v>0</v>
          </cell>
          <cell r="I33">
            <v>0</v>
          </cell>
          <cell r="J33">
            <v>5</v>
          </cell>
          <cell r="K33">
            <v>1</v>
          </cell>
          <cell r="L33">
            <v>0</v>
          </cell>
          <cell r="M33">
            <v>0</v>
          </cell>
          <cell r="N33">
            <v>0</v>
          </cell>
          <cell r="O33">
            <v>0</v>
          </cell>
          <cell r="P33">
            <v>4.1893279124999996</v>
          </cell>
          <cell r="Q33">
            <v>0</v>
          </cell>
          <cell r="R33">
            <v>0</v>
          </cell>
          <cell r="S33">
            <v>0</v>
          </cell>
          <cell r="T33">
            <v>6</v>
          </cell>
        </row>
        <row r="34">
          <cell r="F34" t="str">
            <v>-</v>
          </cell>
          <cell r="G34" t="str">
            <v>Larga Distancia Nacional</v>
          </cell>
          <cell r="T34">
            <v>0</v>
          </cell>
        </row>
        <row r="35">
          <cell r="F35" t="str">
            <v>-</v>
          </cell>
          <cell r="G35" t="str">
            <v>Larga Distancia Internacional</v>
          </cell>
          <cell r="P35">
            <v>0</v>
          </cell>
          <cell r="T35">
            <v>0</v>
          </cell>
        </row>
        <row r="36">
          <cell r="F36" t="str">
            <v>-</v>
          </cell>
          <cell r="G36" t="str">
            <v>Sociedades Portuarias</v>
          </cell>
          <cell r="J36">
            <v>5</v>
          </cell>
          <cell r="K36">
            <v>1</v>
          </cell>
          <cell r="T36">
            <v>6</v>
          </cell>
        </row>
        <row r="37">
          <cell r="F37" t="str">
            <v>-</v>
          </cell>
          <cell r="G37" t="str">
            <v>Otras</v>
          </cell>
          <cell r="T37">
            <v>0</v>
          </cell>
        </row>
        <row r="38">
          <cell r="F38" t="str">
            <v>Contraprestación Icel-Corelca</v>
          </cell>
          <cell r="T38">
            <v>0</v>
          </cell>
        </row>
        <row r="39">
          <cell r="F39" t="str">
            <v>Otros No Tributarios</v>
          </cell>
          <cell r="S39">
            <v>0</v>
          </cell>
          <cell r="T39">
            <v>0</v>
          </cell>
        </row>
        <row r="41">
          <cell r="D41" t="str">
            <v>2.</v>
          </cell>
          <cell r="E41" t="str">
            <v>RECURSOS DE CAPITAL</v>
          </cell>
          <cell r="H41">
            <v>380.3766812835384</v>
          </cell>
          <cell r="I41">
            <v>322.88941108690256</v>
          </cell>
          <cell r="J41">
            <v>550.46291219979003</v>
          </cell>
          <cell r="K41">
            <v>547.47000605516428</v>
          </cell>
          <cell r="L41">
            <v>691.74724401334356</v>
          </cell>
          <cell r="M41">
            <v>458.26088052744848</v>
          </cell>
          <cell r="N41">
            <v>935.30210455721863</v>
          </cell>
          <cell r="O41">
            <v>619.38038208058447</v>
          </cell>
          <cell r="P41">
            <v>918.61479200045471</v>
          </cell>
          <cell r="Q41">
            <v>254.76736858995878</v>
          </cell>
          <cell r="R41">
            <v>291.55501629747278</v>
          </cell>
          <cell r="S41">
            <v>378.68662325666514</v>
          </cell>
          <cell r="T41">
            <v>6309.1904219485423</v>
          </cell>
        </row>
        <row r="42">
          <cell r="E42" t="str">
            <v>2.1</v>
          </cell>
          <cell r="F42" t="str">
            <v>CREDITO EXTERNO</v>
          </cell>
          <cell r="H42">
            <v>0</v>
          </cell>
          <cell r="I42">
            <v>0</v>
          </cell>
          <cell r="J42">
            <v>0</v>
          </cell>
          <cell r="K42">
            <v>0</v>
          </cell>
          <cell r="L42">
            <v>0</v>
          </cell>
          <cell r="M42">
            <v>0</v>
          </cell>
          <cell r="N42">
            <v>0</v>
          </cell>
          <cell r="O42">
            <v>0</v>
          </cell>
          <cell r="P42">
            <v>0</v>
          </cell>
          <cell r="Q42">
            <v>0</v>
          </cell>
          <cell r="R42">
            <v>0</v>
          </cell>
          <cell r="S42">
            <v>0</v>
          </cell>
          <cell r="T42">
            <v>0</v>
          </cell>
        </row>
        <row r="43">
          <cell r="F43" t="str">
            <v>Banca Multilateral</v>
          </cell>
          <cell r="T43">
            <v>0</v>
          </cell>
        </row>
        <row r="44">
          <cell r="F44" t="str">
            <v>Banca Comercial</v>
          </cell>
          <cell r="T44">
            <v>0</v>
          </cell>
        </row>
        <row r="45">
          <cell r="F45" t="str">
            <v>Bonos Resol. 4308/94</v>
          </cell>
          <cell r="T45">
            <v>0</v>
          </cell>
        </row>
        <row r="46">
          <cell r="F46" t="str">
            <v>Bonos Externos</v>
          </cell>
          <cell r="T46">
            <v>0</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750.70593967956142</v>
          </cell>
          <cell r="O48">
            <v>459.4886352406653</v>
          </cell>
          <cell r="P48">
            <v>729.08154953300777</v>
          </cell>
          <cell r="Q48">
            <v>225.46232428525028</v>
          </cell>
          <cell r="R48">
            <v>244.73463382372159</v>
          </cell>
          <cell r="S48">
            <v>195.65699999999998</v>
          </cell>
          <cell r="T48">
            <v>5015.4018692176123</v>
          </cell>
        </row>
        <row r="49">
          <cell r="F49" t="str">
            <v>TES Convenidos</v>
          </cell>
          <cell r="H49">
            <v>116.718</v>
          </cell>
          <cell r="I49">
            <v>76.635999999999996</v>
          </cell>
          <cell r="J49">
            <v>129.99199999999999</v>
          </cell>
          <cell r="K49">
            <v>266.02800000000002</v>
          </cell>
          <cell r="L49">
            <v>151.977</v>
          </cell>
          <cell r="M49">
            <v>62.365000000000002</v>
          </cell>
          <cell r="N49">
            <v>92.058999999999997</v>
          </cell>
          <cell r="O49">
            <v>85.102000000000004</v>
          </cell>
          <cell r="P49">
            <v>382.45</v>
          </cell>
          <cell r="Q49">
            <v>101.036</v>
          </cell>
          <cell r="R49">
            <v>140.01499999999999</v>
          </cell>
          <cell r="S49">
            <v>195.65699999999998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K57">
            <v>0</v>
          </cell>
          <cell r="L57">
            <v>100</v>
          </cell>
          <cell r="M57">
            <v>0</v>
          </cell>
          <cell r="N57">
            <v>0</v>
          </cell>
          <cell r="O57">
            <v>0</v>
          </cell>
          <cell r="P57">
            <v>100</v>
          </cell>
          <cell r="Q57">
            <v>0</v>
          </cell>
          <cell r="R57">
            <v>100</v>
          </cell>
          <cell r="S57">
            <v>0</v>
          </cell>
          <cell r="T57">
            <v>300</v>
          </cell>
        </row>
        <row r="59">
          <cell r="E59" t="str">
            <v>2.3.</v>
          </cell>
          <cell r="F59" t="str">
            <v>OTROS RECURSOS DE CAPITAL</v>
          </cell>
          <cell r="H59">
            <v>13.658681283538403</v>
          </cell>
          <cell r="I59">
            <v>92.738301943100765</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1293.7885527309295</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S61">
            <v>8.1000000000000014</v>
          </cell>
          <cell r="T61">
            <v>8.1000000000000014</v>
          </cell>
        </row>
        <row r="62">
          <cell r="F62" t="str">
            <v>Rendimientos Financieros Portafolio</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R64">
            <v>9.25</v>
          </cell>
          <cell r="S64">
            <v>9.25</v>
          </cell>
          <cell r="T64">
            <v>18.5</v>
          </cell>
        </row>
        <row r="65">
          <cell r="F65" t="str">
            <v>Apalancamiento de Betania</v>
          </cell>
          <cell r="T65">
            <v>0</v>
          </cell>
        </row>
        <row r="66">
          <cell r="F66" t="str">
            <v>Enajenación de Activos</v>
          </cell>
          <cell r="H66">
            <v>0</v>
          </cell>
          <cell r="I66">
            <v>76.135000000000005</v>
          </cell>
          <cell r="J66">
            <v>0</v>
          </cell>
          <cell r="K66">
            <v>0</v>
          </cell>
          <cell r="L66">
            <v>0</v>
          </cell>
          <cell r="M66">
            <v>0</v>
          </cell>
          <cell r="N66">
            <v>0</v>
          </cell>
          <cell r="O66">
            <v>0</v>
          </cell>
          <cell r="P66">
            <v>0</v>
          </cell>
          <cell r="Q66">
            <v>0</v>
          </cell>
          <cell r="R66">
            <v>0</v>
          </cell>
          <cell r="S66">
            <v>0</v>
          </cell>
          <cell r="T66">
            <v>76.135000000000005</v>
          </cell>
        </row>
        <row r="67">
          <cell r="F67" t="str">
            <v>-</v>
          </cell>
          <cell r="G67" t="str">
            <v>Banco Popular</v>
          </cell>
          <cell r="T67">
            <v>0</v>
          </cell>
        </row>
        <row r="68">
          <cell r="F68" t="str">
            <v>-</v>
          </cell>
          <cell r="G68" t="str">
            <v>Betania</v>
          </cell>
          <cell r="T68">
            <v>0</v>
          </cell>
        </row>
        <row r="69">
          <cell r="F69" t="str">
            <v>-</v>
          </cell>
          <cell r="G69" t="str">
            <v>Termotasajero</v>
          </cell>
          <cell r="T69">
            <v>0</v>
          </cell>
        </row>
        <row r="70">
          <cell r="F70" t="str">
            <v>-</v>
          </cell>
          <cell r="G70" t="str">
            <v>Termocartagena</v>
          </cell>
          <cell r="T70">
            <v>0</v>
          </cell>
        </row>
        <row r="71">
          <cell r="F71" t="str">
            <v>-</v>
          </cell>
          <cell r="G71" t="str">
            <v>Chivor</v>
          </cell>
          <cell r="T71">
            <v>0</v>
          </cell>
        </row>
        <row r="72">
          <cell r="F72" t="str">
            <v>-</v>
          </cell>
          <cell r="G72" t="str">
            <v>Cerromatoso</v>
          </cell>
          <cell r="I72">
            <v>76.135000000000005</v>
          </cell>
          <cell r="T72">
            <v>76.135000000000005</v>
          </cell>
        </row>
        <row r="73">
          <cell r="F73" t="str">
            <v>-</v>
          </cell>
          <cell r="G73" t="str">
            <v>Carbocol</v>
          </cell>
          <cell r="T73">
            <v>0</v>
          </cell>
        </row>
        <row r="74">
          <cell r="F74" t="str">
            <v>-</v>
          </cell>
          <cell r="G74" t="str">
            <v>Epsa</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N80">
            <v>103.5</v>
          </cell>
          <cell r="P80">
            <v>103.5</v>
          </cell>
          <cell r="S80">
            <v>0</v>
          </cell>
          <cell r="T80">
            <v>207</v>
          </cell>
        </row>
        <row r="81">
          <cell r="F81" t="str">
            <v>-</v>
          </cell>
          <cell r="G81" t="str">
            <v>Banco de la República</v>
          </cell>
          <cell r="J81">
            <v>138.19999999999999</v>
          </cell>
          <cell r="T81">
            <v>138.19999999999999</v>
          </cell>
        </row>
        <row r="82">
          <cell r="F82" t="str">
            <v>-</v>
          </cell>
          <cell r="G82" t="str">
            <v>Resto</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S83">
            <v>29</v>
          </cell>
          <cell r="T83">
            <v>29</v>
          </cell>
        </row>
        <row r="85">
          <cell r="D85" t="str">
            <v>3.</v>
          </cell>
          <cell r="E85" t="str">
            <v>FONDOS ESPECIALES</v>
          </cell>
          <cell r="H85">
            <v>21.992685496589797</v>
          </cell>
          <cell r="I85">
            <v>20.685563195577181</v>
          </cell>
          <cell r="J85">
            <v>21.429380914338978</v>
          </cell>
          <cell r="K85">
            <v>21.971906138491516</v>
          </cell>
          <cell r="L85">
            <v>22.418774412177434</v>
          </cell>
          <cell r="M85">
            <v>41.195794960875382</v>
          </cell>
          <cell r="N85">
            <v>24.274859026641934</v>
          </cell>
          <cell r="O85">
            <v>18.548787561453171</v>
          </cell>
          <cell r="P85">
            <v>23.397012135488989</v>
          </cell>
          <cell r="Q85">
            <v>22.702260278133863</v>
          </cell>
          <cell r="R85">
            <v>36.766403708939031</v>
          </cell>
          <cell r="S85">
            <v>42.506902418778566</v>
          </cell>
          <cell r="T85">
            <v>315.92685562426436</v>
          </cell>
        </row>
        <row r="86">
          <cell r="E86" t="str">
            <v>Contribuciones Superintendencias</v>
          </cell>
          <cell r="H86">
            <v>5.2389612080578161</v>
          </cell>
          <cell r="I86">
            <v>3.5882298622438502</v>
          </cell>
          <cell r="J86">
            <v>2.5527331725103277</v>
          </cell>
          <cell r="K86">
            <v>2.4542626614275531</v>
          </cell>
          <cell r="L86">
            <v>0</v>
          </cell>
          <cell r="M86">
            <v>18.410924219910846</v>
          </cell>
          <cell r="N86">
            <v>3.7474472511144099</v>
          </cell>
          <cell r="O86">
            <v>0</v>
          </cell>
          <cell r="P86">
            <v>0.69475185735512635</v>
          </cell>
          <cell r="Q86">
            <v>0</v>
          </cell>
          <cell r="R86">
            <v>15.28728655120527</v>
          </cell>
          <cell r="S86">
            <v>18.376689767380064</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1">
          <cell r="C111" t="str">
            <v>confis</v>
          </cell>
          <cell r="H111">
            <v>35845.782996527778</v>
          </cell>
          <cell r="S111" t="str">
            <v>c:\ingres97.xls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ific"/>
      <sheetName val="RESUMENV"/>
      <sheetName val="VIGP"/>
      <sheetName val="VIGN"/>
      <sheetName val="RESUMENCXP"/>
      <sheetName val="PROPIOSCXP"/>
      <sheetName val="NACIONCXP"/>
      <sheetName val="RESUMENR"/>
      <sheetName val="PROPIOSR"/>
      <sheetName val="NACION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CONSOLIDADO"/>
      <sheetName val="RESUMENES"/>
      <sheetName val="INVERSIONES "/>
      <sheetName val="MODELO DE REGALÍAS"/>
    </sheetNames>
    <sheetDataSet>
      <sheetData sheetId="0" refreshError="1">
        <row r="8">
          <cell r="A8" t="str">
            <v>GASOLINA REGULAR</v>
          </cell>
          <cell r="B8" t="str">
            <v>Precio Público</v>
          </cell>
          <cell r="C8" t="str">
            <v>Incremento</v>
          </cell>
          <cell r="D8" t="str">
            <v>Imp. a la Gasolina</v>
          </cell>
          <cell r="E8" t="str">
            <v>IVA</v>
          </cell>
          <cell r="F8" t="str">
            <v>Contri.Desc.</v>
          </cell>
          <cell r="G8" t="str">
            <v>Subs.Gasolina</v>
          </cell>
          <cell r="H8" t="str">
            <v>Imp.Consumo</v>
          </cell>
          <cell r="I8" t="str">
            <v>Aditivación</v>
          </cell>
          <cell r="J8" t="str">
            <v>Margen Mayorista</v>
          </cell>
          <cell r="K8" t="str">
            <v>Margen Minorista</v>
          </cell>
          <cell r="L8" t="str">
            <v>Perd.Evap.Man.Trans.</v>
          </cell>
          <cell r="M8" t="str">
            <v>Transp. Planta/Estación</v>
          </cell>
          <cell r="N8" t="str">
            <v>Transp. y Manejo</v>
          </cell>
          <cell r="O8" t="str">
            <v>Precio Refinería</v>
          </cell>
          <cell r="P8" t="str">
            <v>Ingreso ECP</v>
          </cell>
        </row>
        <row r="9">
          <cell r="A9">
            <v>35065</v>
          </cell>
          <cell r="B9">
            <v>812</v>
          </cell>
          <cell r="C9">
            <v>0</v>
          </cell>
          <cell r="D9">
            <v>168.87</v>
          </cell>
          <cell r="E9">
            <v>68.41</v>
          </cell>
          <cell r="F9">
            <v>83</v>
          </cell>
          <cell r="G9">
            <v>1.46</v>
          </cell>
          <cell r="H9">
            <v>1.62</v>
          </cell>
          <cell r="I9">
            <v>9.8000000000000007</v>
          </cell>
          <cell r="J9">
            <v>19.510000000000002</v>
          </cell>
          <cell r="K9">
            <v>35.18</v>
          </cell>
          <cell r="L9">
            <v>3.07</v>
          </cell>
          <cell r="M9">
            <v>6</v>
          </cell>
          <cell r="N9">
            <v>70</v>
          </cell>
          <cell r="O9">
            <v>345.08000000000004</v>
          </cell>
          <cell r="P9">
            <v>415.08000000000004</v>
          </cell>
        </row>
        <row r="10">
          <cell r="A10">
            <v>35096</v>
          </cell>
          <cell r="B10">
            <v>812</v>
          </cell>
          <cell r="C10">
            <v>0</v>
          </cell>
          <cell r="D10">
            <v>168.87</v>
          </cell>
          <cell r="E10">
            <v>68.41</v>
          </cell>
          <cell r="F10">
            <v>83</v>
          </cell>
          <cell r="G10">
            <v>1.46</v>
          </cell>
          <cell r="H10">
            <v>1.62</v>
          </cell>
          <cell r="I10">
            <v>9.8000000000000007</v>
          </cell>
          <cell r="J10">
            <v>19.510000000000002</v>
          </cell>
          <cell r="K10">
            <v>35.18</v>
          </cell>
          <cell r="L10">
            <v>3.07</v>
          </cell>
          <cell r="M10">
            <v>6</v>
          </cell>
          <cell r="N10">
            <v>70</v>
          </cell>
          <cell r="O10">
            <v>345.08000000000004</v>
          </cell>
          <cell r="P10">
            <v>415.08000000000004</v>
          </cell>
        </row>
        <row r="11">
          <cell r="A11">
            <v>35125</v>
          </cell>
          <cell r="B11">
            <v>909.03399999999999</v>
          </cell>
          <cell r="C11">
            <v>0.1195</v>
          </cell>
          <cell r="D11">
            <v>330</v>
          </cell>
          <cell r="E11">
            <v>58.52</v>
          </cell>
          <cell r="I11">
            <v>9.8000000000000007</v>
          </cell>
          <cell r="J11">
            <v>23.06</v>
          </cell>
          <cell r="K11">
            <v>41.41</v>
          </cell>
          <cell r="L11">
            <v>3.43</v>
          </cell>
          <cell r="M11">
            <v>7</v>
          </cell>
          <cell r="N11">
            <v>70</v>
          </cell>
          <cell r="O11">
            <v>365.81400000000019</v>
          </cell>
          <cell r="P11">
            <v>435.81400000000019</v>
          </cell>
        </row>
        <row r="12">
          <cell r="A12">
            <v>35156</v>
          </cell>
          <cell r="B12">
            <v>909.03399999999999</v>
          </cell>
          <cell r="C12">
            <v>0</v>
          </cell>
          <cell r="D12">
            <v>330</v>
          </cell>
          <cell r="E12">
            <v>58.52</v>
          </cell>
          <cell r="I12">
            <v>9.8000000000000007</v>
          </cell>
          <cell r="J12">
            <v>23.06</v>
          </cell>
          <cell r="K12">
            <v>41.41</v>
          </cell>
          <cell r="L12">
            <v>3.43</v>
          </cell>
          <cell r="M12">
            <v>7</v>
          </cell>
          <cell r="N12">
            <v>70</v>
          </cell>
          <cell r="O12">
            <v>365.81400000000019</v>
          </cell>
          <cell r="P12">
            <v>435.81400000000019</v>
          </cell>
        </row>
        <row r="13">
          <cell r="A13">
            <v>35186</v>
          </cell>
          <cell r="B13">
            <v>909.03399999999999</v>
          </cell>
          <cell r="C13">
            <v>0</v>
          </cell>
          <cell r="D13">
            <v>330</v>
          </cell>
          <cell r="E13">
            <v>58.52</v>
          </cell>
          <cell r="I13">
            <v>9.8000000000000007</v>
          </cell>
          <cell r="J13">
            <v>23.06</v>
          </cell>
          <cell r="K13">
            <v>41.41</v>
          </cell>
          <cell r="L13">
            <v>3.43</v>
          </cell>
          <cell r="M13">
            <v>7</v>
          </cell>
          <cell r="N13">
            <v>70</v>
          </cell>
          <cell r="O13">
            <v>365.81400000000019</v>
          </cell>
          <cell r="P13">
            <v>435.81400000000019</v>
          </cell>
        </row>
        <row r="14">
          <cell r="A14">
            <v>35217</v>
          </cell>
          <cell r="B14">
            <v>909.03399999999999</v>
          </cell>
          <cell r="C14">
            <v>0</v>
          </cell>
          <cell r="D14">
            <v>330</v>
          </cell>
          <cell r="E14">
            <v>58.52</v>
          </cell>
          <cell r="I14">
            <v>9.8000000000000007</v>
          </cell>
          <cell r="J14">
            <v>23.06</v>
          </cell>
          <cell r="K14">
            <v>41.41</v>
          </cell>
          <cell r="L14">
            <v>3.43</v>
          </cell>
          <cell r="M14">
            <v>7</v>
          </cell>
          <cell r="N14">
            <v>70</v>
          </cell>
          <cell r="O14">
            <v>365.81400000000019</v>
          </cell>
          <cell r="P14">
            <v>435.81400000000019</v>
          </cell>
        </row>
        <row r="15">
          <cell r="A15">
            <v>35247</v>
          </cell>
          <cell r="B15">
            <v>954.94021699999996</v>
          </cell>
          <cell r="C15">
            <v>5.0500000000000017E-2</v>
          </cell>
          <cell r="D15">
            <v>330</v>
          </cell>
          <cell r="E15">
            <v>62.906236827586227</v>
          </cell>
          <cell r="I15">
            <v>9.8000000000000007</v>
          </cell>
          <cell r="J15">
            <v>23.43</v>
          </cell>
          <cell r="K15">
            <v>42.03</v>
          </cell>
          <cell r="L15">
            <v>3.61</v>
          </cell>
          <cell r="M15">
            <v>7</v>
          </cell>
          <cell r="N15">
            <v>83</v>
          </cell>
          <cell r="O15">
            <v>393.16398017241386</v>
          </cell>
          <cell r="P15">
            <v>476.16398017241386</v>
          </cell>
        </row>
        <row r="16">
          <cell r="A16">
            <v>35278</v>
          </cell>
          <cell r="B16">
            <v>954.94021699999996</v>
          </cell>
          <cell r="C16">
            <v>0</v>
          </cell>
          <cell r="D16">
            <v>330</v>
          </cell>
          <cell r="E16">
            <v>62.906236827586227</v>
          </cell>
          <cell r="I16">
            <v>9.8000000000000007</v>
          </cell>
          <cell r="J16">
            <v>23.43</v>
          </cell>
          <cell r="K16">
            <v>42.03</v>
          </cell>
          <cell r="L16">
            <v>3.61</v>
          </cell>
          <cell r="M16">
            <v>7</v>
          </cell>
          <cell r="N16">
            <v>83</v>
          </cell>
          <cell r="O16">
            <v>393.16398017241386</v>
          </cell>
          <cell r="P16">
            <v>476.16398017241386</v>
          </cell>
        </row>
        <row r="17">
          <cell r="A17">
            <v>35309</v>
          </cell>
          <cell r="B17">
            <v>954.94021699999996</v>
          </cell>
          <cell r="C17">
            <v>0</v>
          </cell>
          <cell r="D17">
            <v>330</v>
          </cell>
          <cell r="E17">
            <v>62.906236827586227</v>
          </cell>
          <cell r="I17">
            <v>9.8000000000000007</v>
          </cell>
          <cell r="J17">
            <v>23.43</v>
          </cell>
          <cell r="K17">
            <v>42.03</v>
          </cell>
          <cell r="L17">
            <v>3.61</v>
          </cell>
          <cell r="M17">
            <v>7</v>
          </cell>
          <cell r="N17">
            <v>83</v>
          </cell>
          <cell r="O17">
            <v>393.16398017241386</v>
          </cell>
          <cell r="P17">
            <v>476.16398017241386</v>
          </cell>
        </row>
        <row r="18">
          <cell r="A18">
            <v>35339</v>
          </cell>
          <cell r="B18">
            <v>954.94021699999996</v>
          </cell>
          <cell r="C18">
            <v>0</v>
          </cell>
          <cell r="D18">
            <v>330</v>
          </cell>
          <cell r="E18">
            <v>62.906236827586227</v>
          </cell>
          <cell r="I18">
            <v>9.8000000000000007</v>
          </cell>
          <cell r="J18">
            <v>23.43</v>
          </cell>
          <cell r="K18">
            <v>42.03</v>
          </cell>
          <cell r="L18">
            <v>3.61</v>
          </cell>
          <cell r="M18">
            <v>7</v>
          </cell>
          <cell r="N18">
            <v>83</v>
          </cell>
          <cell r="O18">
            <v>393.16398017241386</v>
          </cell>
          <cell r="P18">
            <v>476.16398017241386</v>
          </cell>
        </row>
        <row r="19">
          <cell r="A19">
            <v>35370</v>
          </cell>
          <cell r="B19">
            <v>954.94021699999996</v>
          </cell>
          <cell r="C19">
            <v>0</v>
          </cell>
          <cell r="D19">
            <v>330</v>
          </cell>
          <cell r="E19">
            <v>62.906236827586227</v>
          </cell>
          <cell r="I19">
            <v>9.8000000000000007</v>
          </cell>
          <cell r="J19">
            <v>23.43</v>
          </cell>
          <cell r="K19">
            <v>42.03</v>
          </cell>
          <cell r="L19">
            <v>3.61</v>
          </cell>
          <cell r="M19">
            <v>7</v>
          </cell>
          <cell r="N19">
            <v>83</v>
          </cell>
          <cell r="O19">
            <v>393.16398017241386</v>
          </cell>
          <cell r="P19">
            <v>476.16398017241386</v>
          </cell>
        </row>
        <row r="20">
          <cell r="A20">
            <v>35400</v>
          </cell>
          <cell r="B20">
            <v>954.94021699999996</v>
          </cell>
          <cell r="C20">
            <v>0</v>
          </cell>
          <cell r="D20">
            <v>330</v>
          </cell>
          <cell r="E20">
            <v>62.906236827586227</v>
          </cell>
          <cell r="I20">
            <v>9.8000000000000007</v>
          </cell>
          <cell r="J20">
            <v>23.43</v>
          </cell>
          <cell r="K20">
            <v>42.03</v>
          </cell>
          <cell r="L20">
            <v>3.61</v>
          </cell>
          <cell r="M20">
            <v>7</v>
          </cell>
          <cell r="N20">
            <v>83</v>
          </cell>
          <cell r="O20">
            <v>393.16398017241386</v>
          </cell>
          <cell r="P20">
            <v>476.16398017241386</v>
          </cell>
        </row>
        <row r="21">
          <cell r="A21" t="str">
            <v>Total</v>
          </cell>
          <cell r="C21">
            <v>0.17</v>
          </cell>
        </row>
        <row r="22">
          <cell r="A22" t="str">
            <v>Promedio</v>
          </cell>
          <cell r="B22">
            <v>916.20532220765017</v>
          </cell>
          <cell r="D22">
            <v>317.49166666666667</v>
          </cell>
          <cell r="E22">
            <v>62.361451747126445</v>
          </cell>
          <cell r="I22">
            <v>9.8000000000000007</v>
          </cell>
          <cell r="J22">
            <v>22.653333333333332</v>
          </cell>
          <cell r="K22">
            <v>40.681666666666665</v>
          </cell>
          <cell r="L22">
            <v>3.4599999999999995</v>
          </cell>
          <cell r="M22">
            <v>6.833333333333333</v>
          </cell>
          <cell r="N22">
            <v>76.5</v>
          </cell>
          <cell r="O22">
            <v>376.0333234195403</v>
          </cell>
          <cell r="P22">
            <v>452.70021954023002</v>
          </cell>
        </row>
        <row r="23">
          <cell r="A23" t="str">
            <v>Crecimiento Ene-Dic</v>
          </cell>
          <cell r="B23">
            <v>0.17603474999999991</v>
          </cell>
          <cell r="D23">
            <v>0.29437144538144722</v>
          </cell>
          <cell r="E23">
            <v>-8.04526117879516E-2</v>
          </cell>
          <cell r="I23">
            <v>0</v>
          </cell>
          <cell r="J23">
            <v>0.20092260379292659</v>
          </cell>
          <cell r="K23">
            <v>0.19471290505969296</v>
          </cell>
          <cell r="L23">
            <v>0.17589576547231278</v>
          </cell>
          <cell r="M23">
            <v>0.16666666666666674</v>
          </cell>
          <cell r="N23">
            <v>0.18571428571428572</v>
          </cell>
          <cell r="O23">
            <v>0.1393415444894337</v>
          </cell>
          <cell r="P23">
            <v>0.14716194510073666</v>
          </cell>
        </row>
        <row r="24">
          <cell r="A24" t="str">
            <v>Difer.con inflación</v>
          </cell>
          <cell r="B24">
            <v>6.0347499999998944E-3</v>
          </cell>
          <cell r="D24">
            <v>0.1243714453814472</v>
          </cell>
          <cell r="E24">
            <v>-0.25045261178795164</v>
          </cell>
          <cell r="I24">
            <v>-0.17</v>
          </cell>
          <cell r="J24">
            <v>3.0922603792926578E-2</v>
          </cell>
          <cell r="K24">
            <v>2.4712905059692952E-2</v>
          </cell>
          <cell r="L24">
            <v>5.8957654723127695E-3</v>
          </cell>
          <cell r="M24">
            <v>-3.3333333333332715E-3</v>
          </cell>
          <cell r="N24">
            <v>1.5714285714285708E-2</v>
          </cell>
          <cell r="O24">
            <v>-3.0658455510566313E-2</v>
          </cell>
          <cell r="P24">
            <v>-2.2838054899263355E-2</v>
          </cell>
        </row>
        <row r="25">
          <cell r="A25" t="str">
            <v>Inflación</v>
          </cell>
          <cell r="B25">
            <v>0.17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TRANSF"/>
      <sheetName val="LIQUI_TRANSF"/>
    </sheetNames>
    <sheetDataSet>
      <sheetData sheetId="0" refreshError="1"/>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DDIST"/>
      <sheetName val="DISTRIBVTAS"/>
      <sheetName val="Datos"/>
      <sheetName val="PROVYOTF"/>
      <sheetName val="MFISICA"/>
      <sheetName val="Inv"/>
      <sheetName val="O&amp;A"/>
    </sheetNames>
    <sheetDataSet>
      <sheetData sheetId="0" refreshError="1"/>
      <sheetData sheetId="1" refreshError="1"/>
      <sheetData sheetId="2" refreshError="1">
        <row r="34">
          <cell r="F34" t="str">
            <v>Enero 01 - Marzo 30</v>
          </cell>
        </row>
      </sheetData>
      <sheetData sheetId="3" refreshError="1"/>
      <sheetData sheetId="4" refreshError="1"/>
      <sheetData sheetId="5" refreshError="1"/>
      <sheetData sheetId="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7"/>
      <sheetName val="GPT"/>
      <sheetName val="GPN"/>
      <sheetName val="GPP"/>
      <sheetName val="GGT"/>
      <sheetName val="GGN"/>
      <sheetName val="GGP"/>
      <sheetName val="CUA1-3"/>
      <sheetName val="PLANOJUL13"/>
      <sheetName val="CUA1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E"/>
      <sheetName val="Plan Moder"/>
      <sheetName val="tablas"/>
      <sheetName val="planta p"/>
      <sheetName val="resum"/>
      <sheetName val="cp"/>
      <sheetName val="dnp"/>
      <sheetName val="dnp1"/>
      <sheetName val="fp2"/>
      <sheetName val="fp3"/>
      <sheetName val="TRANS ES"/>
      <sheetName val="ap"/>
      <sheetName val="cr"/>
      <sheetName val="decreto"/>
      <sheetName val="ret2"/>
      <sheetName val="ret1"/>
      <sheetName val="ret"/>
      <sheetName val="fp"/>
      <sheetName val="ma"/>
      <sheetName val="planta base"/>
      <sheetName val="tb"/>
    </sheetNames>
    <sheetDataSet>
      <sheetData sheetId="0" refreshError="1"/>
      <sheetData sheetId="1" refreshError="1"/>
      <sheetData sheetId="2">
        <row r="1">
          <cell r="D1" t="str">
            <v>codigo</v>
          </cell>
          <cell r="E1" t="str">
            <v>Sueldo</v>
          </cell>
          <cell r="F1" t="str">
            <v>CTO AÑO</v>
          </cell>
          <cell r="G1" t="str">
            <v>Nivel</v>
          </cell>
          <cell r="H1" t="str">
            <v>Denominación del empleo</v>
          </cell>
        </row>
        <row r="2">
          <cell r="D2" t="str">
            <v>0170-00</v>
          </cell>
          <cell r="E2" t="e">
            <v>#N/A</v>
          </cell>
          <cell r="F2" t="e">
            <v>#VALUE!</v>
          </cell>
          <cell r="G2" t="str">
            <v>1Directivo</v>
          </cell>
          <cell r="H2" t="str">
            <v>Comisionado Nacional de la Policía o para la lucha contra la Corrupción</v>
          </cell>
        </row>
        <row r="3">
          <cell r="D3" t="str">
            <v>0023-00</v>
          </cell>
          <cell r="E3" t="e">
            <v>#N/A</v>
          </cell>
          <cell r="F3" t="e">
            <v>#VALUE!</v>
          </cell>
          <cell r="G3" t="str">
            <v>1Directivo</v>
          </cell>
          <cell r="H3" t="str">
            <v>Consejero Comercial</v>
          </cell>
        </row>
        <row r="4">
          <cell r="D4" t="str">
            <v>0004-25</v>
          </cell>
          <cell r="E4">
            <v>5343919</v>
          </cell>
          <cell r="F4">
            <v>140559647.24833331</v>
          </cell>
          <cell r="G4" t="str">
            <v>1Directivo</v>
          </cell>
          <cell r="H4" t="str">
            <v>Contador General de la Nación</v>
          </cell>
        </row>
        <row r="5">
          <cell r="D5" t="str">
            <v>0004-24</v>
          </cell>
          <cell r="E5">
            <v>4951937</v>
          </cell>
          <cell r="F5">
            <v>130249451.36208333</v>
          </cell>
          <cell r="G5" t="str">
            <v>1Directivo</v>
          </cell>
          <cell r="H5" t="str">
            <v>Contador General de la Nación</v>
          </cell>
        </row>
        <row r="6">
          <cell r="D6" t="str">
            <v>0026-21</v>
          </cell>
          <cell r="E6">
            <v>3767529</v>
          </cell>
          <cell r="F6">
            <v>99096290.052500039</v>
          </cell>
          <cell r="G6" t="str">
            <v>1Directivo</v>
          </cell>
          <cell r="H6" t="str">
            <v>Coordinador Regional de Planificación</v>
          </cell>
        </row>
        <row r="7">
          <cell r="D7" t="str">
            <v>0026-20</v>
          </cell>
          <cell r="E7">
            <v>3714119</v>
          </cell>
          <cell r="F7">
            <v>97691461.347499996</v>
          </cell>
          <cell r="G7" t="str">
            <v>1Directivo</v>
          </cell>
          <cell r="H7" t="str">
            <v>Coordinador Regional de Planificación</v>
          </cell>
        </row>
        <row r="8">
          <cell r="D8" t="str">
            <v>0026-19</v>
          </cell>
          <cell r="E8">
            <v>3371711</v>
          </cell>
          <cell r="F8">
            <v>88685196.898750022</v>
          </cell>
          <cell r="G8" t="str">
            <v>1Directivo</v>
          </cell>
          <cell r="H8" t="str">
            <v>Coordinador Regional de Planificación</v>
          </cell>
        </row>
        <row r="9">
          <cell r="D9" t="str">
            <v>0160-06</v>
          </cell>
          <cell r="E9">
            <v>1879165</v>
          </cell>
          <cell r="F9">
            <v>38152175.625416674</v>
          </cell>
          <cell r="G9" t="str">
            <v>1Directivo</v>
          </cell>
          <cell r="H9" t="str">
            <v>Decano de Institución Universitaria o de Escuela Tecnológica</v>
          </cell>
        </row>
        <row r="10">
          <cell r="D10" t="str">
            <v>0160-04</v>
          </cell>
          <cell r="E10">
            <v>1750380</v>
          </cell>
          <cell r="F10">
            <v>35537488.8125</v>
          </cell>
          <cell r="G10" t="str">
            <v>1Directivo</v>
          </cell>
          <cell r="H10" t="str">
            <v>Decano de Institución Universitaria o de Escuela Tecnológica</v>
          </cell>
        </row>
        <row r="11">
          <cell r="D11" t="str">
            <v>0160-02</v>
          </cell>
          <cell r="E11">
            <v>1554144</v>
          </cell>
          <cell r="F11">
            <v>31553362.715</v>
          </cell>
          <cell r="G11" t="str">
            <v>1Directivo</v>
          </cell>
          <cell r="H11" t="str">
            <v>Decano de Institución Universitaria o de Escuela Tecnológica</v>
          </cell>
        </row>
        <row r="12">
          <cell r="D12" t="str">
            <v>0160-01</v>
          </cell>
          <cell r="E12">
            <v>1386033</v>
          </cell>
          <cell r="F12">
            <v>28140250.822083335</v>
          </cell>
          <cell r="G12" t="str">
            <v>1Directivo</v>
          </cell>
          <cell r="H12" t="str">
            <v>Decano de Institución Universitaria o de Escuela Tecnológica</v>
          </cell>
        </row>
        <row r="13">
          <cell r="D13" t="str">
            <v>0085-18</v>
          </cell>
          <cell r="E13">
            <v>3126904</v>
          </cell>
          <cell r="F13">
            <v>82246105.011250004</v>
          </cell>
          <cell r="G13" t="str">
            <v>1Directivo</v>
          </cell>
          <cell r="H13" t="str">
            <v>Decano de Universidad o de Escuela Superior</v>
          </cell>
        </row>
        <row r="14">
          <cell r="D14" t="str">
            <v>0085-17</v>
          </cell>
          <cell r="E14">
            <v>2882184</v>
          </cell>
          <cell r="F14">
            <v>75809301.451250017</v>
          </cell>
          <cell r="G14" t="str">
            <v>1Directivo</v>
          </cell>
          <cell r="H14" t="str">
            <v>Decano de Universidad o de Escuela Superior</v>
          </cell>
        </row>
        <row r="15">
          <cell r="D15" t="str">
            <v>0085-15</v>
          </cell>
          <cell r="E15">
            <v>2688771</v>
          </cell>
          <cell r="F15">
            <v>70722011.942916676</v>
          </cell>
          <cell r="G15" t="str">
            <v>1Directivo</v>
          </cell>
          <cell r="H15" t="str">
            <v>Decano de Universidad o de Escuela Superior</v>
          </cell>
        </row>
        <row r="16">
          <cell r="D16" t="str">
            <v>0085-13</v>
          </cell>
          <cell r="E16">
            <v>2494548</v>
          </cell>
          <cell r="F16">
            <v>65613417.210416675</v>
          </cell>
          <cell r="G16" t="str">
            <v>1Directivo</v>
          </cell>
          <cell r="H16" t="str">
            <v>Decano de Universidad o de Escuela Superior</v>
          </cell>
        </row>
        <row r="17">
          <cell r="D17" t="str">
            <v>0085-12</v>
          </cell>
          <cell r="E17">
            <v>2387836</v>
          </cell>
          <cell r="F17">
            <v>62806600.521250002</v>
          </cell>
          <cell r="G17" t="str">
            <v>1Directivo</v>
          </cell>
          <cell r="H17" t="str">
            <v>Decano de Universidad o de Escuela Superior</v>
          </cell>
        </row>
        <row r="18">
          <cell r="D18" t="str">
            <v>0085-10</v>
          </cell>
          <cell r="E18">
            <v>2277479</v>
          </cell>
          <cell r="F18">
            <v>59903910.372499995</v>
          </cell>
          <cell r="G18" t="str">
            <v>1Directivo</v>
          </cell>
          <cell r="H18" t="str">
            <v>Decano de Universidad o de Escuela Superior</v>
          </cell>
        </row>
        <row r="19">
          <cell r="D19" t="str">
            <v>0085-09</v>
          </cell>
          <cell r="E19">
            <v>2116347</v>
          </cell>
          <cell r="F19">
            <v>55665699.230000004</v>
          </cell>
          <cell r="G19" t="str">
            <v>1Directivo</v>
          </cell>
          <cell r="H19" t="str">
            <v>Decano de Universidad o de Escuela Superior</v>
          </cell>
        </row>
        <row r="20">
          <cell r="D20" t="str">
            <v>0085-07</v>
          </cell>
          <cell r="E20">
            <v>1992289</v>
          </cell>
          <cell r="F20">
            <v>52402635.422499999</v>
          </cell>
          <cell r="G20" t="str">
            <v>1Directivo</v>
          </cell>
          <cell r="H20" t="str">
            <v>Decano de Universidad o de Escuela Superior</v>
          </cell>
        </row>
        <row r="21">
          <cell r="D21" t="str">
            <v>0085-06</v>
          </cell>
          <cell r="E21">
            <v>1879165</v>
          </cell>
          <cell r="F21">
            <v>49427165.625416681</v>
          </cell>
          <cell r="G21" t="str">
            <v>1Directivo</v>
          </cell>
          <cell r="H21" t="str">
            <v>Decano de Universidad o de Escuela Superior</v>
          </cell>
        </row>
        <row r="22">
          <cell r="D22" t="str">
            <v>0100-23</v>
          </cell>
          <cell r="E22">
            <v>4586915</v>
          </cell>
          <cell r="F22">
            <v>93126887.037499994</v>
          </cell>
          <cell r="G22" t="str">
            <v>1Directivo</v>
          </cell>
          <cell r="H22" t="str">
            <v>Director Administrativo y/o Financiero o Técnico u Operativo</v>
          </cell>
        </row>
        <row r="23">
          <cell r="D23" t="str">
            <v>0100-22</v>
          </cell>
          <cell r="E23">
            <v>4172597</v>
          </cell>
          <cell r="F23">
            <v>84715101.422499999</v>
          </cell>
          <cell r="G23" t="str">
            <v>1Directivo</v>
          </cell>
          <cell r="H23" t="str">
            <v>Director Administrativo y/o Financiero o Técnico u Operativo</v>
          </cell>
        </row>
        <row r="24">
          <cell r="D24" t="str">
            <v>0100-21</v>
          </cell>
          <cell r="E24">
            <v>3767529</v>
          </cell>
          <cell r="F24">
            <v>76491116.052500024</v>
          </cell>
          <cell r="G24" t="str">
            <v>1Directivo</v>
          </cell>
          <cell r="H24" t="str">
            <v>Director Administrativo y/o Financiero o Técnico u Operativo</v>
          </cell>
        </row>
        <row r="25">
          <cell r="D25" t="str">
            <v>0100-20</v>
          </cell>
          <cell r="E25">
            <v>3714119</v>
          </cell>
          <cell r="F25">
            <v>75406747.347499996</v>
          </cell>
          <cell r="G25" t="str">
            <v>1Directivo</v>
          </cell>
          <cell r="H25" t="str">
            <v>Director Administrativo y/o Financiero o Técnico u Operativo</v>
          </cell>
        </row>
        <row r="26">
          <cell r="D26" t="str">
            <v>0100-19</v>
          </cell>
          <cell r="E26">
            <v>3371711</v>
          </cell>
          <cell r="F26">
            <v>68454930.898750007</v>
          </cell>
          <cell r="G26" t="str">
            <v>1Directivo</v>
          </cell>
          <cell r="H26" t="str">
            <v>Director Administrativo y/o Financiero o Técnico u Operativo</v>
          </cell>
        </row>
        <row r="27">
          <cell r="D27" t="str">
            <v>0100-18</v>
          </cell>
          <cell r="E27">
            <v>3126904</v>
          </cell>
          <cell r="F27">
            <v>63484681.011249997</v>
          </cell>
          <cell r="G27" t="str">
            <v>1Directivo</v>
          </cell>
          <cell r="H27" t="str">
            <v>Director Administrativo y/o Financiero o Técnico u Operativo</v>
          </cell>
        </row>
        <row r="28">
          <cell r="D28" t="str">
            <v>0100-17</v>
          </cell>
          <cell r="E28">
            <v>2882184</v>
          </cell>
          <cell r="F28">
            <v>58516197.451250002</v>
          </cell>
          <cell r="G28" t="str">
            <v>1Directivo</v>
          </cell>
          <cell r="H28" t="str">
            <v>Director Administrativo y/o Financiero o Técnico u Operativo</v>
          </cell>
        </row>
        <row r="29">
          <cell r="D29" t="str">
            <v>0100-16</v>
          </cell>
          <cell r="E29">
            <v>2727257</v>
          </cell>
          <cell r="F29">
            <v>55370756.720000014</v>
          </cell>
          <cell r="G29" t="str">
            <v>1Directivo</v>
          </cell>
          <cell r="H29" t="str">
            <v>Director Administrativo y/o Financiero o Técnico u Operativo</v>
          </cell>
        </row>
        <row r="30">
          <cell r="D30" t="str">
            <v>0086-19</v>
          </cell>
          <cell r="E30">
            <v>3371711</v>
          </cell>
          <cell r="F30">
            <v>88685196.898750022</v>
          </cell>
          <cell r="G30" t="str">
            <v>1Directivo</v>
          </cell>
          <cell r="H30" t="str">
            <v>Director de Academia Diplomática</v>
          </cell>
        </row>
        <row r="31">
          <cell r="D31" t="str">
            <v>0086-18</v>
          </cell>
          <cell r="E31">
            <v>3126904</v>
          </cell>
          <cell r="F31">
            <v>82246105.011250004</v>
          </cell>
          <cell r="G31" t="str">
            <v>1Directivo</v>
          </cell>
          <cell r="H31" t="str">
            <v>Director de Academia Diplomática</v>
          </cell>
        </row>
        <row r="32">
          <cell r="D32" t="str">
            <v>0010-00</v>
          </cell>
          <cell r="E32" t="e">
            <v>#N/A</v>
          </cell>
          <cell r="F32" t="e">
            <v>#VALUE!</v>
          </cell>
          <cell r="G32" t="str">
            <v>1Directivo</v>
          </cell>
          <cell r="H32" t="str">
            <v>Director de Departamento Administrativo</v>
          </cell>
        </row>
        <row r="33">
          <cell r="D33" t="str">
            <v>0095-09</v>
          </cell>
          <cell r="E33">
            <v>2116347</v>
          </cell>
          <cell r="F33">
            <v>55665699.230000004</v>
          </cell>
          <cell r="G33" t="str">
            <v>1Directivo</v>
          </cell>
          <cell r="H33" t="str">
            <v>Director de Escuela, o de Instituto, o de Centro o Jefe de Departamento de Universidad</v>
          </cell>
        </row>
        <row r="34">
          <cell r="D34" t="str">
            <v>0095-08</v>
          </cell>
          <cell r="E34">
            <v>2037979</v>
          </cell>
          <cell r="F34">
            <v>53604407.058750004</v>
          </cell>
          <cell r="G34" t="str">
            <v>1Directivo</v>
          </cell>
          <cell r="H34" t="str">
            <v>Director de Escuela, o de Instituto, o de Centro o Jefe de Departamento de Universidad</v>
          </cell>
        </row>
        <row r="35">
          <cell r="D35" t="str">
            <v>0095-07</v>
          </cell>
          <cell r="E35">
            <v>1992289</v>
          </cell>
          <cell r="F35">
            <v>52402635.422499999</v>
          </cell>
          <cell r="G35" t="str">
            <v>1Directivo</v>
          </cell>
          <cell r="H35" t="str">
            <v>Director de Escuela, o de Instituto, o de Centro o Jefe de Departamento de Universidad</v>
          </cell>
        </row>
        <row r="36">
          <cell r="D36" t="str">
            <v>0095-06</v>
          </cell>
          <cell r="E36">
            <v>1879165</v>
          </cell>
          <cell r="F36">
            <v>49427165.625416681</v>
          </cell>
          <cell r="G36" t="str">
            <v>1Directivo</v>
          </cell>
          <cell r="H36" t="str">
            <v>Director de Escuela, o de Instituto, o de Centro o Jefe de Departamento de Universidad</v>
          </cell>
        </row>
        <row r="37">
          <cell r="D37" t="str">
            <v>0095-05</v>
          </cell>
          <cell r="E37">
            <v>1796281</v>
          </cell>
          <cell r="F37">
            <v>47247090.345416673</v>
          </cell>
          <cell r="G37" t="str">
            <v>1Directivo</v>
          </cell>
          <cell r="H37" t="str">
            <v>Director de Escuela, o de Instituto, o de Centro o Jefe de Departamento de Universidad</v>
          </cell>
        </row>
        <row r="38">
          <cell r="D38" t="str">
            <v>0095-04</v>
          </cell>
          <cell r="E38">
            <v>1750380</v>
          </cell>
          <cell r="F38">
            <v>46039768.8125</v>
          </cell>
          <cell r="G38" t="str">
            <v>1Directivo</v>
          </cell>
          <cell r="H38" t="str">
            <v>Director de Escuela, o de Instituto, o de Centro o Jefe de Departamento de Universidad</v>
          </cell>
        </row>
        <row r="39">
          <cell r="D39" t="str">
            <v>0095-03</v>
          </cell>
          <cell r="E39">
            <v>1643860</v>
          </cell>
          <cell r="F39">
            <v>43238002.249999993</v>
          </cell>
          <cell r="G39" t="str">
            <v>1Directivo</v>
          </cell>
          <cell r="H39" t="str">
            <v>Director de Escuela, o de Instituto, o de Centro o Jefe de Departamento de Universidad</v>
          </cell>
        </row>
        <row r="40">
          <cell r="D40" t="str">
            <v>0095-02</v>
          </cell>
          <cell r="E40">
            <v>1554144</v>
          </cell>
          <cell r="F40">
            <v>40878226.714999996</v>
          </cell>
          <cell r="G40" t="str">
            <v>1Directivo</v>
          </cell>
          <cell r="H40" t="str">
            <v>Director de Escuela, o de Instituto, o de Centro o Jefe de Departamento de Universidad</v>
          </cell>
        </row>
        <row r="41">
          <cell r="D41" t="str">
            <v>0095-01</v>
          </cell>
          <cell r="E41">
            <v>1386033</v>
          </cell>
          <cell r="F41">
            <v>36456448.822083339</v>
          </cell>
          <cell r="G41" t="str">
            <v>1Directivo</v>
          </cell>
          <cell r="H41" t="str">
            <v>Director de Escuela, o de Instituto, o de Centro o Jefe de Departamento de Universidad</v>
          </cell>
        </row>
        <row r="42">
          <cell r="D42" t="str">
            <v>0105-19</v>
          </cell>
          <cell r="E42">
            <v>3371711</v>
          </cell>
          <cell r="F42">
            <v>68454930.898750007</v>
          </cell>
          <cell r="G42" t="str">
            <v>1Directivo</v>
          </cell>
          <cell r="H42" t="str">
            <v>Director de Superintendencia</v>
          </cell>
        </row>
        <row r="43">
          <cell r="D43" t="str">
            <v>0105-18</v>
          </cell>
          <cell r="E43">
            <v>3126904</v>
          </cell>
          <cell r="F43">
            <v>63484681.011249997</v>
          </cell>
          <cell r="G43" t="str">
            <v>1Directivo</v>
          </cell>
          <cell r="H43" t="str">
            <v>Director de Superintendencia</v>
          </cell>
        </row>
        <row r="44">
          <cell r="D44" t="str">
            <v>0105-17</v>
          </cell>
          <cell r="E44">
            <v>2882184</v>
          </cell>
          <cell r="F44">
            <v>58516197.451250002</v>
          </cell>
          <cell r="G44" t="str">
            <v>1Directivo</v>
          </cell>
          <cell r="H44" t="str">
            <v>Director de Superintendencia</v>
          </cell>
        </row>
        <row r="45">
          <cell r="D45" t="str">
            <v>0105-15</v>
          </cell>
          <cell r="E45">
            <v>2688771</v>
          </cell>
          <cell r="F45">
            <v>54589385.942916669</v>
          </cell>
          <cell r="G45" t="str">
            <v>1Directivo</v>
          </cell>
          <cell r="H45" t="str">
            <v>Director de Superintendencia</v>
          </cell>
        </row>
        <row r="46">
          <cell r="D46" t="str">
            <v>0105-13</v>
          </cell>
          <cell r="E46">
            <v>2494548</v>
          </cell>
          <cell r="F46">
            <v>50646129.210416675</v>
          </cell>
          <cell r="G46" t="str">
            <v>1Directivo</v>
          </cell>
          <cell r="H46" t="str">
            <v>Director de Superintendencia</v>
          </cell>
        </row>
        <row r="47">
          <cell r="D47" t="str">
            <v>0105-11</v>
          </cell>
          <cell r="E47">
            <v>2313908</v>
          </cell>
          <cell r="F47">
            <v>46978644.443333343</v>
          </cell>
          <cell r="G47" t="str">
            <v>1Directivo</v>
          </cell>
          <cell r="H47" t="str">
            <v>Director de Superintendencia</v>
          </cell>
        </row>
        <row r="48">
          <cell r="D48" t="str">
            <v>0180-21</v>
          </cell>
          <cell r="E48">
            <v>3767529</v>
          </cell>
          <cell r="F48">
            <v>76491116.052500024</v>
          </cell>
          <cell r="G48" t="str">
            <v>1Directivo</v>
          </cell>
          <cell r="H48" t="str">
            <v>Director de Unidad Hospitalaria</v>
          </cell>
        </row>
        <row r="49">
          <cell r="D49" t="str">
            <v>0180-20</v>
          </cell>
          <cell r="E49">
            <v>3714119</v>
          </cell>
          <cell r="F49">
            <v>75406747.347499996</v>
          </cell>
          <cell r="G49" t="str">
            <v>1Directivo</v>
          </cell>
          <cell r="H49" t="str">
            <v>Director de Unidad Hospitalaria</v>
          </cell>
        </row>
        <row r="50">
          <cell r="D50" t="str">
            <v>0180-19</v>
          </cell>
          <cell r="E50">
            <v>3371711</v>
          </cell>
          <cell r="F50">
            <v>68454930.898750007</v>
          </cell>
          <cell r="G50" t="str">
            <v>1Directivo</v>
          </cell>
          <cell r="H50" t="str">
            <v>Director de Unidad Hospitalaria</v>
          </cell>
        </row>
        <row r="51">
          <cell r="D51" t="str">
            <v>0180-18</v>
          </cell>
          <cell r="E51">
            <v>3126904</v>
          </cell>
          <cell r="F51">
            <v>63484681.011249997</v>
          </cell>
          <cell r="G51" t="str">
            <v>1Directivo</v>
          </cell>
          <cell r="H51" t="str">
            <v>Director de Unidad Hospitalaria</v>
          </cell>
        </row>
        <row r="52">
          <cell r="D52" t="str">
            <v>0156-23</v>
          </cell>
          <cell r="E52">
            <v>4586915</v>
          </cell>
          <cell r="F52">
            <v>93126887.037499994</v>
          </cell>
          <cell r="G52" t="str">
            <v>1Directivo</v>
          </cell>
          <cell r="H52" t="str">
            <v>Director del Comisionado Nacional de la Policía o Comisionado Delegado</v>
          </cell>
        </row>
        <row r="53">
          <cell r="D53" t="str">
            <v>0156-22</v>
          </cell>
          <cell r="E53">
            <v>4172597</v>
          </cell>
          <cell r="F53">
            <v>84715101.422499999</v>
          </cell>
          <cell r="G53" t="str">
            <v>1Directivo</v>
          </cell>
          <cell r="H53" t="str">
            <v>Director del Comisionado Nacional de la Policía o Comisionado Delegado</v>
          </cell>
        </row>
        <row r="54">
          <cell r="D54" t="str">
            <v>0087-19</v>
          </cell>
          <cell r="E54">
            <v>3371711</v>
          </cell>
          <cell r="F54">
            <v>88685196.898750022</v>
          </cell>
          <cell r="G54" t="str">
            <v>1Directivo</v>
          </cell>
          <cell r="H54" t="str">
            <v>Director General de Protocolo</v>
          </cell>
        </row>
        <row r="55">
          <cell r="D55" t="str">
            <v>0087-18</v>
          </cell>
          <cell r="E55">
            <v>3126904</v>
          </cell>
          <cell r="F55">
            <v>82246105.011250004</v>
          </cell>
          <cell r="G55" t="str">
            <v>1Directivo</v>
          </cell>
          <cell r="H55" t="str">
            <v>Director General de Protocolo</v>
          </cell>
        </row>
        <row r="56">
          <cell r="D56" t="str">
            <v>0042-18</v>
          </cell>
          <cell r="E56">
            <v>3126904</v>
          </cell>
          <cell r="F56">
            <v>82246105.011250004</v>
          </cell>
          <cell r="G56" t="str">
            <v>1Directivo</v>
          </cell>
          <cell r="H56" t="str">
            <v>Director Territorial</v>
          </cell>
        </row>
        <row r="57">
          <cell r="D57" t="str">
            <v>0042-17</v>
          </cell>
          <cell r="E57">
            <v>2882184</v>
          </cell>
          <cell r="F57">
            <v>75809301.451250017</v>
          </cell>
          <cell r="G57" t="str">
            <v>1Directivo</v>
          </cell>
          <cell r="H57" t="str">
            <v>Director Territorial</v>
          </cell>
        </row>
        <row r="58">
          <cell r="D58" t="str">
            <v>0042-15</v>
          </cell>
          <cell r="E58">
            <v>2688771</v>
          </cell>
          <cell r="F58">
            <v>70722011.942916676</v>
          </cell>
          <cell r="G58" t="str">
            <v>1Directivo</v>
          </cell>
          <cell r="H58" t="str">
            <v>Director Territorial</v>
          </cell>
        </row>
        <row r="59">
          <cell r="D59" t="str">
            <v>0042-14</v>
          </cell>
          <cell r="E59">
            <v>2632711</v>
          </cell>
          <cell r="F59">
            <v>69247481.006250009</v>
          </cell>
          <cell r="G59" t="str">
            <v>1Directivo</v>
          </cell>
          <cell r="H59" t="str">
            <v>Director Territorial</v>
          </cell>
        </row>
        <row r="60">
          <cell r="D60" t="str">
            <v>0042-13</v>
          </cell>
          <cell r="E60">
            <v>2494548</v>
          </cell>
          <cell r="F60">
            <v>65613417.210416675</v>
          </cell>
          <cell r="G60" t="str">
            <v>1Directivo</v>
          </cell>
          <cell r="H60" t="str">
            <v>Director Territorial</v>
          </cell>
        </row>
        <row r="61">
          <cell r="D61" t="str">
            <v>0042-12</v>
          </cell>
          <cell r="E61">
            <v>2387836</v>
          </cell>
          <cell r="F61">
            <v>62806600.521250002</v>
          </cell>
          <cell r="G61" t="str">
            <v>1Directivo</v>
          </cell>
          <cell r="H61" t="str">
            <v>Director Territorial</v>
          </cell>
        </row>
        <row r="62">
          <cell r="D62" t="str">
            <v>0042-11</v>
          </cell>
          <cell r="E62">
            <v>2313908</v>
          </cell>
          <cell r="F62">
            <v>60862092.443333343</v>
          </cell>
          <cell r="G62" t="str">
            <v>1Directivo</v>
          </cell>
          <cell r="H62" t="str">
            <v>Director Territorial</v>
          </cell>
        </row>
        <row r="63">
          <cell r="D63" t="str">
            <v>0042-10</v>
          </cell>
          <cell r="E63">
            <v>2277479</v>
          </cell>
          <cell r="F63">
            <v>59903910.372499995</v>
          </cell>
          <cell r="G63" t="str">
            <v>1Directivo</v>
          </cell>
          <cell r="H63" t="str">
            <v>Director Territorial</v>
          </cell>
        </row>
        <row r="64">
          <cell r="D64" t="str">
            <v>0090-00</v>
          </cell>
          <cell r="E64" t="e">
            <v>#N/A</v>
          </cell>
          <cell r="F64" t="e">
            <v>#VALUE!</v>
          </cell>
          <cell r="G64" t="str">
            <v>1Directivo</v>
          </cell>
          <cell r="H64" t="str">
            <v>Experto de Comisión Reguladora o de Comisión Nacional de Regalías o Interventor de Petróleos</v>
          </cell>
        </row>
        <row r="65">
          <cell r="D65" t="str">
            <v>0015-25</v>
          </cell>
          <cell r="E65">
            <v>5343919</v>
          </cell>
          <cell r="F65">
            <v>140559647.24833331</v>
          </cell>
          <cell r="G65" t="str">
            <v>1Directivo</v>
          </cell>
          <cell r="H65" t="str">
            <v>Gerente, Presidente o Director General o Nacional de Entidad Descentralizada o de Unidad Administrativa Especial.</v>
          </cell>
        </row>
        <row r="66">
          <cell r="D66" t="str">
            <v>0015-24</v>
          </cell>
          <cell r="E66">
            <v>4951937</v>
          </cell>
          <cell r="F66">
            <v>130249451.36208333</v>
          </cell>
          <cell r="G66" t="str">
            <v>1Directivo</v>
          </cell>
          <cell r="H66" t="str">
            <v>Gerente, Presidente o Director General o Nacional de Entidad Descentralizada o de Unidad Administrativa Especial.</v>
          </cell>
        </row>
        <row r="67">
          <cell r="D67" t="str">
            <v>0015-23</v>
          </cell>
          <cell r="E67">
            <v>4586915</v>
          </cell>
          <cell r="F67">
            <v>120648377.03749999</v>
          </cell>
          <cell r="G67" t="str">
            <v>1Directivo</v>
          </cell>
          <cell r="H67" t="str">
            <v>Gerente, Presidente o Director General o Nacional de Entidad Descentralizada o de Unidad Administrativa Especial.</v>
          </cell>
        </row>
        <row r="68">
          <cell r="D68" t="str">
            <v>0015-22</v>
          </cell>
          <cell r="E68">
            <v>4172597</v>
          </cell>
          <cell r="F68">
            <v>109750683.4225</v>
          </cell>
          <cell r="G68" t="str">
            <v>1Directivo</v>
          </cell>
          <cell r="H68" t="str">
            <v>Gerente, Presidente o Director General o Nacional de Entidad Descentralizada o de Unidad Administrativa Especial.</v>
          </cell>
        </row>
        <row r="69">
          <cell r="D69" t="str">
            <v>0015-21</v>
          </cell>
          <cell r="E69">
            <v>3767529</v>
          </cell>
          <cell r="F69">
            <v>99096290.052500039</v>
          </cell>
          <cell r="G69" t="str">
            <v>1Directivo</v>
          </cell>
          <cell r="H69" t="str">
            <v>Gerente, Presidente o Director General o Nacional de Entidad Descentralizada o de Unidad Administrativa Especial.</v>
          </cell>
        </row>
        <row r="70">
          <cell r="D70" t="str">
            <v>0015-20</v>
          </cell>
          <cell r="E70">
            <v>3714119</v>
          </cell>
          <cell r="F70">
            <v>97691461.347499996</v>
          </cell>
          <cell r="G70" t="str">
            <v>1Directivo</v>
          </cell>
          <cell r="H70" t="str">
            <v>Gerente, Presidente o Director General o Nacional de Entidad Descentralizada o de Unidad Administrativa Especial.</v>
          </cell>
        </row>
        <row r="71">
          <cell r="D71" t="str">
            <v>0015-19</v>
          </cell>
          <cell r="E71">
            <v>3371711</v>
          </cell>
          <cell r="F71">
            <v>88685196.898750022</v>
          </cell>
          <cell r="G71" t="str">
            <v>1Directivo</v>
          </cell>
          <cell r="H71" t="str">
            <v>Gerente, Presidente o Director General o Nacional de Entidad Descentralizada o de Unidad Administrativa Especial.</v>
          </cell>
        </row>
        <row r="72">
          <cell r="D72" t="str">
            <v>0015-18</v>
          </cell>
          <cell r="E72">
            <v>3126904</v>
          </cell>
          <cell r="F72">
            <v>82246105.011250004</v>
          </cell>
          <cell r="G72" t="str">
            <v>1Directivo</v>
          </cell>
          <cell r="H72" t="str">
            <v>Gerente, Presidente o Director General o Nacional de Entidad Descentralizada o de Unidad Administrativa Especial.</v>
          </cell>
        </row>
        <row r="73">
          <cell r="D73" t="str">
            <v>0015-17</v>
          </cell>
          <cell r="E73">
            <v>2882184</v>
          </cell>
          <cell r="F73">
            <v>75809301.451250017</v>
          </cell>
          <cell r="G73" t="str">
            <v>1Directivo</v>
          </cell>
          <cell r="H73" t="str">
            <v>Gerente, Presidente o Director General o Nacional de Entidad Descentralizada o de Unidad Administrativa Especial.</v>
          </cell>
        </row>
        <row r="74">
          <cell r="D74" t="str">
            <v>0015-16</v>
          </cell>
          <cell r="E74">
            <v>2727257</v>
          </cell>
          <cell r="F74">
            <v>71734298.720000014</v>
          </cell>
          <cell r="G74" t="str">
            <v>1Directivo</v>
          </cell>
          <cell r="H74" t="str">
            <v>Gerente, Presidente o Director General o Nacional de Entidad Descentralizada o de Unidad Administrativa Especial.</v>
          </cell>
        </row>
        <row r="75">
          <cell r="D75" t="str">
            <v>0138-19</v>
          </cell>
          <cell r="E75">
            <v>3371711</v>
          </cell>
          <cell r="F75">
            <v>68454930.898750007</v>
          </cell>
          <cell r="G75" t="str">
            <v>1Directivo</v>
          </cell>
          <cell r="H75" t="str">
            <v>Intendente</v>
          </cell>
        </row>
        <row r="76">
          <cell r="D76" t="str">
            <v>0138-18</v>
          </cell>
          <cell r="E76">
            <v>3126904</v>
          </cell>
          <cell r="F76">
            <v>63484681.011249997</v>
          </cell>
          <cell r="G76" t="str">
            <v>1Directivo</v>
          </cell>
          <cell r="H76" t="str">
            <v>Intendente</v>
          </cell>
        </row>
        <row r="77">
          <cell r="D77" t="str">
            <v>0138-17</v>
          </cell>
          <cell r="E77">
            <v>2882184</v>
          </cell>
          <cell r="F77">
            <v>58516197.451250002</v>
          </cell>
          <cell r="G77" t="str">
            <v>1Directivo</v>
          </cell>
          <cell r="H77" t="str">
            <v>Intendente</v>
          </cell>
        </row>
        <row r="78">
          <cell r="D78" t="str">
            <v>0138-15</v>
          </cell>
          <cell r="E78">
            <v>2688771</v>
          </cell>
          <cell r="F78">
            <v>54589385.942916669</v>
          </cell>
          <cell r="G78" t="str">
            <v>1Directivo</v>
          </cell>
          <cell r="H78" t="str">
            <v>Intendente</v>
          </cell>
        </row>
        <row r="79">
          <cell r="D79" t="str">
            <v>0138-13</v>
          </cell>
          <cell r="E79">
            <v>2494548</v>
          </cell>
          <cell r="F79">
            <v>50646129.210416675</v>
          </cell>
          <cell r="G79" t="str">
            <v>1Directivo</v>
          </cell>
          <cell r="H79" t="str">
            <v>Intendente</v>
          </cell>
        </row>
        <row r="80">
          <cell r="D80" t="str">
            <v>0137-20</v>
          </cell>
          <cell r="E80">
            <v>3714119</v>
          </cell>
          <cell r="F80">
            <v>75406747.347499996</v>
          </cell>
          <cell r="G80" t="str">
            <v>1Directivo</v>
          </cell>
          <cell r="H80" t="str">
            <v>Jefe de Oficina</v>
          </cell>
        </row>
        <row r="81">
          <cell r="D81" t="str">
            <v>0137-19</v>
          </cell>
          <cell r="E81">
            <v>3371711</v>
          </cell>
          <cell r="F81">
            <v>68454930.898750007</v>
          </cell>
          <cell r="G81" t="str">
            <v>1Directivo</v>
          </cell>
          <cell r="H81" t="str">
            <v>Jefe de Oficina</v>
          </cell>
        </row>
        <row r="82">
          <cell r="D82" t="str">
            <v>0137-18</v>
          </cell>
          <cell r="E82">
            <v>3126904</v>
          </cell>
          <cell r="F82">
            <v>63484681.011249997</v>
          </cell>
          <cell r="G82" t="str">
            <v>1Directivo</v>
          </cell>
          <cell r="H82" t="str">
            <v>Jefe de Oficina</v>
          </cell>
        </row>
        <row r="83">
          <cell r="D83" t="str">
            <v>0137-17</v>
          </cell>
          <cell r="E83">
            <v>2882184</v>
          </cell>
          <cell r="F83">
            <v>58516197.451250002</v>
          </cell>
          <cell r="G83" t="str">
            <v>1Directivo</v>
          </cell>
          <cell r="H83" t="str">
            <v>Jefe de Oficina</v>
          </cell>
        </row>
        <row r="84">
          <cell r="D84" t="str">
            <v>0137-16</v>
          </cell>
          <cell r="E84">
            <v>2727257</v>
          </cell>
          <cell r="F84">
            <v>55370756.720000014</v>
          </cell>
          <cell r="G84" t="str">
            <v>1Directivo</v>
          </cell>
          <cell r="H84" t="str">
            <v>Jefe de Oficina</v>
          </cell>
        </row>
        <row r="85">
          <cell r="D85" t="str">
            <v>0137-15</v>
          </cell>
          <cell r="E85">
            <v>2688771</v>
          </cell>
          <cell r="F85">
            <v>54589385.942916669</v>
          </cell>
          <cell r="G85" t="str">
            <v>1Directivo</v>
          </cell>
          <cell r="H85" t="str">
            <v>Jefe de Oficina</v>
          </cell>
        </row>
        <row r="86">
          <cell r="D86" t="str">
            <v>0137-14</v>
          </cell>
          <cell r="E86">
            <v>2632711</v>
          </cell>
          <cell r="F86">
            <v>53451215.006250009</v>
          </cell>
          <cell r="G86" t="str">
            <v>1Directivo</v>
          </cell>
          <cell r="H86" t="str">
            <v>Jefe de Oficina</v>
          </cell>
        </row>
        <row r="87">
          <cell r="D87" t="str">
            <v>0137-13</v>
          </cell>
          <cell r="E87">
            <v>2494548</v>
          </cell>
          <cell r="F87">
            <v>50646129.210416675</v>
          </cell>
          <cell r="G87" t="str">
            <v>1Directivo</v>
          </cell>
          <cell r="H87" t="str">
            <v>Jefe de Oficina</v>
          </cell>
        </row>
        <row r="88">
          <cell r="D88" t="str">
            <v>0137-12</v>
          </cell>
          <cell r="E88">
            <v>2387836</v>
          </cell>
          <cell r="F88">
            <v>48479584.521250002</v>
          </cell>
          <cell r="G88" t="str">
            <v>1Directivo</v>
          </cell>
          <cell r="H88" t="str">
            <v>Jefe de Oficina</v>
          </cell>
        </row>
        <row r="89">
          <cell r="D89" t="str">
            <v>0137-11</v>
          </cell>
          <cell r="E89">
            <v>2313908</v>
          </cell>
          <cell r="F89">
            <v>46978644.443333343</v>
          </cell>
          <cell r="G89" t="str">
            <v>1Directivo</v>
          </cell>
          <cell r="H89" t="str">
            <v>Jefe de Oficina</v>
          </cell>
        </row>
        <row r="90">
          <cell r="D90" t="str">
            <v>0028-23</v>
          </cell>
          <cell r="E90">
            <v>4586915</v>
          </cell>
          <cell r="F90">
            <v>120648377.03749999</v>
          </cell>
          <cell r="G90" t="str">
            <v>1Directivo</v>
          </cell>
          <cell r="H90" t="str">
            <v>Jefe de Unidad Especial</v>
          </cell>
        </row>
        <row r="91">
          <cell r="D91" t="str">
            <v>0028-22</v>
          </cell>
          <cell r="E91">
            <v>4172597</v>
          </cell>
          <cell r="F91">
            <v>109750683.4225</v>
          </cell>
          <cell r="G91" t="str">
            <v>1Directivo</v>
          </cell>
          <cell r="H91" t="str">
            <v>Jefe de Unidad Especial</v>
          </cell>
        </row>
        <row r="92">
          <cell r="D92" t="str">
            <v>0005-00</v>
          </cell>
          <cell r="E92" t="e">
            <v>#N/A</v>
          </cell>
          <cell r="F92" t="e">
            <v>#VALUE!</v>
          </cell>
          <cell r="G92" t="str">
            <v>1Directivo</v>
          </cell>
          <cell r="H92" t="str">
            <v>Ministro</v>
          </cell>
        </row>
        <row r="93">
          <cell r="D93" t="str">
            <v>0074-19</v>
          </cell>
          <cell r="E93">
            <v>3371711</v>
          </cell>
          <cell r="F93">
            <v>88685196.898750022</v>
          </cell>
          <cell r="G93" t="str">
            <v>1Directivo</v>
          </cell>
          <cell r="H93" t="str">
            <v>Ministro Plenipotenciario</v>
          </cell>
        </row>
        <row r="94">
          <cell r="D94" t="str">
            <v>0074-18</v>
          </cell>
          <cell r="E94">
            <v>3126904</v>
          </cell>
          <cell r="F94">
            <v>82246105.011250004</v>
          </cell>
          <cell r="G94" t="str">
            <v>1Directivo</v>
          </cell>
          <cell r="H94" t="str">
            <v>Ministro Plenipotenciario</v>
          </cell>
        </row>
        <row r="95">
          <cell r="D95" t="str">
            <v>0088-00</v>
          </cell>
          <cell r="E95" t="e">
            <v>#N/A</v>
          </cell>
          <cell r="F95" t="e">
            <v>#VALUE!</v>
          </cell>
          <cell r="G95" t="str">
            <v>1Directivo</v>
          </cell>
          <cell r="H95" t="str">
            <v>Negociador Internacional</v>
          </cell>
        </row>
        <row r="96">
          <cell r="D96" t="str">
            <v>0052-13</v>
          </cell>
          <cell r="E96">
            <v>2494548</v>
          </cell>
          <cell r="F96">
            <v>65613417.210416675</v>
          </cell>
          <cell r="G96" t="str">
            <v>1Directivo</v>
          </cell>
          <cell r="H96" t="str">
            <v>Rector de Institución Universitaria o de Escuela Tecnológica</v>
          </cell>
        </row>
        <row r="97">
          <cell r="D97" t="str">
            <v>0052-11</v>
          </cell>
          <cell r="E97">
            <v>2313908</v>
          </cell>
          <cell r="F97">
            <v>60862092.443333343</v>
          </cell>
          <cell r="G97" t="str">
            <v>1Directivo</v>
          </cell>
          <cell r="H97" t="str">
            <v>Rector de Institución Universitaria o de Escuela Tecnológica</v>
          </cell>
        </row>
        <row r="98">
          <cell r="D98" t="str">
            <v>0052-09</v>
          </cell>
          <cell r="E98">
            <v>2116347</v>
          </cell>
          <cell r="F98">
            <v>55665699.230000004</v>
          </cell>
          <cell r="G98" t="str">
            <v>1Directivo</v>
          </cell>
          <cell r="H98" t="str">
            <v>Rector de Institución Universitaria o de Escuela Tecnológica</v>
          </cell>
        </row>
        <row r="99">
          <cell r="D99" t="str">
            <v>0052-07</v>
          </cell>
          <cell r="E99">
            <v>1992289</v>
          </cell>
          <cell r="F99">
            <v>52402635.422499999</v>
          </cell>
          <cell r="G99" t="str">
            <v>1Directivo</v>
          </cell>
          <cell r="H99" t="str">
            <v>Rector de Institución Universitaria o de Escuela Tecnológica</v>
          </cell>
        </row>
        <row r="100">
          <cell r="D100" t="str">
            <v>0052-05</v>
          </cell>
          <cell r="E100">
            <v>1796281</v>
          </cell>
          <cell r="F100">
            <v>47247090.345416673</v>
          </cell>
          <cell r="G100" t="str">
            <v>1Directivo</v>
          </cell>
          <cell r="H100" t="str">
            <v>Rector de Institución Universitaria o de Escuela Tecnológica</v>
          </cell>
        </row>
        <row r="101">
          <cell r="D101" t="str">
            <v>0045-22</v>
          </cell>
          <cell r="E101">
            <v>4172597</v>
          </cell>
          <cell r="F101">
            <v>109750683.4225</v>
          </cell>
          <cell r="G101" t="str">
            <v>1Directivo</v>
          </cell>
          <cell r="H101" t="str">
            <v>Rector de Universidad</v>
          </cell>
        </row>
        <row r="102">
          <cell r="D102" t="str">
            <v>0045-21</v>
          </cell>
          <cell r="E102">
            <v>3767529</v>
          </cell>
          <cell r="F102">
            <v>99096290.052500039</v>
          </cell>
          <cell r="G102" t="str">
            <v>1Directivo</v>
          </cell>
          <cell r="H102" t="str">
            <v>Rector de Universidad</v>
          </cell>
        </row>
        <row r="103">
          <cell r="D103" t="str">
            <v>0045-20</v>
          </cell>
          <cell r="E103">
            <v>3714119</v>
          </cell>
          <cell r="F103">
            <v>97691461.347499996</v>
          </cell>
          <cell r="G103" t="str">
            <v>1Directivo</v>
          </cell>
          <cell r="H103" t="str">
            <v>Rector de Universidad</v>
          </cell>
        </row>
        <row r="104">
          <cell r="D104" t="str">
            <v>0045-19</v>
          </cell>
          <cell r="E104">
            <v>3371711</v>
          </cell>
          <cell r="F104">
            <v>88685196.898750022</v>
          </cell>
          <cell r="G104" t="str">
            <v>1Directivo</v>
          </cell>
          <cell r="H104" t="str">
            <v>Rector de Universidad</v>
          </cell>
        </row>
        <row r="105">
          <cell r="D105" t="str">
            <v>0045-18</v>
          </cell>
          <cell r="E105">
            <v>3126904</v>
          </cell>
          <cell r="F105">
            <v>82246105.011250004</v>
          </cell>
          <cell r="G105" t="str">
            <v>1Directivo</v>
          </cell>
          <cell r="H105" t="str">
            <v>Rector de Universidad</v>
          </cell>
        </row>
        <row r="106">
          <cell r="D106" t="str">
            <v>0045-17</v>
          </cell>
          <cell r="E106">
            <v>2882184</v>
          </cell>
          <cell r="F106">
            <v>75809301.451250017</v>
          </cell>
          <cell r="G106" t="str">
            <v>1Directivo</v>
          </cell>
          <cell r="H106" t="str">
            <v>Rector de Universidad</v>
          </cell>
        </row>
        <row r="107">
          <cell r="D107" t="str">
            <v>0045-16</v>
          </cell>
          <cell r="E107">
            <v>2727257</v>
          </cell>
          <cell r="F107">
            <v>71734298.720000014</v>
          </cell>
          <cell r="G107" t="str">
            <v>1Directivo</v>
          </cell>
          <cell r="H107" t="str">
            <v>Rector de Universidad</v>
          </cell>
        </row>
        <row r="108">
          <cell r="D108" t="str">
            <v>0185-06</v>
          </cell>
          <cell r="E108">
            <v>1879165</v>
          </cell>
          <cell r="F108">
            <v>38152175.625416674</v>
          </cell>
          <cell r="G108" t="str">
            <v>1Directivo</v>
          </cell>
          <cell r="H108" t="str">
            <v>Secretario General de Institución Universitaria o de Escuela Tecnológica</v>
          </cell>
        </row>
        <row r="109">
          <cell r="D109" t="str">
            <v>0185-04</v>
          </cell>
          <cell r="E109">
            <v>1750380</v>
          </cell>
          <cell r="F109">
            <v>35537488.8125</v>
          </cell>
          <cell r="G109" t="str">
            <v>1Directivo</v>
          </cell>
          <cell r="H109" t="str">
            <v>Secretario General de Institución Universitaria o de Escuela Tecnológica</v>
          </cell>
        </row>
        <row r="110">
          <cell r="D110" t="str">
            <v>0185-02</v>
          </cell>
          <cell r="E110">
            <v>1554144</v>
          </cell>
          <cell r="F110">
            <v>31553362.715</v>
          </cell>
          <cell r="G110" t="str">
            <v>1Directivo</v>
          </cell>
          <cell r="H110" t="str">
            <v>Secretario General de Institución Universitaria o de Escuela Tecnológica</v>
          </cell>
        </row>
        <row r="111">
          <cell r="D111" t="str">
            <v>0185-01</v>
          </cell>
          <cell r="E111">
            <v>1386033</v>
          </cell>
          <cell r="F111">
            <v>28140250.822083335</v>
          </cell>
          <cell r="G111" t="str">
            <v>1Directivo</v>
          </cell>
          <cell r="H111" t="str">
            <v>Secretario General de Institución Universitaria o de Escuela Tecnológica</v>
          </cell>
        </row>
        <row r="112">
          <cell r="D112" t="str">
            <v>0035-23</v>
          </cell>
          <cell r="E112">
            <v>4586915</v>
          </cell>
          <cell r="F112">
            <v>120648377.03749999</v>
          </cell>
          <cell r="G112" t="str">
            <v>1Directivo</v>
          </cell>
          <cell r="H112" t="str">
            <v>Secretario General de Ministerio o de Departamento Administrativo</v>
          </cell>
        </row>
        <row r="113">
          <cell r="D113" t="str">
            <v>0035-22</v>
          </cell>
          <cell r="E113">
            <v>4172597</v>
          </cell>
          <cell r="F113">
            <v>109750683.4225</v>
          </cell>
          <cell r="G113" t="str">
            <v>1Directivo</v>
          </cell>
          <cell r="H113" t="str">
            <v>Secretario General de Ministerio o de Departamento Administrativo</v>
          </cell>
        </row>
        <row r="114">
          <cell r="D114" t="str">
            <v>0035-21</v>
          </cell>
          <cell r="E114">
            <v>3767529</v>
          </cell>
          <cell r="F114">
            <v>99096290.052500039</v>
          </cell>
          <cell r="G114" t="str">
            <v>1Directivo</v>
          </cell>
          <cell r="H114" t="str">
            <v>Secretario General de Ministerio o de Departamento Administrativo</v>
          </cell>
        </row>
        <row r="115">
          <cell r="D115" t="str">
            <v>0035-20</v>
          </cell>
          <cell r="E115">
            <v>3714119</v>
          </cell>
          <cell r="F115">
            <v>97691461.347499996</v>
          </cell>
          <cell r="G115" t="str">
            <v>1Directivo</v>
          </cell>
          <cell r="H115" t="str">
            <v>Secretario General de Ministerio o de Departamento Administrativo</v>
          </cell>
        </row>
        <row r="116">
          <cell r="D116" t="str">
            <v>0035-19</v>
          </cell>
          <cell r="E116">
            <v>3371711</v>
          </cell>
          <cell r="F116">
            <v>88685196.898750022</v>
          </cell>
          <cell r="G116" t="str">
            <v>1Directivo</v>
          </cell>
          <cell r="H116" t="str">
            <v>Secretario General de Ministerio o de Departamento Administrativo</v>
          </cell>
        </row>
        <row r="117">
          <cell r="D117" t="str">
            <v>0037-23</v>
          </cell>
          <cell r="E117">
            <v>4586915</v>
          </cell>
          <cell r="F117">
            <v>120648377.03749999</v>
          </cell>
          <cell r="G117" t="str">
            <v>1Directivo</v>
          </cell>
          <cell r="H117" t="str">
            <v>Secretario General de Unidad Administrativa Especial, o de Superintendencia o de Entidad Descentralizada</v>
          </cell>
        </row>
        <row r="118">
          <cell r="D118" t="str">
            <v>0037-22</v>
          </cell>
          <cell r="E118">
            <v>4172597</v>
          </cell>
          <cell r="F118">
            <v>109750683.4225</v>
          </cell>
          <cell r="G118" t="str">
            <v>1Directivo</v>
          </cell>
          <cell r="H118" t="str">
            <v>Secretario General de Unidad Administrativa Especial, o de Superintendencia o de Entidad Descentralizada</v>
          </cell>
        </row>
        <row r="119">
          <cell r="D119" t="str">
            <v>0037-21</v>
          </cell>
          <cell r="E119">
            <v>3767529</v>
          </cell>
          <cell r="F119">
            <v>99096290.052500039</v>
          </cell>
          <cell r="G119" t="str">
            <v>1Directivo</v>
          </cell>
          <cell r="H119" t="str">
            <v>Secretario General de Unidad Administrativa Especial, o de Superintendencia o de Entidad Descentralizada</v>
          </cell>
        </row>
        <row r="120">
          <cell r="D120" t="str">
            <v>0037-20</v>
          </cell>
          <cell r="E120">
            <v>3714119</v>
          </cell>
          <cell r="F120">
            <v>97691461.347499996</v>
          </cell>
          <cell r="G120" t="str">
            <v>1Directivo</v>
          </cell>
          <cell r="H120" t="str">
            <v>Secretario General de Unidad Administrativa Especial, o de Superintendencia o de Entidad Descentralizada</v>
          </cell>
        </row>
        <row r="121">
          <cell r="D121" t="str">
            <v>0037-19</v>
          </cell>
          <cell r="E121">
            <v>3371711</v>
          </cell>
          <cell r="F121">
            <v>88685196.898750022</v>
          </cell>
          <cell r="G121" t="str">
            <v>1Directivo</v>
          </cell>
          <cell r="H121" t="str">
            <v>Secretario General de Unidad Administrativa Especial, o de Superintendencia o de Entidad Descentralizada</v>
          </cell>
        </row>
        <row r="122">
          <cell r="D122" t="str">
            <v>0037-18</v>
          </cell>
          <cell r="E122">
            <v>3126904</v>
          </cell>
          <cell r="F122">
            <v>82246105.011250004</v>
          </cell>
          <cell r="G122" t="str">
            <v>1Directivo</v>
          </cell>
          <cell r="H122" t="str">
            <v>Secretario General de Unidad Administrativa Especial, o de Superintendencia o de Entidad Descentralizada</v>
          </cell>
        </row>
        <row r="123">
          <cell r="D123" t="str">
            <v>0037-17</v>
          </cell>
          <cell r="E123">
            <v>2882184</v>
          </cell>
          <cell r="F123">
            <v>75809301.451250017</v>
          </cell>
          <cell r="G123" t="str">
            <v>1Directivo</v>
          </cell>
          <cell r="H123" t="str">
            <v>Secretario General de Unidad Administrativa Especial, o de Superintendencia o de Entidad Descentralizada</v>
          </cell>
        </row>
        <row r="124">
          <cell r="D124" t="str">
            <v>0037-16</v>
          </cell>
          <cell r="E124">
            <v>2727257</v>
          </cell>
          <cell r="F124">
            <v>71734298.720000014</v>
          </cell>
          <cell r="G124" t="str">
            <v>1Directivo</v>
          </cell>
          <cell r="H124" t="str">
            <v>Secretario General de Unidad Administrativa Especial, o de Superintendencia o de Entidad Descentralizada</v>
          </cell>
        </row>
        <row r="125">
          <cell r="D125" t="str">
            <v>0037-15</v>
          </cell>
          <cell r="E125">
            <v>2688771</v>
          </cell>
          <cell r="F125">
            <v>70722011.942916676</v>
          </cell>
          <cell r="G125" t="str">
            <v>1Directivo</v>
          </cell>
          <cell r="H125" t="str">
            <v>Secretario General de Unidad Administrativa Especial, o de Superintendencia o de Entidad Descentralizada</v>
          </cell>
        </row>
        <row r="126">
          <cell r="D126" t="str">
            <v>0037-14</v>
          </cell>
          <cell r="E126">
            <v>2632711</v>
          </cell>
          <cell r="F126">
            <v>69247481.006250009</v>
          </cell>
          <cell r="G126" t="str">
            <v>1Directivo</v>
          </cell>
          <cell r="H126" t="str">
            <v>Secretario General de Unidad Administrativa Especial, o de Superintendencia o de Entidad Descentralizada</v>
          </cell>
        </row>
        <row r="127">
          <cell r="D127" t="str">
            <v>0038-23</v>
          </cell>
          <cell r="E127">
            <v>4586915</v>
          </cell>
          <cell r="F127">
            <v>120648377.03749999</v>
          </cell>
          <cell r="G127" t="str">
            <v>1Directivo</v>
          </cell>
          <cell r="H127" t="str">
            <v>Secretario General del Comisionado Nacional de la Policía</v>
          </cell>
        </row>
        <row r="128">
          <cell r="D128" t="str">
            <v>0038-22</v>
          </cell>
          <cell r="E128">
            <v>4172597</v>
          </cell>
          <cell r="F128">
            <v>109750683.4225</v>
          </cell>
          <cell r="G128" t="str">
            <v>1Directivo</v>
          </cell>
          <cell r="H128" t="str">
            <v>Secretario General del Comisionado Nacional de la Policía</v>
          </cell>
        </row>
        <row r="129">
          <cell r="D129" t="str">
            <v>0008-22</v>
          </cell>
          <cell r="E129">
            <v>4172597</v>
          </cell>
          <cell r="F129">
            <v>109750683.4225</v>
          </cell>
          <cell r="G129" t="str">
            <v>1Directivo</v>
          </cell>
          <cell r="H129" t="str">
            <v>Subcontador General de la Nación</v>
          </cell>
        </row>
        <row r="130">
          <cell r="D130" t="str">
            <v>0008-21</v>
          </cell>
          <cell r="E130">
            <v>3767529</v>
          </cell>
          <cell r="F130">
            <v>99096290.052500039</v>
          </cell>
          <cell r="G130" t="str">
            <v>1Directivo</v>
          </cell>
          <cell r="H130" t="str">
            <v>Subcontador General de la Nación</v>
          </cell>
        </row>
        <row r="131">
          <cell r="D131" t="str">
            <v>0150-21</v>
          </cell>
          <cell r="E131">
            <v>3767529</v>
          </cell>
          <cell r="F131">
            <v>76491116.052500024</v>
          </cell>
          <cell r="G131" t="str">
            <v>1Directivo</v>
          </cell>
          <cell r="H131" t="str">
            <v>Subdirector Administrativo y/o Financiero o Técnico u Operativo</v>
          </cell>
        </row>
        <row r="132">
          <cell r="D132" t="str">
            <v>0150-20</v>
          </cell>
          <cell r="E132">
            <v>3714119</v>
          </cell>
          <cell r="F132">
            <v>75406747.347499996</v>
          </cell>
          <cell r="G132" t="str">
            <v>1Directivo</v>
          </cell>
          <cell r="H132" t="str">
            <v>Subdirector Administrativo y/o Financiero o Técnico u Operativo</v>
          </cell>
        </row>
        <row r="133">
          <cell r="D133" t="str">
            <v>0150-19</v>
          </cell>
          <cell r="E133">
            <v>3371711</v>
          </cell>
          <cell r="F133">
            <v>68454930.898750007</v>
          </cell>
          <cell r="G133" t="str">
            <v>1Directivo</v>
          </cell>
          <cell r="H133" t="str">
            <v>Subdirector Administrativo y/o Financiero o Técnico u Operativo</v>
          </cell>
        </row>
        <row r="134">
          <cell r="D134" t="str">
            <v>0150-18</v>
          </cell>
          <cell r="E134">
            <v>3126904</v>
          </cell>
          <cell r="F134">
            <v>63484681.011249997</v>
          </cell>
          <cell r="G134" t="str">
            <v>1Directivo</v>
          </cell>
          <cell r="H134" t="str">
            <v>Subdirector Administrativo y/o Financiero o Técnico u Operativo</v>
          </cell>
        </row>
        <row r="135">
          <cell r="D135" t="str">
            <v>0150-17</v>
          </cell>
          <cell r="E135">
            <v>2882184</v>
          </cell>
          <cell r="F135">
            <v>58516197.451250002</v>
          </cell>
          <cell r="G135" t="str">
            <v>1Directivo</v>
          </cell>
          <cell r="H135" t="str">
            <v>Subdirector Administrativo y/o Financiero o Técnico u Operativo</v>
          </cell>
        </row>
        <row r="136">
          <cell r="D136" t="str">
            <v>0150-16</v>
          </cell>
          <cell r="E136">
            <v>2727257</v>
          </cell>
          <cell r="F136">
            <v>55370756.720000014</v>
          </cell>
          <cell r="G136" t="str">
            <v>1Directivo</v>
          </cell>
          <cell r="H136" t="str">
            <v>Subdirector Administrativo y/o Financiero o Técnico u Operativo</v>
          </cell>
        </row>
        <row r="137">
          <cell r="D137" t="str">
            <v>0150-14</v>
          </cell>
          <cell r="E137">
            <v>2632711</v>
          </cell>
          <cell r="F137">
            <v>53451215.006250009</v>
          </cell>
          <cell r="G137" t="str">
            <v>1Directivo</v>
          </cell>
          <cell r="H137" t="str">
            <v>Subdirector Administrativo y/o Financiero o Técnico u Operativo</v>
          </cell>
        </row>
        <row r="138">
          <cell r="D138" t="str">
            <v>0150-13</v>
          </cell>
          <cell r="E138">
            <v>2494548</v>
          </cell>
          <cell r="F138">
            <v>50646129.210416675</v>
          </cell>
          <cell r="G138" t="str">
            <v>1Directivo</v>
          </cell>
          <cell r="H138" t="str">
            <v>Subdirector Administrativo y/o Financiero o Técnico u Operativo</v>
          </cell>
        </row>
        <row r="139">
          <cell r="D139" t="str">
            <v>0150-12</v>
          </cell>
          <cell r="E139">
            <v>2387836</v>
          </cell>
          <cell r="F139">
            <v>48479584.521250002</v>
          </cell>
          <cell r="G139" t="str">
            <v>1Directivo</v>
          </cell>
          <cell r="H139" t="str">
            <v>Subdirector Administrativo y/o Financiero o Técnico u Operativo</v>
          </cell>
        </row>
        <row r="140">
          <cell r="D140" t="str">
            <v>0150-11</v>
          </cell>
          <cell r="E140">
            <v>2313908</v>
          </cell>
          <cell r="F140">
            <v>46978644.443333343</v>
          </cell>
          <cell r="G140" t="str">
            <v>1Directivo</v>
          </cell>
          <cell r="H140" t="str">
            <v>Subdirector Administrativo y/o Financiero o Técnico u Operativo</v>
          </cell>
        </row>
        <row r="141">
          <cell r="D141" t="str">
            <v>0025-00</v>
          </cell>
          <cell r="E141" t="e">
            <v>#N/A</v>
          </cell>
          <cell r="F141" t="e">
            <v>#VALUE!</v>
          </cell>
          <cell r="G141" t="str">
            <v>1Directivo</v>
          </cell>
          <cell r="H141" t="str">
            <v>Subdirector de Departamento Administrativo</v>
          </cell>
        </row>
        <row r="142">
          <cell r="D142" t="str">
            <v>0040-23</v>
          </cell>
          <cell r="E142">
            <v>4586915</v>
          </cell>
          <cell r="F142">
            <v>120648377.03749999</v>
          </cell>
          <cell r="G142" t="str">
            <v>1Directivo</v>
          </cell>
          <cell r="H142" t="str">
            <v>Subgerente, Vicepresidente o Subdirector General o Nacional de Entidad Descentralizada o de Unidad Administrativa Especial</v>
          </cell>
        </row>
        <row r="143">
          <cell r="D143" t="str">
            <v>0040-22</v>
          </cell>
          <cell r="E143">
            <v>4172597</v>
          </cell>
          <cell r="F143">
            <v>109750683.4225</v>
          </cell>
          <cell r="G143" t="str">
            <v>1Directivo</v>
          </cell>
          <cell r="H143" t="str">
            <v>Subgerente, Vicepresidente o Subdirector General o Nacional de Entidad Descentralizada o de Unidad Administrativa Especial</v>
          </cell>
        </row>
        <row r="144">
          <cell r="D144" t="str">
            <v>0040-21</v>
          </cell>
          <cell r="E144">
            <v>3767529</v>
          </cell>
          <cell r="F144">
            <v>99096290.052500039</v>
          </cell>
          <cell r="G144" t="str">
            <v>1Directivo</v>
          </cell>
          <cell r="H144" t="str">
            <v>Subgerente, Vicepresidente o Subdirector General o Nacional de Entidad Descentralizada o de Unidad Administrativa Especial</v>
          </cell>
        </row>
        <row r="145">
          <cell r="D145" t="str">
            <v>0040-20</v>
          </cell>
          <cell r="E145">
            <v>3714119</v>
          </cell>
          <cell r="F145">
            <v>97691461.347499996</v>
          </cell>
          <cell r="G145" t="str">
            <v>1Directivo</v>
          </cell>
          <cell r="H145" t="str">
            <v>Subgerente, Vicepresidente o Subdirector General o Nacional de Entidad Descentralizada o de Unidad Administrativa Especial</v>
          </cell>
        </row>
        <row r="146">
          <cell r="D146" t="str">
            <v>0040-19</v>
          </cell>
          <cell r="E146">
            <v>3371711</v>
          </cell>
          <cell r="F146">
            <v>88685196.898750022</v>
          </cell>
          <cell r="G146" t="str">
            <v>1Directivo</v>
          </cell>
          <cell r="H146" t="str">
            <v>Subgerente, Vicepresidente o Subdirector General o Nacional de Entidad Descentralizada o de Unidad Administrativa Especial</v>
          </cell>
        </row>
        <row r="147">
          <cell r="D147" t="str">
            <v>0040-18</v>
          </cell>
          <cell r="E147">
            <v>3126904</v>
          </cell>
          <cell r="F147">
            <v>82246105.011250004</v>
          </cell>
          <cell r="G147" t="str">
            <v>1Directivo</v>
          </cell>
          <cell r="H147" t="str">
            <v>Subgerente, Vicepresidente o Subdirector General o Nacional de Entidad Descentralizada o de Unidad Administrativa Especial</v>
          </cell>
        </row>
        <row r="148">
          <cell r="D148" t="str">
            <v>0040-17</v>
          </cell>
          <cell r="E148">
            <v>2882184</v>
          </cell>
          <cell r="F148">
            <v>75809301.451250017</v>
          </cell>
          <cell r="G148" t="str">
            <v>1Directivo</v>
          </cell>
          <cell r="H148" t="str">
            <v>Subgerente, Vicepresidente o Subdirector General o Nacional de Entidad Descentralizada o de Unidad Administrativa Especial</v>
          </cell>
        </row>
        <row r="149">
          <cell r="D149" t="str">
            <v>0040-16</v>
          </cell>
          <cell r="E149">
            <v>2727257</v>
          </cell>
          <cell r="F149">
            <v>71734298.720000014</v>
          </cell>
          <cell r="G149" t="str">
            <v>1Directivo</v>
          </cell>
          <cell r="H149" t="str">
            <v>Subgerente, Vicepresidente o Subdirector General o Nacional de Entidad Descentralizada o de Unidad Administrativa Especial</v>
          </cell>
        </row>
        <row r="150">
          <cell r="D150" t="str">
            <v>0040-15</v>
          </cell>
          <cell r="E150">
            <v>2688771</v>
          </cell>
          <cell r="F150">
            <v>70722011.942916676</v>
          </cell>
          <cell r="G150" t="str">
            <v>1Directivo</v>
          </cell>
          <cell r="H150" t="str">
            <v>Subgerente, Vicepresidente o Subdirector General o Nacional de Entidad Descentralizada o de Unidad Administrativa Especial</v>
          </cell>
        </row>
        <row r="151">
          <cell r="D151" t="str">
            <v>0040-14</v>
          </cell>
          <cell r="E151">
            <v>2632711</v>
          </cell>
          <cell r="F151">
            <v>69247481.006250009</v>
          </cell>
          <cell r="G151" t="str">
            <v>1Directivo</v>
          </cell>
          <cell r="H151" t="str">
            <v>Subgerente, Vicepresidente o Subdirector General o Nacional de Entidad Descentralizada o de Unidad Administrativa Especial</v>
          </cell>
        </row>
        <row r="152">
          <cell r="D152" t="str">
            <v>0044-19</v>
          </cell>
          <cell r="E152">
            <v>3371711</v>
          </cell>
          <cell r="F152">
            <v>88685196.898750022</v>
          </cell>
          <cell r="G152" t="str">
            <v>1Directivo</v>
          </cell>
          <cell r="H152" t="str">
            <v>Subsecretario de Relaciones Exteriores</v>
          </cell>
        </row>
        <row r="153">
          <cell r="D153" t="str">
            <v>0044-18</v>
          </cell>
          <cell r="E153">
            <v>3126904</v>
          </cell>
          <cell r="F153">
            <v>82246105.011250004</v>
          </cell>
          <cell r="G153" t="str">
            <v>1Directivo</v>
          </cell>
          <cell r="H153" t="str">
            <v>Subsecretario de Relaciones Exteriores</v>
          </cell>
        </row>
        <row r="154">
          <cell r="D154" t="str">
            <v>0030-25</v>
          </cell>
          <cell r="E154">
            <v>5343919</v>
          </cell>
          <cell r="F154">
            <v>140559647.24833331</v>
          </cell>
          <cell r="G154" t="str">
            <v>1Directivo</v>
          </cell>
          <cell r="H154" t="str">
            <v>Superintendente</v>
          </cell>
        </row>
        <row r="155">
          <cell r="D155" t="str">
            <v>0030-24</v>
          </cell>
          <cell r="E155">
            <v>4951937</v>
          </cell>
          <cell r="F155">
            <v>130249451.36208333</v>
          </cell>
          <cell r="G155" t="str">
            <v>1Directivo</v>
          </cell>
          <cell r="H155" t="str">
            <v>Superintendente</v>
          </cell>
        </row>
        <row r="156">
          <cell r="D156" t="str">
            <v>0030-23</v>
          </cell>
          <cell r="E156">
            <v>4586915</v>
          </cell>
          <cell r="F156">
            <v>120648377.03749999</v>
          </cell>
          <cell r="G156" t="str">
            <v>1Directivo</v>
          </cell>
          <cell r="H156" t="str">
            <v>Superintendente</v>
          </cell>
        </row>
        <row r="157">
          <cell r="D157" t="str">
            <v>0110-23</v>
          </cell>
          <cell r="E157">
            <v>4586915</v>
          </cell>
          <cell r="F157">
            <v>93126887.037499994</v>
          </cell>
          <cell r="G157" t="str">
            <v>1Directivo</v>
          </cell>
          <cell r="H157" t="str">
            <v>Superintendente Delegado</v>
          </cell>
        </row>
        <row r="158">
          <cell r="D158" t="str">
            <v>0110-22</v>
          </cell>
          <cell r="E158">
            <v>4172597</v>
          </cell>
          <cell r="F158">
            <v>84715101.422499999</v>
          </cell>
          <cell r="G158" t="str">
            <v>1Directivo</v>
          </cell>
          <cell r="H158" t="str">
            <v>Superintendente Delegado</v>
          </cell>
        </row>
        <row r="159">
          <cell r="D159" t="str">
            <v>0110-20</v>
          </cell>
          <cell r="E159">
            <v>3714119</v>
          </cell>
          <cell r="F159">
            <v>75406747.347499996</v>
          </cell>
          <cell r="G159" t="str">
            <v>1Directivo</v>
          </cell>
          <cell r="H159" t="str">
            <v>Superintendente Delegado</v>
          </cell>
        </row>
        <row r="160">
          <cell r="D160" t="str">
            <v>0110-19</v>
          </cell>
          <cell r="E160">
            <v>3371711</v>
          </cell>
          <cell r="F160">
            <v>68454930.898750007</v>
          </cell>
          <cell r="G160" t="str">
            <v>1Directivo</v>
          </cell>
          <cell r="H160" t="str">
            <v>Superintendente Delegado</v>
          </cell>
        </row>
        <row r="161">
          <cell r="D161" t="str">
            <v>0110-18</v>
          </cell>
          <cell r="E161">
            <v>3126904</v>
          </cell>
          <cell r="F161">
            <v>63484681.011249997</v>
          </cell>
          <cell r="G161" t="str">
            <v>1Directivo</v>
          </cell>
          <cell r="H161" t="str">
            <v>Superintendente Delegado</v>
          </cell>
        </row>
        <row r="162">
          <cell r="D162" t="str">
            <v>0110-17</v>
          </cell>
          <cell r="E162">
            <v>2882184</v>
          </cell>
          <cell r="F162">
            <v>58516197.451250002</v>
          </cell>
          <cell r="G162" t="str">
            <v>1Directivo</v>
          </cell>
          <cell r="H162" t="str">
            <v>Superintendente Delegado</v>
          </cell>
        </row>
        <row r="163">
          <cell r="D163" t="str">
            <v>0110-15</v>
          </cell>
          <cell r="E163">
            <v>2688771</v>
          </cell>
          <cell r="F163">
            <v>54589385.942916669</v>
          </cell>
          <cell r="G163" t="str">
            <v>1Directivo</v>
          </cell>
          <cell r="H163" t="str">
            <v>Superintendente Delegado</v>
          </cell>
        </row>
        <row r="164">
          <cell r="D164" t="str">
            <v>0175-00</v>
          </cell>
          <cell r="E164" t="e">
            <v>#N/A</v>
          </cell>
          <cell r="F164" t="e">
            <v>#VALUE!</v>
          </cell>
          <cell r="G164" t="str">
            <v>1Directivo</v>
          </cell>
          <cell r="H164" t="str">
            <v>Vicecomisionado</v>
          </cell>
        </row>
        <row r="165">
          <cell r="D165" t="str">
            <v>0020-00</v>
          </cell>
          <cell r="E165" t="e">
            <v>#N/A</v>
          </cell>
          <cell r="F165" t="e">
            <v>#VALUE!</v>
          </cell>
          <cell r="G165" t="str">
            <v>1Directivo</v>
          </cell>
          <cell r="H165" t="str">
            <v>Viceministro</v>
          </cell>
        </row>
        <row r="166">
          <cell r="D166" t="str">
            <v>0065-09</v>
          </cell>
          <cell r="E166">
            <v>2116347</v>
          </cell>
          <cell r="F166">
            <v>55665699.230000004</v>
          </cell>
          <cell r="G166" t="str">
            <v>1Directivo</v>
          </cell>
          <cell r="H166" t="str">
            <v>Vicerrector o Director Administrativo de Institución Universitaria o de Escuela Tecnológica</v>
          </cell>
        </row>
        <row r="167">
          <cell r="D167" t="str">
            <v>0065-07</v>
          </cell>
          <cell r="E167">
            <v>1992289</v>
          </cell>
          <cell r="F167">
            <v>52402635.422499999</v>
          </cell>
          <cell r="G167" t="str">
            <v>1Directivo</v>
          </cell>
          <cell r="H167" t="str">
            <v>Vicerrector o Director Administrativo de Institución Universitaria o de Escuela Tecnológica</v>
          </cell>
        </row>
        <row r="168">
          <cell r="D168" t="str">
            <v>0065-06</v>
          </cell>
          <cell r="E168">
            <v>1879165</v>
          </cell>
          <cell r="F168">
            <v>49427165.625416681</v>
          </cell>
          <cell r="G168" t="str">
            <v>1Directivo</v>
          </cell>
          <cell r="H168" t="str">
            <v>Vicerrector o Director Administrativo de Institución Universitaria o de Escuela Tecnológica</v>
          </cell>
        </row>
        <row r="169">
          <cell r="D169" t="str">
            <v>0065-05</v>
          </cell>
          <cell r="E169">
            <v>1796281</v>
          </cell>
          <cell r="F169">
            <v>47247090.345416673</v>
          </cell>
          <cell r="G169" t="str">
            <v>1Directivo</v>
          </cell>
          <cell r="H169" t="str">
            <v>Vicerrector o Director Administrativo de Institución Universitaria o de Escuela Tecnológica</v>
          </cell>
        </row>
        <row r="170">
          <cell r="D170" t="str">
            <v>0065-04</v>
          </cell>
          <cell r="E170">
            <v>1750380</v>
          </cell>
          <cell r="F170">
            <v>46039768.8125</v>
          </cell>
          <cell r="G170" t="str">
            <v>1Directivo</v>
          </cell>
          <cell r="H170" t="str">
            <v>Vicerrector o Director Administrativo de Institución Universitaria o de Escuela Tecnológica</v>
          </cell>
        </row>
        <row r="171">
          <cell r="D171" t="str">
            <v>0065-02</v>
          </cell>
          <cell r="E171">
            <v>1554144</v>
          </cell>
          <cell r="F171">
            <v>40878226.714999996</v>
          </cell>
          <cell r="G171" t="str">
            <v>1Directivo</v>
          </cell>
          <cell r="H171" t="str">
            <v>Vicerrector o Director Administrativo de Institución Universitaria o de Escuela Tecnológica</v>
          </cell>
        </row>
        <row r="172">
          <cell r="D172" t="str">
            <v>0060-19</v>
          </cell>
          <cell r="E172">
            <v>3371711</v>
          </cell>
          <cell r="F172">
            <v>88685196.898750022</v>
          </cell>
          <cell r="G172" t="str">
            <v>1Directivo</v>
          </cell>
          <cell r="H172" t="str">
            <v>Vicerrector o Director Administrativo de Universidad</v>
          </cell>
        </row>
        <row r="173">
          <cell r="D173" t="str">
            <v>0060-18</v>
          </cell>
          <cell r="E173">
            <v>3126904</v>
          </cell>
          <cell r="F173">
            <v>82246105.011250004</v>
          </cell>
          <cell r="G173" t="str">
            <v>1Directivo</v>
          </cell>
          <cell r="H173" t="str">
            <v>Vicerrector o Director Administrativo de Universidad</v>
          </cell>
        </row>
        <row r="174">
          <cell r="D174" t="str">
            <v>0060-17</v>
          </cell>
          <cell r="E174">
            <v>2882184</v>
          </cell>
          <cell r="F174">
            <v>75809301.451250017</v>
          </cell>
          <cell r="G174" t="str">
            <v>1Directivo</v>
          </cell>
          <cell r="H174" t="str">
            <v>Vicerrector o Director Administrativo de Universidad</v>
          </cell>
        </row>
        <row r="175">
          <cell r="D175" t="str">
            <v>0060-15</v>
          </cell>
          <cell r="E175">
            <v>2688771</v>
          </cell>
          <cell r="F175">
            <v>70722011.942916676</v>
          </cell>
          <cell r="G175" t="str">
            <v>1Directivo</v>
          </cell>
          <cell r="H175" t="str">
            <v>Vicerrector o Director Administrativo de Universidad</v>
          </cell>
        </row>
        <row r="176">
          <cell r="D176" t="str">
            <v>0060-13</v>
          </cell>
          <cell r="E176">
            <v>2494548</v>
          </cell>
          <cell r="F176">
            <v>65613417.210416675</v>
          </cell>
          <cell r="G176" t="str">
            <v>1Directivo</v>
          </cell>
          <cell r="H176" t="str">
            <v>Vicerrector o Director Administrativo de Universidad</v>
          </cell>
        </row>
        <row r="177">
          <cell r="D177" t="str">
            <v>0060-12</v>
          </cell>
          <cell r="E177">
            <v>2387836</v>
          </cell>
          <cell r="F177">
            <v>62806600.521250002</v>
          </cell>
          <cell r="G177" t="str">
            <v>1Directivo</v>
          </cell>
          <cell r="H177" t="str">
            <v>Vicerrector o Director Administrativo de Universidad</v>
          </cell>
        </row>
        <row r="178">
          <cell r="D178" t="str">
            <v>0060-11</v>
          </cell>
          <cell r="E178">
            <v>2313908</v>
          </cell>
          <cell r="F178">
            <v>60862092.443333343</v>
          </cell>
          <cell r="G178" t="str">
            <v>1Directivo</v>
          </cell>
          <cell r="H178" t="str">
            <v>Vicerrector o Director Administrativo de Universidad</v>
          </cell>
        </row>
        <row r="179">
          <cell r="D179" t="str">
            <v>0060-10</v>
          </cell>
          <cell r="E179">
            <v>2277479</v>
          </cell>
          <cell r="F179">
            <v>59903910.372499995</v>
          </cell>
          <cell r="G179" t="str">
            <v>1Directivo</v>
          </cell>
          <cell r="H179" t="str">
            <v>Vicerrector o Director Administrativo de Universidad</v>
          </cell>
        </row>
        <row r="180">
          <cell r="D180" t="str">
            <v>1050-00</v>
          </cell>
          <cell r="E180" t="e">
            <v>#N/A</v>
          </cell>
          <cell r="F180" t="e">
            <v>#VALUE!</v>
          </cell>
          <cell r="G180" t="str">
            <v>2Asesor</v>
          </cell>
          <cell r="H180" t="str">
            <v>Agregado para Asuntos Aéreos</v>
          </cell>
        </row>
        <row r="181">
          <cell r="D181" t="str">
            <v>1020-18</v>
          </cell>
          <cell r="E181">
            <v>4976866</v>
          </cell>
          <cell r="F181">
            <v>101043956.07583332</v>
          </cell>
          <cell r="G181" t="str">
            <v>2Asesor</v>
          </cell>
          <cell r="H181" t="str">
            <v>Asesor</v>
          </cell>
        </row>
        <row r="182">
          <cell r="D182" t="str">
            <v>1020-17</v>
          </cell>
          <cell r="E182">
            <v>4579392</v>
          </cell>
          <cell r="F182">
            <v>92974149.61166665</v>
          </cell>
          <cell r="G182" t="str">
            <v>2Asesor</v>
          </cell>
          <cell r="H182" t="str">
            <v>Asesor</v>
          </cell>
        </row>
        <row r="183">
          <cell r="D183" t="str">
            <v>1020-16</v>
          </cell>
          <cell r="E183">
            <v>4141302</v>
          </cell>
          <cell r="F183">
            <v>84079727.567916662</v>
          </cell>
          <cell r="G183" t="str">
            <v>2Asesor</v>
          </cell>
          <cell r="H183" t="str">
            <v>Asesor</v>
          </cell>
        </row>
        <row r="184">
          <cell r="D184" t="str">
            <v>1020-15</v>
          </cell>
          <cell r="E184">
            <v>3765950</v>
          </cell>
          <cell r="F184">
            <v>76459058.036249995</v>
          </cell>
          <cell r="G184" t="str">
            <v>2Asesor</v>
          </cell>
          <cell r="H184" t="str">
            <v>Asesor</v>
          </cell>
        </row>
        <row r="185">
          <cell r="D185" t="str">
            <v>1020-14</v>
          </cell>
          <cell r="E185">
            <v>3686839</v>
          </cell>
          <cell r="F185">
            <v>74852888.932916656</v>
          </cell>
          <cell r="G185" t="str">
            <v>2Asesor</v>
          </cell>
          <cell r="H185" t="str">
            <v>Asesor</v>
          </cell>
        </row>
        <row r="186">
          <cell r="D186" t="str">
            <v>1020-13</v>
          </cell>
          <cell r="E186">
            <v>3491454</v>
          </cell>
          <cell r="F186">
            <v>70886040.449166656</v>
          </cell>
          <cell r="G186" t="str">
            <v>2Asesor</v>
          </cell>
          <cell r="H186" t="str">
            <v>Asesor</v>
          </cell>
        </row>
        <row r="187">
          <cell r="D187" t="str">
            <v>1020-12</v>
          </cell>
          <cell r="E187">
            <v>3178970</v>
          </cell>
          <cell r="F187">
            <v>64541762.831666656</v>
          </cell>
          <cell r="G187" t="str">
            <v>2Asesor</v>
          </cell>
          <cell r="H187" t="str">
            <v>Asesor</v>
          </cell>
        </row>
        <row r="188">
          <cell r="D188" t="str">
            <v>1020-11</v>
          </cell>
          <cell r="E188">
            <v>3022647</v>
          </cell>
          <cell r="F188">
            <v>61367979.504583322</v>
          </cell>
          <cell r="G188" t="str">
            <v>2Asesor</v>
          </cell>
          <cell r="H188" t="str">
            <v>Asesor</v>
          </cell>
        </row>
        <row r="189">
          <cell r="D189" t="str">
            <v>1020-10</v>
          </cell>
          <cell r="E189">
            <v>2870832</v>
          </cell>
          <cell r="F189">
            <v>58285720.878333323</v>
          </cell>
          <cell r="G189" t="str">
            <v>2Asesor</v>
          </cell>
          <cell r="H189" t="str">
            <v>Asesor</v>
          </cell>
        </row>
        <row r="190">
          <cell r="D190" t="str">
            <v>1020-09</v>
          </cell>
          <cell r="E190">
            <v>2757576</v>
          </cell>
          <cell r="F190">
            <v>55986315.125416659</v>
          </cell>
          <cell r="G190" t="str">
            <v>2Asesor</v>
          </cell>
          <cell r="H190" t="str">
            <v>Asesor</v>
          </cell>
        </row>
        <row r="191">
          <cell r="D191" t="str">
            <v>1020-08</v>
          </cell>
          <cell r="E191">
            <v>2618910</v>
          </cell>
          <cell r="F191">
            <v>53171017.055000007</v>
          </cell>
          <cell r="G191" t="str">
            <v>2Asesor</v>
          </cell>
          <cell r="H191" t="str">
            <v>Asesor</v>
          </cell>
        </row>
        <row r="192">
          <cell r="D192" t="str">
            <v>1020-07</v>
          </cell>
          <cell r="E192">
            <v>2387836</v>
          </cell>
          <cell r="F192">
            <v>48479584.521250002</v>
          </cell>
          <cell r="G192" t="str">
            <v>2Asesor</v>
          </cell>
          <cell r="H192" t="str">
            <v>Asesor</v>
          </cell>
        </row>
        <row r="193">
          <cell r="D193" t="str">
            <v>1020-06</v>
          </cell>
          <cell r="E193">
            <v>2134076</v>
          </cell>
          <cell r="F193">
            <v>43327564.293749988</v>
          </cell>
          <cell r="G193" t="str">
            <v>2Asesor</v>
          </cell>
          <cell r="H193" t="str">
            <v>Asesor</v>
          </cell>
        </row>
        <row r="194">
          <cell r="D194" t="str">
            <v>1020-05</v>
          </cell>
          <cell r="E194">
            <v>1879165</v>
          </cell>
          <cell r="F194">
            <v>38152175.625416674</v>
          </cell>
          <cell r="G194" t="str">
            <v>2Asesor</v>
          </cell>
          <cell r="H194" t="str">
            <v>Asesor</v>
          </cell>
        </row>
        <row r="195">
          <cell r="D195" t="str">
            <v>1020-04</v>
          </cell>
          <cell r="E195">
            <v>1830558</v>
          </cell>
          <cell r="F195">
            <v>37165320.931666665</v>
          </cell>
          <cell r="G195" t="str">
            <v>2Asesor</v>
          </cell>
          <cell r="H195" t="str">
            <v>Asesor</v>
          </cell>
        </row>
        <row r="196">
          <cell r="D196" t="str">
            <v>1020-03</v>
          </cell>
          <cell r="E196">
            <v>1601985</v>
          </cell>
          <cell r="F196">
            <v>32524665.517916672</v>
          </cell>
          <cell r="G196" t="str">
            <v>2Asesor</v>
          </cell>
          <cell r="H196" t="str">
            <v>Asesor</v>
          </cell>
        </row>
        <row r="197">
          <cell r="D197" t="str">
            <v>1020-02</v>
          </cell>
          <cell r="E197">
            <v>1464725</v>
          </cell>
          <cell r="F197">
            <v>29737913.08666667</v>
          </cell>
          <cell r="G197" t="str">
            <v>2Asesor</v>
          </cell>
          <cell r="H197" t="str">
            <v>Asesor</v>
          </cell>
        </row>
        <row r="198">
          <cell r="D198" t="str">
            <v>1020-01</v>
          </cell>
          <cell r="E198">
            <v>1352172</v>
          </cell>
          <cell r="F198">
            <v>27452780.162500001</v>
          </cell>
          <cell r="G198" t="str">
            <v>2Asesor</v>
          </cell>
          <cell r="H198" t="str">
            <v>Asesor</v>
          </cell>
        </row>
        <row r="199">
          <cell r="D199" t="str">
            <v>1060-00</v>
          </cell>
          <cell r="E199" t="e">
            <v>#N/A</v>
          </cell>
          <cell r="F199" t="e">
            <v>#VALUE!</v>
          </cell>
          <cell r="G199" t="str">
            <v>2Asesor</v>
          </cell>
          <cell r="H199" t="str">
            <v>Asesor Comercial</v>
          </cell>
        </row>
        <row r="200">
          <cell r="D200" t="str">
            <v>1008-18</v>
          </cell>
          <cell r="E200">
            <v>4976866</v>
          </cell>
          <cell r="F200">
            <v>101043956.07583332</v>
          </cell>
          <cell r="G200" t="str">
            <v>2Asesor</v>
          </cell>
          <cell r="H200" t="str">
            <v>Asesor de la Comisión Nacional del Servicio Civil</v>
          </cell>
        </row>
        <row r="201">
          <cell r="D201" t="str">
            <v>1008-17</v>
          </cell>
          <cell r="E201">
            <v>4579392</v>
          </cell>
          <cell r="F201">
            <v>92974149.61166665</v>
          </cell>
          <cell r="G201" t="str">
            <v>2Asesor</v>
          </cell>
          <cell r="H201" t="str">
            <v>Asesor de la Comisión Nacional del Servicio Civil</v>
          </cell>
        </row>
        <row r="202">
          <cell r="D202" t="str">
            <v>1008-16</v>
          </cell>
          <cell r="E202">
            <v>4141302</v>
          </cell>
          <cell r="F202">
            <v>84079727.567916662</v>
          </cell>
          <cell r="G202" t="str">
            <v>2Asesor</v>
          </cell>
          <cell r="H202" t="str">
            <v>Asesor de la Comisión Nacional del Servicio Civil</v>
          </cell>
        </row>
        <row r="203">
          <cell r="D203" t="str">
            <v>1008-15</v>
          </cell>
          <cell r="E203">
            <v>3765950</v>
          </cell>
          <cell r="F203">
            <v>76459058.036249995</v>
          </cell>
          <cell r="G203" t="str">
            <v>2Asesor</v>
          </cell>
          <cell r="H203" t="str">
            <v>Asesor de la Comisión Nacional del Servicio Civil</v>
          </cell>
        </row>
        <row r="204">
          <cell r="D204" t="str">
            <v>1045-16</v>
          </cell>
          <cell r="E204">
            <v>4141302</v>
          </cell>
          <cell r="F204">
            <v>108927539.56791666</v>
          </cell>
          <cell r="G204" t="str">
            <v>2Asesor</v>
          </cell>
          <cell r="H204" t="str">
            <v>Jefe de Oficina Asesora de Comunicaciones o de Prensa o de Jurídica o de Planeación</v>
          </cell>
        </row>
        <row r="205">
          <cell r="D205" t="str">
            <v>1045-15</v>
          </cell>
          <cell r="E205">
            <v>3765950</v>
          </cell>
          <cell r="F205">
            <v>99054758.03624998</v>
          </cell>
          <cell r="G205" t="str">
            <v>2Asesor</v>
          </cell>
          <cell r="H205" t="str">
            <v>Jefe de Oficina Asesora de Comunicaciones o de Prensa o de Jurídica o de Planeación</v>
          </cell>
        </row>
        <row r="206">
          <cell r="D206" t="str">
            <v>1045-14</v>
          </cell>
          <cell r="E206">
            <v>3686839</v>
          </cell>
          <cell r="F206">
            <v>96973922.932916656</v>
          </cell>
          <cell r="G206" t="str">
            <v>2Asesor</v>
          </cell>
          <cell r="H206" t="str">
            <v>Jefe de Oficina Asesora de Comunicaciones o de Prensa o de Jurídica o de Planeación</v>
          </cell>
        </row>
        <row r="207">
          <cell r="D207" t="str">
            <v>1045-13</v>
          </cell>
          <cell r="E207">
            <v>3491454</v>
          </cell>
          <cell r="F207">
            <v>91834764.449166656</v>
          </cell>
          <cell r="G207" t="str">
            <v>2Asesor</v>
          </cell>
          <cell r="H207" t="str">
            <v>Jefe de Oficina Asesora de Comunicaciones o de Prensa o de Jurídica o de Planeación</v>
          </cell>
        </row>
        <row r="208">
          <cell r="D208" t="str">
            <v>1045-12</v>
          </cell>
          <cell r="E208">
            <v>3178970</v>
          </cell>
          <cell r="F208">
            <v>83615582.831666663</v>
          </cell>
          <cell r="G208" t="str">
            <v>2Asesor</v>
          </cell>
          <cell r="H208" t="str">
            <v>Jefe de Oficina Asesora de Comunicaciones o de Prensa o de Jurídica o de Planeación</v>
          </cell>
        </row>
        <row r="209">
          <cell r="D209" t="str">
            <v>1045-11</v>
          </cell>
          <cell r="E209">
            <v>3022647</v>
          </cell>
          <cell r="F209">
            <v>79503861.504583329</v>
          </cell>
          <cell r="G209" t="str">
            <v>2Asesor</v>
          </cell>
          <cell r="H209" t="str">
            <v>Jefe de Oficina Asesora de Comunicaciones o de Prensa o de Jurídica o de Planeación</v>
          </cell>
        </row>
        <row r="210">
          <cell r="D210" t="str">
            <v>1045-10</v>
          </cell>
          <cell r="E210">
            <v>2870832</v>
          </cell>
          <cell r="F210">
            <v>75510712.87833333</v>
          </cell>
          <cell r="G210" t="str">
            <v>2Asesor</v>
          </cell>
          <cell r="H210" t="str">
            <v>Jefe de Oficina Asesora de Comunicaciones o de Prensa o de Jurídica o de Planeación</v>
          </cell>
        </row>
        <row r="211">
          <cell r="D211" t="str">
            <v>1045-09</v>
          </cell>
          <cell r="E211">
            <v>2757576</v>
          </cell>
          <cell r="F211">
            <v>72531771.125416636</v>
          </cell>
          <cell r="G211" t="str">
            <v>2Asesor</v>
          </cell>
          <cell r="H211" t="str">
            <v>Jefe de Oficina Asesora de Comunicaciones o de Prensa o de Jurídica o de Planeación</v>
          </cell>
        </row>
        <row r="212">
          <cell r="D212" t="str">
            <v>2008-21</v>
          </cell>
          <cell r="E212">
            <v>2084439</v>
          </cell>
          <cell r="F212">
            <v>42319797.785416663</v>
          </cell>
          <cell r="G212" t="str">
            <v>3Ejecutivo</v>
          </cell>
          <cell r="H212" t="str">
            <v>Almacenista General</v>
          </cell>
        </row>
        <row r="213">
          <cell r="D213" t="str">
            <v>2008-20</v>
          </cell>
          <cell r="E213">
            <v>2021731</v>
          </cell>
          <cell r="F213">
            <v>41046654.343333334</v>
          </cell>
          <cell r="G213" t="str">
            <v>3Ejecutivo</v>
          </cell>
          <cell r="H213" t="str">
            <v>Almacenista General</v>
          </cell>
        </row>
        <row r="214">
          <cell r="D214" t="str">
            <v>2008-19</v>
          </cell>
          <cell r="E214">
            <v>1992289</v>
          </cell>
          <cell r="F214">
            <v>40448901.422499999</v>
          </cell>
          <cell r="G214" t="str">
            <v>3Ejecutivo</v>
          </cell>
          <cell r="H214" t="str">
            <v>Almacenista General</v>
          </cell>
        </row>
        <row r="215">
          <cell r="D215" t="str">
            <v>2008-17</v>
          </cell>
          <cell r="E215">
            <v>1815797</v>
          </cell>
          <cell r="F215">
            <v>36865632.368333325</v>
          </cell>
          <cell r="G215" t="str">
            <v>3Ejecutivo</v>
          </cell>
          <cell r="H215" t="str">
            <v>Almacenista General</v>
          </cell>
        </row>
        <row r="216">
          <cell r="D216" t="str">
            <v>2008-16</v>
          </cell>
          <cell r="E216">
            <v>1709781</v>
          </cell>
          <cell r="F216">
            <v>34713218.367083333</v>
          </cell>
          <cell r="G216" t="str">
            <v>3Ejecutivo</v>
          </cell>
          <cell r="H216" t="str">
            <v>Almacenista General</v>
          </cell>
        </row>
        <row r="217">
          <cell r="D217" t="str">
            <v>2008-15</v>
          </cell>
          <cell r="E217">
            <v>1654687</v>
          </cell>
          <cell r="F217">
            <v>33594659.907499999</v>
          </cell>
          <cell r="G217" t="str">
            <v>3Ejecutivo</v>
          </cell>
          <cell r="H217" t="str">
            <v>Almacenista General</v>
          </cell>
        </row>
        <row r="218">
          <cell r="D218" t="str">
            <v>2008-13</v>
          </cell>
          <cell r="E218">
            <v>1568711</v>
          </cell>
          <cell r="F218">
            <v>31849112.537499998</v>
          </cell>
          <cell r="G218" t="str">
            <v>3Ejecutivo</v>
          </cell>
          <cell r="H218" t="str">
            <v>Almacenista General</v>
          </cell>
        </row>
        <row r="219">
          <cell r="D219" t="str">
            <v>2041-11</v>
          </cell>
          <cell r="E219">
            <v>1464700</v>
          </cell>
          <cell r="F219">
            <v>29737405.522916667</v>
          </cell>
          <cell r="G219" t="str">
            <v>3Ejecutivo</v>
          </cell>
          <cell r="H219" t="str">
            <v>Comandante Superior de Prisiones</v>
          </cell>
        </row>
        <row r="220">
          <cell r="D220" t="str">
            <v>2041-09</v>
          </cell>
          <cell r="E220">
            <v>1320233</v>
          </cell>
          <cell r="F220">
            <v>26804331.320833337</v>
          </cell>
          <cell r="G220" t="str">
            <v>3Ejecutivo</v>
          </cell>
          <cell r="H220" t="str">
            <v>Comandante Superior de Prisiones</v>
          </cell>
        </row>
        <row r="221">
          <cell r="D221" t="str">
            <v>2038-24</v>
          </cell>
          <cell r="E221">
            <v>2595341</v>
          </cell>
          <cell r="F221">
            <v>52692502.063749991</v>
          </cell>
          <cell r="G221" t="str">
            <v>3Ejecutivo</v>
          </cell>
          <cell r="H221" t="str">
            <v>Comisionado Regional</v>
          </cell>
        </row>
        <row r="222">
          <cell r="D222" t="str">
            <v>2038-23</v>
          </cell>
          <cell r="E222">
            <v>2417065</v>
          </cell>
          <cell r="F222">
            <v>49073012.952083334</v>
          </cell>
          <cell r="G222" t="str">
            <v>3Ejecutivo</v>
          </cell>
          <cell r="H222" t="str">
            <v>Comisionado Regional</v>
          </cell>
        </row>
        <row r="223">
          <cell r="D223" t="str">
            <v>2091-18</v>
          </cell>
          <cell r="E223">
            <v>1879165</v>
          </cell>
          <cell r="F223">
            <v>38152175.625416674</v>
          </cell>
          <cell r="G223" t="str">
            <v>3Ejecutivo</v>
          </cell>
          <cell r="H223" t="str">
            <v>Consejero de Relaciones Exteriores</v>
          </cell>
        </row>
        <row r="224">
          <cell r="D224" t="str">
            <v>2091-17</v>
          </cell>
          <cell r="E224">
            <v>1815797</v>
          </cell>
          <cell r="F224">
            <v>36865632.368333325</v>
          </cell>
          <cell r="G224" t="str">
            <v>3Ejecutivo</v>
          </cell>
          <cell r="H224" t="str">
            <v>Consejero de Relaciones Exteriores</v>
          </cell>
        </row>
        <row r="225">
          <cell r="D225" t="str">
            <v>2110-27</v>
          </cell>
          <cell r="E225">
            <v>3206533</v>
          </cell>
          <cell r="F225">
            <v>65101366.919166662</v>
          </cell>
          <cell r="G225" t="str">
            <v>3Ejecutivo</v>
          </cell>
          <cell r="H225" t="str">
            <v>Coordinador de Area</v>
          </cell>
        </row>
        <row r="226">
          <cell r="D226" t="str">
            <v>2110-26</v>
          </cell>
          <cell r="E226">
            <v>2974770</v>
          </cell>
          <cell r="F226">
            <v>60395945.798750006</v>
          </cell>
          <cell r="G226" t="str">
            <v>3Ejecutivo</v>
          </cell>
          <cell r="H226" t="str">
            <v>Coordinador de Area</v>
          </cell>
        </row>
        <row r="227">
          <cell r="D227" t="str">
            <v>2110-25</v>
          </cell>
          <cell r="E227">
            <v>2758679</v>
          </cell>
          <cell r="F227">
            <v>56008709.034999996</v>
          </cell>
          <cell r="G227" t="str">
            <v>3Ejecutivo</v>
          </cell>
          <cell r="H227" t="str">
            <v>Coordinador de Area</v>
          </cell>
        </row>
        <row r="228">
          <cell r="D228" t="str">
            <v>2110-24</v>
          </cell>
          <cell r="E228">
            <v>2595341</v>
          </cell>
          <cell r="F228">
            <v>52692502.063749991</v>
          </cell>
          <cell r="G228" t="str">
            <v>3Ejecutivo</v>
          </cell>
          <cell r="H228" t="str">
            <v>Coordinador de Area</v>
          </cell>
        </row>
        <row r="229">
          <cell r="D229" t="str">
            <v>2110-23</v>
          </cell>
          <cell r="E229">
            <v>2417065</v>
          </cell>
          <cell r="F229">
            <v>49073012.952083334</v>
          </cell>
          <cell r="G229" t="str">
            <v>3Ejecutivo</v>
          </cell>
          <cell r="H229" t="str">
            <v>Coordinador de Area</v>
          </cell>
        </row>
        <row r="230">
          <cell r="D230" t="str">
            <v>2110-22</v>
          </cell>
          <cell r="E230">
            <v>2222927</v>
          </cell>
          <cell r="F230">
            <v>45131481.96208334</v>
          </cell>
          <cell r="G230" t="str">
            <v>3Ejecutivo</v>
          </cell>
          <cell r="H230" t="str">
            <v>Coordinador de Area</v>
          </cell>
        </row>
        <row r="231">
          <cell r="D231" t="str">
            <v>2110-21</v>
          </cell>
          <cell r="E231">
            <v>2084439</v>
          </cell>
          <cell r="F231">
            <v>42319797.785416663</v>
          </cell>
          <cell r="G231" t="str">
            <v>3Ejecutivo</v>
          </cell>
          <cell r="H231" t="str">
            <v>Coordinador de Area</v>
          </cell>
        </row>
        <row r="232">
          <cell r="D232" t="str">
            <v>2110-20</v>
          </cell>
          <cell r="E232">
            <v>2021731</v>
          </cell>
          <cell r="F232">
            <v>41046654.343333334</v>
          </cell>
          <cell r="G232" t="str">
            <v>3Ejecutivo</v>
          </cell>
          <cell r="H232" t="str">
            <v>Coordinador de Area</v>
          </cell>
        </row>
        <row r="233">
          <cell r="D233" t="str">
            <v>2110-19</v>
          </cell>
          <cell r="E233">
            <v>1992289</v>
          </cell>
          <cell r="F233">
            <v>40448901.422499999</v>
          </cell>
          <cell r="G233" t="str">
            <v>3Ejecutivo</v>
          </cell>
          <cell r="H233" t="str">
            <v>Coordinador de Area</v>
          </cell>
        </row>
        <row r="234">
          <cell r="D234" t="str">
            <v>2110-18</v>
          </cell>
          <cell r="E234">
            <v>1879165</v>
          </cell>
          <cell r="F234">
            <v>38152175.625416674</v>
          </cell>
          <cell r="G234" t="str">
            <v>3Ejecutivo</v>
          </cell>
          <cell r="H234" t="str">
            <v>Coordinador de Area</v>
          </cell>
        </row>
        <row r="235">
          <cell r="D235" t="str">
            <v>2110-17</v>
          </cell>
          <cell r="E235">
            <v>1815797</v>
          </cell>
          <cell r="F235">
            <v>36865632.368333325</v>
          </cell>
          <cell r="G235" t="str">
            <v>3Ejecutivo</v>
          </cell>
          <cell r="H235" t="str">
            <v>Coordinador de Area</v>
          </cell>
        </row>
        <row r="236">
          <cell r="D236" t="str">
            <v>2110-16</v>
          </cell>
          <cell r="E236">
            <v>1709781</v>
          </cell>
          <cell r="F236">
            <v>34713218.367083333</v>
          </cell>
          <cell r="G236" t="str">
            <v>3Ejecutivo</v>
          </cell>
          <cell r="H236" t="str">
            <v>Coordinador de Area</v>
          </cell>
        </row>
        <row r="237">
          <cell r="D237" t="str">
            <v>2105-18</v>
          </cell>
          <cell r="E237">
            <v>1879165</v>
          </cell>
          <cell r="F237">
            <v>38152175.625416674</v>
          </cell>
          <cell r="G237" t="str">
            <v>3Ejecutivo</v>
          </cell>
          <cell r="H237" t="str">
            <v>Director de Centro</v>
          </cell>
        </row>
        <row r="238">
          <cell r="D238" t="str">
            <v>2105-16</v>
          </cell>
          <cell r="E238">
            <v>1709781</v>
          </cell>
          <cell r="F238">
            <v>34713218.367083333</v>
          </cell>
          <cell r="G238" t="str">
            <v>3Ejecutivo</v>
          </cell>
          <cell r="H238" t="str">
            <v>Director de Centro</v>
          </cell>
        </row>
        <row r="239">
          <cell r="D239" t="str">
            <v>2105-15</v>
          </cell>
          <cell r="E239">
            <v>1654687</v>
          </cell>
          <cell r="F239">
            <v>33594659.907499999</v>
          </cell>
          <cell r="G239" t="str">
            <v>3Ejecutivo</v>
          </cell>
          <cell r="H239" t="str">
            <v>Director de Centro</v>
          </cell>
        </row>
        <row r="240">
          <cell r="D240" t="str">
            <v>2105-14</v>
          </cell>
          <cell r="E240">
            <v>1632929</v>
          </cell>
          <cell r="F240">
            <v>33152913.121249996</v>
          </cell>
          <cell r="G240" t="str">
            <v>3Ejecutivo</v>
          </cell>
          <cell r="H240" t="str">
            <v>Director de Centro</v>
          </cell>
        </row>
        <row r="241">
          <cell r="D241" t="str">
            <v>2105-12</v>
          </cell>
          <cell r="E241">
            <v>1534102</v>
          </cell>
          <cell r="F241">
            <v>31146455.449583333</v>
          </cell>
          <cell r="G241" t="str">
            <v>3Ejecutivo</v>
          </cell>
          <cell r="H241" t="str">
            <v>Director de Centro</v>
          </cell>
        </row>
        <row r="242">
          <cell r="D242" t="str">
            <v>2105-10</v>
          </cell>
          <cell r="E242">
            <v>1388279</v>
          </cell>
          <cell r="F242">
            <v>28185850.744166665</v>
          </cell>
          <cell r="G242" t="str">
            <v>3Ejecutivo</v>
          </cell>
          <cell r="H242" t="str">
            <v>Director de Centro</v>
          </cell>
        </row>
        <row r="243">
          <cell r="D243" t="str">
            <v>2105-08</v>
          </cell>
          <cell r="E243">
            <v>1264348</v>
          </cell>
          <cell r="F243">
            <v>25669713.376250003</v>
          </cell>
          <cell r="G243" t="str">
            <v>3Ejecutivo</v>
          </cell>
          <cell r="H243" t="str">
            <v>Director de Centro</v>
          </cell>
        </row>
        <row r="244">
          <cell r="D244" t="str">
            <v>2105-06</v>
          </cell>
          <cell r="E244">
            <v>1135915</v>
          </cell>
          <cell r="F244">
            <v>23062173.132083338</v>
          </cell>
          <cell r="G244" t="str">
            <v>3Ejecutivo</v>
          </cell>
          <cell r="H244" t="str">
            <v>Director de Centro</v>
          </cell>
        </row>
        <row r="245">
          <cell r="D245" t="str">
            <v>2170-06</v>
          </cell>
          <cell r="E245">
            <v>1135915</v>
          </cell>
          <cell r="F245">
            <v>23062173.132083338</v>
          </cell>
          <cell r="G245" t="str">
            <v>3Ejecutivo</v>
          </cell>
          <cell r="H245" t="str">
            <v>Director de Centro o de Carrera o Jefe de Departamento de Institución Técnica Profesional</v>
          </cell>
        </row>
        <row r="246">
          <cell r="D246" t="str">
            <v>2170-05</v>
          </cell>
          <cell r="E246">
            <v>1081567</v>
          </cell>
          <cell r="F246">
            <v>21958760.496666662</v>
          </cell>
          <cell r="G246" t="str">
            <v>3Ejecutivo</v>
          </cell>
          <cell r="H246" t="str">
            <v>Director de Centro o de Carrera o Jefe de Departamento de Institución Técnica Profesional</v>
          </cell>
        </row>
        <row r="247">
          <cell r="D247" t="str">
            <v>2170-04</v>
          </cell>
          <cell r="E247">
            <v>1020560</v>
          </cell>
          <cell r="F247">
            <v>20720151.963750001</v>
          </cell>
          <cell r="G247" t="str">
            <v>3Ejecutivo</v>
          </cell>
          <cell r="H247" t="str">
            <v>Director de Centro o de Carrera o Jefe de Departamento de Institución Técnica Profesional</v>
          </cell>
        </row>
        <row r="248">
          <cell r="D248" t="str">
            <v>2170-03</v>
          </cell>
          <cell r="E248">
            <v>935634</v>
          </cell>
          <cell r="F248">
            <v>18995922.495416671</v>
          </cell>
          <cell r="G248" t="str">
            <v>3Ejecutivo</v>
          </cell>
          <cell r="H248" t="str">
            <v>Director de Centro o de Carrera o Jefe de Departamento de Institución Técnica Profesional</v>
          </cell>
        </row>
        <row r="249">
          <cell r="D249" t="str">
            <v>2140-10</v>
          </cell>
          <cell r="E249">
            <v>1388279</v>
          </cell>
          <cell r="F249">
            <v>28185850.744166665</v>
          </cell>
          <cell r="G249" t="str">
            <v>3Ejecutivo</v>
          </cell>
          <cell r="H249" t="str">
            <v>Director de Centro o de Carrera o Jefe de Departamento de Institución Universitaria o de Escuela Tecnológica.</v>
          </cell>
        </row>
        <row r="250">
          <cell r="D250" t="str">
            <v>2140-08</v>
          </cell>
          <cell r="E250">
            <v>1264348</v>
          </cell>
          <cell r="F250">
            <v>25669713.376250003</v>
          </cell>
          <cell r="G250" t="str">
            <v>3Ejecutivo</v>
          </cell>
          <cell r="H250" t="str">
            <v>Director de Centro o de Carrera o Jefe de Departamento de Institución Universitaria o de Escuela Tecnológica.</v>
          </cell>
        </row>
        <row r="251">
          <cell r="D251" t="str">
            <v>2140-07</v>
          </cell>
          <cell r="E251">
            <v>1223398</v>
          </cell>
          <cell r="F251">
            <v>24838316.680416666</v>
          </cell>
          <cell r="G251" t="str">
            <v>3Ejecutivo</v>
          </cell>
          <cell r="H251" t="str">
            <v>Director de Centro o de Carrera o Jefe de Departamento de Institución Universitaria o de Escuela Tecnológica.</v>
          </cell>
        </row>
        <row r="252">
          <cell r="D252" t="str">
            <v>2140-06</v>
          </cell>
          <cell r="E252">
            <v>1135915</v>
          </cell>
          <cell r="F252">
            <v>23062173.132083338</v>
          </cell>
          <cell r="G252" t="str">
            <v>3Ejecutivo</v>
          </cell>
          <cell r="H252" t="str">
            <v>Director de Centro o de Carrera o Jefe de Departamento de Institución Universitaria o de Escuela Tecnológica.</v>
          </cell>
        </row>
        <row r="253">
          <cell r="D253" t="str">
            <v>2010-19</v>
          </cell>
          <cell r="E253">
            <v>1992289</v>
          </cell>
          <cell r="F253">
            <v>40448901.422499999</v>
          </cell>
          <cell r="G253" t="str">
            <v>3Ejecutivo</v>
          </cell>
          <cell r="H253" t="str">
            <v>Director de Clínica</v>
          </cell>
        </row>
        <row r="254">
          <cell r="D254" t="str">
            <v>2010-17</v>
          </cell>
          <cell r="E254">
            <v>1815797</v>
          </cell>
          <cell r="F254">
            <v>36865632.368333325</v>
          </cell>
          <cell r="G254" t="str">
            <v>3Ejecutivo</v>
          </cell>
          <cell r="H254" t="str">
            <v>Director de Clínica</v>
          </cell>
        </row>
        <row r="255">
          <cell r="D255" t="str">
            <v>2010-15</v>
          </cell>
          <cell r="E255">
            <v>1654687</v>
          </cell>
          <cell r="F255">
            <v>33594659.907499999</v>
          </cell>
          <cell r="G255" t="str">
            <v>3Ejecutivo</v>
          </cell>
          <cell r="H255" t="str">
            <v>Director de Clínica</v>
          </cell>
        </row>
        <row r="256">
          <cell r="D256" t="str">
            <v>2010-14</v>
          </cell>
          <cell r="E256">
            <v>1632929</v>
          </cell>
          <cell r="F256">
            <v>33152913.121249996</v>
          </cell>
          <cell r="G256" t="str">
            <v>3Ejecutivo</v>
          </cell>
          <cell r="H256" t="str">
            <v>Director de Clínica</v>
          </cell>
        </row>
        <row r="257">
          <cell r="D257" t="str">
            <v>2220-12</v>
          </cell>
          <cell r="E257">
            <v>1534102</v>
          </cell>
          <cell r="F257">
            <v>31146455.449583333</v>
          </cell>
          <cell r="G257" t="str">
            <v>3Ejecutivo</v>
          </cell>
          <cell r="H257" t="str">
            <v>Director de Establecimiento Carcelario</v>
          </cell>
        </row>
        <row r="258">
          <cell r="D258" t="str">
            <v>2220-10</v>
          </cell>
          <cell r="E258">
            <v>1388279</v>
          </cell>
          <cell r="F258">
            <v>28185850.744166665</v>
          </cell>
          <cell r="G258" t="str">
            <v>3Ejecutivo</v>
          </cell>
          <cell r="H258" t="str">
            <v>Director de Establecimiento Carcelario</v>
          </cell>
        </row>
        <row r="259">
          <cell r="D259" t="str">
            <v>2220-08</v>
          </cell>
          <cell r="E259">
            <v>1264348</v>
          </cell>
          <cell r="F259">
            <v>25669713.376250003</v>
          </cell>
          <cell r="G259" t="str">
            <v>3Ejecutivo</v>
          </cell>
          <cell r="H259" t="str">
            <v>Director de Establecimiento Carcelario</v>
          </cell>
        </row>
        <row r="260">
          <cell r="D260" t="str">
            <v>2220-06</v>
          </cell>
          <cell r="E260">
            <v>1135915</v>
          </cell>
          <cell r="F260">
            <v>23062173.132083338</v>
          </cell>
          <cell r="G260" t="str">
            <v>3Ejecutivo</v>
          </cell>
          <cell r="H260" t="str">
            <v>Director de Establecimiento Carcelario</v>
          </cell>
        </row>
        <row r="261">
          <cell r="D261" t="str">
            <v>2130-25</v>
          </cell>
          <cell r="E261">
            <v>2758679</v>
          </cell>
          <cell r="F261">
            <v>56008709.034999996</v>
          </cell>
          <cell r="G261" t="str">
            <v>3Ejecutivo</v>
          </cell>
          <cell r="H261" t="str">
            <v>Director de Fábrica</v>
          </cell>
        </row>
        <row r="262">
          <cell r="D262" t="str">
            <v>2130-24</v>
          </cell>
          <cell r="E262">
            <v>2595341</v>
          </cell>
          <cell r="F262">
            <v>52692502.063749991</v>
          </cell>
          <cell r="G262" t="str">
            <v>3Ejecutivo</v>
          </cell>
          <cell r="H262" t="str">
            <v>Director de Fábrica</v>
          </cell>
        </row>
        <row r="263">
          <cell r="D263" t="str">
            <v>2130-23</v>
          </cell>
          <cell r="E263">
            <v>2417065</v>
          </cell>
          <cell r="F263">
            <v>49073012.952083334</v>
          </cell>
          <cell r="G263" t="str">
            <v>3Ejecutivo</v>
          </cell>
          <cell r="H263" t="str">
            <v>Director de Fábrica</v>
          </cell>
        </row>
        <row r="264">
          <cell r="D264" t="str">
            <v>2130-22</v>
          </cell>
          <cell r="E264">
            <v>2222927</v>
          </cell>
          <cell r="F264">
            <v>45131481.96208334</v>
          </cell>
          <cell r="G264" t="str">
            <v>3Ejecutivo</v>
          </cell>
          <cell r="H264" t="str">
            <v>Director de Fábrica</v>
          </cell>
        </row>
        <row r="265">
          <cell r="D265" t="str">
            <v>2093-23</v>
          </cell>
          <cell r="E265">
            <v>2417065</v>
          </cell>
          <cell r="F265">
            <v>49073012.952083334</v>
          </cell>
          <cell r="G265" t="str">
            <v>3Ejecutivo</v>
          </cell>
          <cell r="H265" t="str">
            <v>Director de la Biblioteca Nacional</v>
          </cell>
        </row>
        <row r="266">
          <cell r="D266" t="str">
            <v>2093-22</v>
          </cell>
          <cell r="E266">
            <v>2222927</v>
          </cell>
          <cell r="F266">
            <v>45131481.96208334</v>
          </cell>
          <cell r="G266" t="str">
            <v>3Ejecutivo</v>
          </cell>
          <cell r="H266" t="str">
            <v>Director de la Biblioteca Nacional</v>
          </cell>
        </row>
        <row r="267">
          <cell r="D267" t="str">
            <v>2093-21</v>
          </cell>
          <cell r="E267">
            <v>2084439</v>
          </cell>
          <cell r="F267">
            <v>42319797.785416663</v>
          </cell>
          <cell r="G267" t="str">
            <v>3Ejecutivo</v>
          </cell>
          <cell r="H267" t="str">
            <v>Director de la Biblioteca Nacional</v>
          </cell>
        </row>
        <row r="268">
          <cell r="D268" t="str">
            <v>2090-27</v>
          </cell>
          <cell r="E268">
            <v>3206533</v>
          </cell>
          <cell r="F268">
            <v>65101366.919166662</v>
          </cell>
          <cell r="G268" t="str">
            <v>3Ejecutivo</v>
          </cell>
          <cell r="H268" t="str">
            <v>Director de Museo o de Teatro o de Coro o Cultural.</v>
          </cell>
        </row>
        <row r="269">
          <cell r="D269" t="str">
            <v>2090-25</v>
          </cell>
          <cell r="E269">
            <v>2758679</v>
          </cell>
          <cell r="F269">
            <v>56008709.034999996</v>
          </cell>
          <cell r="G269" t="str">
            <v>3Ejecutivo</v>
          </cell>
          <cell r="H269" t="str">
            <v>Director de Museo o de Teatro o de Coro o Cultural.</v>
          </cell>
        </row>
        <row r="270">
          <cell r="D270" t="str">
            <v>2090-24</v>
          </cell>
          <cell r="E270">
            <v>2595341</v>
          </cell>
          <cell r="F270">
            <v>52692502.063749991</v>
          </cell>
          <cell r="G270" t="str">
            <v>3Ejecutivo</v>
          </cell>
          <cell r="H270" t="str">
            <v>Director de Museo o de Teatro o de Coro o Cultural.</v>
          </cell>
        </row>
        <row r="271">
          <cell r="D271" t="str">
            <v>2090-23</v>
          </cell>
          <cell r="E271">
            <v>2417065</v>
          </cell>
          <cell r="F271">
            <v>49073012.952083334</v>
          </cell>
          <cell r="G271" t="str">
            <v>3Ejecutivo</v>
          </cell>
          <cell r="H271" t="str">
            <v>Director de Museo o de Teatro o de Coro o Cultural.</v>
          </cell>
        </row>
        <row r="272">
          <cell r="D272" t="str">
            <v>2090-22</v>
          </cell>
          <cell r="E272">
            <v>2222927</v>
          </cell>
          <cell r="F272">
            <v>45131481.96208334</v>
          </cell>
          <cell r="G272" t="str">
            <v>3Ejecutivo</v>
          </cell>
          <cell r="H272" t="str">
            <v>Director de Museo o de Teatro o de Coro o Cultural.</v>
          </cell>
        </row>
        <row r="273">
          <cell r="D273" t="str">
            <v>2090-21</v>
          </cell>
          <cell r="E273">
            <v>2084439</v>
          </cell>
          <cell r="F273">
            <v>42319797.785416663</v>
          </cell>
          <cell r="G273" t="str">
            <v>3Ejecutivo</v>
          </cell>
          <cell r="H273" t="str">
            <v>Director de Museo o de Teatro o de Coro o Cultural.</v>
          </cell>
        </row>
        <row r="274">
          <cell r="D274" t="str">
            <v>2090-20</v>
          </cell>
          <cell r="E274">
            <v>2021731</v>
          </cell>
          <cell r="F274">
            <v>41046654.343333334</v>
          </cell>
          <cell r="G274" t="str">
            <v>3Ejecutivo</v>
          </cell>
          <cell r="H274" t="str">
            <v>Director de Museo o de Teatro o de Coro o Cultural.</v>
          </cell>
        </row>
        <row r="275">
          <cell r="D275" t="str">
            <v>2025-22</v>
          </cell>
          <cell r="E275">
            <v>2222927</v>
          </cell>
          <cell r="F275">
            <v>45131481.96208334</v>
          </cell>
          <cell r="G275" t="str">
            <v>3Ejecutivo</v>
          </cell>
          <cell r="H275" t="str">
            <v>Director de Unidad Administrativa Especial de Ministerio, de Departamento Administrativo o de Establecimiento Público</v>
          </cell>
        </row>
        <row r="276">
          <cell r="D276" t="str">
            <v>2025-21</v>
          </cell>
          <cell r="E276">
            <v>2084439</v>
          </cell>
          <cell r="F276">
            <v>42319797.785416663</v>
          </cell>
          <cell r="G276" t="str">
            <v>3Ejecutivo</v>
          </cell>
          <cell r="H276" t="str">
            <v>Director de Unidad Administrativa Especial de Ministerio, de Departamento Administrativo o de Establecimiento Público</v>
          </cell>
        </row>
        <row r="277">
          <cell r="D277" t="str">
            <v>2025-20</v>
          </cell>
          <cell r="E277">
            <v>2021731</v>
          </cell>
          <cell r="F277">
            <v>41046654.343333334</v>
          </cell>
          <cell r="G277" t="str">
            <v>3Ejecutivo</v>
          </cell>
          <cell r="H277" t="str">
            <v>Director de Unidad Administrativa Especial de Ministerio, de Departamento Administrativo o de Establecimiento Público</v>
          </cell>
        </row>
        <row r="278">
          <cell r="D278" t="str">
            <v>2025-19</v>
          </cell>
          <cell r="E278">
            <v>1992289</v>
          </cell>
          <cell r="F278">
            <v>40448901.422499999</v>
          </cell>
          <cell r="G278" t="str">
            <v>3Ejecutivo</v>
          </cell>
          <cell r="H278" t="str">
            <v>Director de Unidad Administrativa Especial de Ministerio, de Departamento Administrativo o de Establecimiento Público</v>
          </cell>
        </row>
        <row r="279">
          <cell r="D279" t="str">
            <v>2025-18</v>
          </cell>
          <cell r="E279">
            <v>1879165</v>
          </cell>
          <cell r="F279">
            <v>38152175.625416674</v>
          </cell>
          <cell r="G279" t="str">
            <v>3Ejecutivo</v>
          </cell>
          <cell r="H279" t="str">
            <v>Director de Unidad Administrativa Especial de Ministerio, de Departamento Administrativo o de Establecimiento Público</v>
          </cell>
        </row>
        <row r="280">
          <cell r="D280" t="str">
            <v>2025-16</v>
          </cell>
          <cell r="E280">
            <v>1709781</v>
          </cell>
          <cell r="F280">
            <v>34713218.367083333</v>
          </cell>
          <cell r="G280" t="str">
            <v>3Ejecutivo</v>
          </cell>
          <cell r="H280" t="str">
            <v>Director de Unidad Administrativa Especial de Ministerio, de Departamento Administrativo o de Establecimiento Público</v>
          </cell>
        </row>
        <row r="281">
          <cell r="D281" t="str">
            <v>2025-14</v>
          </cell>
          <cell r="E281">
            <v>1632929</v>
          </cell>
          <cell r="F281">
            <v>33152913.121249996</v>
          </cell>
          <cell r="G281" t="str">
            <v>3Ejecutivo</v>
          </cell>
          <cell r="H281" t="str">
            <v>Director de Unidad Administrativa Especial de Ministerio, de Departamento Administrativo o de Establecimiento Público</v>
          </cell>
        </row>
        <row r="282">
          <cell r="D282" t="str">
            <v>2025-12</v>
          </cell>
          <cell r="E282">
            <v>1534102</v>
          </cell>
          <cell r="F282">
            <v>31146455.449583333</v>
          </cell>
          <cell r="G282" t="str">
            <v>3Ejecutivo</v>
          </cell>
          <cell r="H282" t="str">
            <v>Director de Unidad Administrativa Especial de Ministerio, de Departamento Administrativo o de Establecimiento Público</v>
          </cell>
        </row>
        <row r="283">
          <cell r="D283" t="str">
            <v>2195-11</v>
          </cell>
          <cell r="E283">
            <v>1464700</v>
          </cell>
          <cell r="F283">
            <v>29737405.522916667</v>
          </cell>
          <cell r="G283" t="str">
            <v>3Ejecutivo</v>
          </cell>
          <cell r="H283" t="str">
            <v>Director de Unidad de Institución Técnica Profesional</v>
          </cell>
        </row>
        <row r="284">
          <cell r="D284" t="str">
            <v>2195-09</v>
          </cell>
          <cell r="E284">
            <v>1320233</v>
          </cell>
          <cell r="F284">
            <v>26804331.320833337</v>
          </cell>
          <cell r="G284" t="str">
            <v>3Ejecutivo</v>
          </cell>
          <cell r="H284" t="str">
            <v>Director de Unidad de Institución Técnica Profesional</v>
          </cell>
        </row>
        <row r="285">
          <cell r="D285" t="str">
            <v>2195-08</v>
          </cell>
          <cell r="E285">
            <v>1264348</v>
          </cell>
          <cell r="F285">
            <v>25669713.376250003</v>
          </cell>
          <cell r="G285" t="str">
            <v>3Ejecutivo</v>
          </cell>
          <cell r="H285" t="str">
            <v>Director de Unidad de Institución Técnica Profesional</v>
          </cell>
        </row>
        <row r="286">
          <cell r="D286" t="str">
            <v>2195-06</v>
          </cell>
          <cell r="E286">
            <v>1135915</v>
          </cell>
          <cell r="F286">
            <v>23062173.132083338</v>
          </cell>
          <cell r="G286" t="str">
            <v>3Ejecutivo</v>
          </cell>
          <cell r="H286" t="str">
            <v>Director de Unidad de Institución Técnica Profesional</v>
          </cell>
        </row>
        <row r="287">
          <cell r="D287" t="str">
            <v>2195-05</v>
          </cell>
          <cell r="E287">
            <v>1081567</v>
          </cell>
          <cell r="F287">
            <v>21958760.496666662</v>
          </cell>
          <cell r="G287" t="str">
            <v>3Ejecutivo</v>
          </cell>
          <cell r="H287" t="str">
            <v>Director de Unidad de Institución Técnica Profesional</v>
          </cell>
        </row>
        <row r="288">
          <cell r="D288" t="str">
            <v>2135-15</v>
          </cell>
          <cell r="E288">
            <v>1654687</v>
          </cell>
          <cell r="F288">
            <v>33594659.907499999</v>
          </cell>
          <cell r="G288" t="str">
            <v>3Ejecutivo</v>
          </cell>
          <cell r="H288" t="str">
            <v>Director de Unidad Tecnológica o de Unidad Académica</v>
          </cell>
        </row>
        <row r="289">
          <cell r="D289" t="str">
            <v>2135-13</v>
          </cell>
          <cell r="E289">
            <v>1568711</v>
          </cell>
          <cell r="F289">
            <v>31849112.537499998</v>
          </cell>
          <cell r="G289" t="str">
            <v>3Ejecutivo</v>
          </cell>
          <cell r="H289" t="str">
            <v>Director de Unidad Tecnológica o de Unidad Académica</v>
          </cell>
        </row>
        <row r="290">
          <cell r="D290" t="str">
            <v>2135-12</v>
          </cell>
          <cell r="E290">
            <v>1534102</v>
          </cell>
          <cell r="F290">
            <v>31146455.449583333</v>
          </cell>
          <cell r="G290" t="str">
            <v>3Ejecutivo</v>
          </cell>
          <cell r="H290" t="str">
            <v>Director de Unidad Tecnológica o de Unidad Académica</v>
          </cell>
        </row>
        <row r="291">
          <cell r="D291" t="str">
            <v>2135-11</v>
          </cell>
          <cell r="E291">
            <v>1464700</v>
          </cell>
          <cell r="F291">
            <v>29737405.522916667</v>
          </cell>
          <cell r="G291" t="str">
            <v>3Ejecutivo</v>
          </cell>
          <cell r="H291" t="str">
            <v>Director de Unidad Tecnológica o de Unidad Académica</v>
          </cell>
        </row>
        <row r="292">
          <cell r="D292" t="str">
            <v>2135-09</v>
          </cell>
          <cell r="E292">
            <v>1320233</v>
          </cell>
          <cell r="F292">
            <v>26804331.320833337</v>
          </cell>
          <cell r="G292" t="str">
            <v>3Ejecutivo</v>
          </cell>
          <cell r="H292" t="str">
            <v>Director de Unidad Tecnológica o de Unidad Académica</v>
          </cell>
        </row>
        <row r="293">
          <cell r="D293" t="str">
            <v>2135-07</v>
          </cell>
          <cell r="E293">
            <v>1223398</v>
          </cell>
          <cell r="F293">
            <v>24838316.680416666</v>
          </cell>
          <cell r="G293" t="str">
            <v>3Ejecutivo</v>
          </cell>
          <cell r="H293" t="str">
            <v>Director de Unidad Tecnológica o de Unidad Académica</v>
          </cell>
        </row>
        <row r="294">
          <cell r="D294" t="str">
            <v>2035-27</v>
          </cell>
          <cell r="E294">
            <v>3206533</v>
          </cell>
          <cell r="F294">
            <v>65101366.919166662</v>
          </cell>
          <cell r="G294" t="str">
            <v>3Ejecutivo</v>
          </cell>
          <cell r="H294" t="str">
            <v>Director o Gerente Regional</v>
          </cell>
        </row>
        <row r="295">
          <cell r="D295" t="str">
            <v>2035-26</v>
          </cell>
          <cell r="E295">
            <v>2974770</v>
          </cell>
          <cell r="F295">
            <v>60395945.798750006</v>
          </cell>
          <cell r="G295" t="str">
            <v>3Ejecutivo</v>
          </cell>
          <cell r="H295" t="str">
            <v>Director o Gerente Regional</v>
          </cell>
        </row>
        <row r="296">
          <cell r="D296" t="str">
            <v>2035-25</v>
          </cell>
          <cell r="E296">
            <v>2758679</v>
          </cell>
          <cell r="F296">
            <v>56008709.034999996</v>
          </cell>
          <cell r="G296" t="str">
            <v>3Ejecutivo</v>
          </cell>
          <cell r="H296" t="str">
            <v>Director o Gerente Regional</v>
          </cell>
        </row>
        <row r="297">
          <cell r="D297" t="str">
            <v>2035-24</v>
          </cell>
          <cell r="E297">
            <v>2595341</v>
          </cell>
          <cell r="F297">
            <v>52692502.063749991</v>
          </cell>
          <cell r="G297" t="str">
            <v>3Ejecutivo</v>
          </cell>
          <cell r="H297" t="str">
            <v>Director o Gerente Regional</v>
          </cell>
        </row>
        <row r="298">
          <cell r="D298" t="str">
            <v>2035-23</v>
          </cell>
          <cell r="E298">
            <v>2417065</v>
          </cell>
          <cell r="F298">
            <v>49073012.952083334</v>
          </cell>
          <cell r="G298" t="str">
            <v>3Ejecutivo</v>
          </cell>
          <cell r="H298" t="str">
            <v>Director o Gerente Regional</v>
          </cell>
        </row>
        <row r="299">
          <cell r="D299" t="str">
            <v>2035-22</v>
          </cell>
          <cell r="E299">
            <v>2222927</v>
          </cell>
          <cell r="F299">
            <v>45131481.96208334</v>
          </cell>
          <cell r="G299" t="str">
            <v>3Ejecutivo</v>
          </cell>
          <cell r="H299" t="str">
            <v>Director o Gerente Regional</v>
          </cell>
        </row>
        <row r="300">
          <cell r="D300" t="str">
            <v>2035-21</v>
          </cell>
          <cell r="E300">
            <v>2084439</v>
          </cell>
          <cell r="F300">
            <v>42319797.785416663</v>
          </cell>
          <cell r="G300" t="str">
            <v>3Ejecutivo</v>
          </cell>
          <cell r="H300" t="str">
            <v>Director o Gerente Regional</v>
          </cell>
        </row>
        <row r="301">
          <cell r="D301" t="str">
            <v>2035-20</v>
          </cell>
          <cell r="E301">
            <v>2021731</v>
          </cell>
          <cell r="F301">
            <v>41046654.343333334</v>
          </cell>
          <cell r="G301" t="str">
            <v>3Ejecutivo</v>
          </cell>
          <cell r="H301" t="str">
            <v>Director o Gerente Regional</v>
          </cell>
        </row>
        <row r="302">
          <cell r="D302" t="str">
            <v>2035-19</v>
          </cell>
          <cell r="E302">
            <v>1992289</v>
          </cell>
          <cell r="F302">
            <v>40448901.422499999</v>
          </cell>
          <cell r="G302" t="str">
            <v>3Ejecutivo</v>
          </cell>
          <cell r="H302" t="str">
            <v>Director o Gerente Regional</v>
          </cell>
        </row>
        <row r="303">
          <cell r="D303" t="str">
            <v>2035-18</v>
          </cell>
          <cell r="E303">
            <v>1879165</v>
          </cell>
          <cell r="F303">
            <v>38152175.625416674</v>
          </cell>
          <cell r="G303" t="str">
            <v>3Ejecutivo</v>
          </cell>
          <cell r="H303" t="str">
            <v>Director o Gerente Regional</v>
          </cell>
        </row>
        <row r="304">
          <cell r="D304" t="str">
            <v>2035-17</v>
          </cell>
          <cell r="E304">
            <v>1815797</v>
          </cell>
          <cell r="F304">
            <v>36865632.368333325</v>
          </cell>
          <cell r="G304" t="str">
            <v>3Ejecutivo</v>
          </cell>
          <cell r="H304" t="str">
            <v>Director o Gerente Regional</v>
          </cell>
        </row>
        <row r="305">
          <cell r="D305" t="str">
            <v>2035-16</v>
          </cell>
          <cell r="E305">
            <v>1709781</v>
          </cell>
          <cell r="F305">
            <v>34713218.367083333</v>
          </cell>
          <cell r="G305" t="str">
            <v>3Ejecutivo</v>
          </cell>
          <cell r="H305" t="str">
            <v>Director o Gerente Regional</v>
          </cell>
        </row>
        <row r="306">
          <cell r="D306" t="str">
            <v>2035-15</v>
          </cell>
          <cell r="E306">
            <v>1654687</v>
          </cell>
          <cell r="F306">
            <v>33594659.907499999</v>
          </cell>
          <cell r="G306" t="str">
            <v>3Ejecutivo</v>
          </cell>
          <cell r="H306" t="str">
            <v>Director o Gerente Regional</v>
          </cell>
        </row>
        <row r="307">
          <cell r="D307" t="str">
            <v>2095-20</v>
          </cell>
          <cell r="E307">
            <v>2021731</v>
          </cell>
          <cell r="F307">
            <v>41046654.343333334</v>
          </cell>
          <cell r="G307" t="str">
            <v>3Ejecutivo</v>
          </cell>
          <cell r="H307" t="str">
            <v>Director o Gerente Seccional</v>
          </cell>
        </row>
        <row r="308">
          <cell r="D308" t="str">
            <v>2095-19</v>
          </cell>
          <cell r="E308">
            <v>1992289</v>
          </cell>
          <cell r="F308">
            <v>40448901.422499999</v>
          </cell>
          <cell r="G308" t="str">
            <v>3Ejecutivo</v>
          </cell>
          <cell r="H308" t="str">
            <v>Director o Gerente Seccional</v>
          </cell>
        </row>
        <row r="309">
          <cell r="D309" t="str">
            <v>2095-18</v>
          </cell>
          <cell r="E309">
            <v>1879165</v>
          </cell>
          <cell r="F309">
            <v>38152175.625416674</v>
          </cell>
          <cell r="G309" t="str">
            <v>3Ejecutivo</v>
          </cell>
          <cell r="H309" t="str">
            <v>Director o Gerente Seccional</v>
          </cell>
        </row>
        <row r="310">
          <cell r="D310" t="str">
            <v>2095-16</v>
          </cell>
          <cell r="E310">
            <v>1709781</v>
          </cell>
          <cell r="F310">
            <v>34713218.367083333</v>
          </cell>
          <cell r="G310" t="str">
            <v>3Ejecutivo</v>
          </cell>
          <cell r="H310" t="str">
            <v>Director o Gerente Seccional</v>
          </cell>
        </row>
        <row r="311">
          <cell r="D311" t="str">
            <v>2095-14</v>
          </cell>
          <cell r="E311">
            <v>1632929</v>
          </cell>
          <cell r="F311">
            <v>33152913.121249996</v>
          </cell>
          <cell r="G311" t="str">
            <v>3Ejecutivo</v>
          </cell>
          <cell r="H311" t="str">
            <v>Director o Gerente Seccional</v>
          </cell>
        </row>
        <row r="312">
          <cell r="D312" t="str">
            <v>2095-12</v>
          </cell>
          <cell r="E312">
            <v>1534102</v>
          </cell>
          <cell r="F312">
            <v>31146455.449583333</v>
          </cell>
          <cell r="G312" t="str">
            <v>3Ejecutivo</v>
          </cell>
          <cell r="H312" t="str">
            <v>Director o Gerente Seccional</v>
          </cell>
        </row>
        <row r="313">
          <cell r="D313" t="str">
            <v>2095-10</v>
          </cell>
          <cell r="E313">
            <v>1388279</v>
          </cell>
          <cell r="F313">
            <v>28185850.744166665</v>
          </cell>
          <cell r="G313" t="str">
            <v>3Ejecutivo</v>
          </cell>
          <cell r="H313" t="str">
            <v>Director o Gerente Seccional</v>
          </cell>
        </row>
        <row r="314">
          <cell r="D314" t="str">
            <v>2095-09</v>
          </cell>
          <cell r="E314">
            <v>1320233</v>
          </cell>
          <cell r="F314">
            <v>26804331.320833337</v>
          </cell>
          <cell r="G314" t="str">
            <v>3Ejecutivo</v>
          </cell>
          <cell r="H314" t="str">
            <v>Director o Gerente Seccional</v>
          </cell>
        </row>
        <row r="315">
          <cell r="D315" t="str">
            <v>2095-07</v>
          </cell>
          <cell r="E315">
            <v>1223398</v>
          </cell>
          <cell r="F315">
            <v>24838316.680416666</v>
          </cell>
          <cell r="G315" t="str">
            <v>3Ejecutivo</v>
          </cell>
          <cell r="H315" t="str">
            <v>Director o Gerente Seccional</v>
          </cell>
        </row>
        <row r="316">
          <cell r="D316" t="str">
            <v>2095-06</v>
          </cell>
          <cell r="E316">
            <v>1135915</v>
          </cell>
          <cell r="F316">
            <v>23062173.132083338</v>
          </cell>
          <cell r="G316" t="str">
            <v>3Ejecutivo</v>
          </cell>
          <cell r="H316" t="str">
            <v>Director o Gerente Seccional</v>
          </cell>
        </row>
        <row r="317">
          <cell r="D317" t="str">
            <v>2230-25</v>
          </cell>
          <cell r="E317">
            <v>2758679</v>
          </cell>
          <cell r="F317">
            <v>56008709.034999996</v>
          </cell>
          <cell r="G317" t="str">
            <v>3Ejecutivo</v>
          </cell>
          <cell r="H317" t="str">
            <v>Jefe de Area Policial</v>
          </cell>
        </row>
        <row r="318">
          <cell r="D318" t="str">
            <v>2230-24</v>
          </cell>
          <cell r="E318">
            <v>2595341</v>
          </cell>
          <cell r="F318">
            <v>52692502.063749991</v>
          </cell>
          <cell r="G318" t="str">
            <v>3Ejecutivo</v>
          </cell>
          <cell r="H318" t="str">
            <v>Jefe de Area Policial</v>
          </cell>
        </row>
        <row r="319">
          <cell r="D319" t="str">
            <v>2230-23</v>
          </cell>
          <cell r="E319">
            <v>2417065</v>
          </cell>
          <cell r="F319">
            <v>49073012.952083334</v>
          </cell>
          <cell r="G319" t="str">
            <v>3Ejecutivo</v>
          </cell>
          <cell r="H319" t="str">
            <v>Jefe de Area Policial</v>
          </cell>
        </row>
        <row r="320">
          <cell r="D320" t="str">
            <v>2230-22</v>
          </cell>
          <cell r="E320">
            <v>2222927</v>
          </cell>
          <cell r="F320">
            <v>45131481.96208334</v>
          </cell>
          <cell r="G320" t="str">
            <v>3Ejecutivo</v>
          </cell>
          <cell r="H320" t="str">
            <v>Jefe de Area Policial</v>
          </cell>
        </row>
        <row r="321">
          <cell r="D321" t="str">
            <v>2230-21</v>
          </cell>
          <cell r="E321">
            <v>2084439</v>
          </cell>
          <cell r="F321">
            <v>42319797.785416663</v>
          </cell>
          <cell r="G321" t="str">
            <v>3Ejecutivo</v>
          </cell>
          <cell r="H321" t="str">
            <v>Jefe de Area Policial</v>
          </cell>
        </row>
        <row r="322">
          <cell r="D322" t="str">
            <v>2040-28</v>
          </cell>
          <cell r="E322">
            <v>3460703</v>
          </cell>
          <cell r="F322">
            <v>70261711.259583339</v>
          </cell>
          <cell r="G322" t="str">
            <v>3Ejecutivo</v>
          </cell>
          <cell r="H322" t="str">
            <v>Jefe de División</v>
          </cell>
        </row>
        <row r="323">
          <cell r="D323" t="str">
            <v>2040-27</v>
          </cell>
          <cell r="E323">
            <v>3206533</v>
          </cell>
          <cell r="F323">
            <v>65101366.919166662</v>
          </cell>
          <cell r="G323" t="str">
            <v>3Ejecutivo</v>
          </cell>
          <cell r="H323" t="str">
            <v>Jefe de División</v>
          </cell>
        </row>
        <row r="324">
          <cell r="D324" t="str">
            <v>2040-26</v>
          </cell>
          <cell r="E324">
            <v>2974770</v>
          </cell>
          <cell r="F324">
            <v>60395945.798750006</v>
          </cell>
          <cell r="G324" t="str">
            <v>3Ejecutivo</v>
          </cell>
          <cell r="H324" t="str">
            <v>Jefe de División</v>
          </cell>
        </row>
        <row r="325">
          <cell r="D325" t="str">
            <v>2040-25</v>
          </cell>
          <cell r="E325">
            <v>2758679</v>
          </cell>
          <cell r="F325">
            <v>56008709.034999996</v>
          </cell>
          <cell r="G325" t="str">
            <v>3Ejecutivo</v>
          </cell>
          <cell r="H325" t="str">
            <v>Jefe de División</v>
          </cell>
        </row>
        <row r="326">
          <cell r="D326" t="str">
            <v>2040-24</v>
          </cell>
          <cell r="E326">
            <v>2595341</v>
          </cell>
          <cell r="F326">
            <v>52692502.063749991</v>
          </cell>
          <cell r="G326" t="str">
            <v>3Ejecutivo</v>
          </cell>
          <cell r="H326" t="str">
            <v>Jefe de División</v>
          </cell>
        </row>
        <row r="327">
          <cell r="D327" t="str">
            <v>2040-23</v>
          </cell>
          <cell r="E327">
            <v>2417065</v>
          </cell>
          <cell r="F327">
            <v>49073012.952083334</v>
          </cell>
          <cell r="G327" t="str">
            <v>3Ejecutivo</v>
          </cell>
          <cell r="H327" t="str">
            <v>Jefe de División</v>
          </cell>
        </row>
        <row r="328">
          <cell r="D328" t="str">
            <v>2040-22</v>
          </cell>
          <cell r="E328">
            <v>2222927</v>
          </cell>
          <cell r="F328">
            <v>45131481.96208334</v>
          </cell>
          <cell r="G328" t="str">
            <v>3Ejecutivo</v>
          </cell>
          <cell r="H328" t="str">
            <v>Jefe de División</v>
          </cell>
        </row>
        <row r="329">
          <cell r="D329" t="str">
            <v>2040-21</v>
          </cell>
          <cell r="E329">
            <v>2084439</v>
          </cell>
          <cell r="F329">
            <v>42319797.785416663</v>
          </cell>
          <cell r="G329" t="str">
            <v>3Ejecutivo</v>
          </cell>
          <cell r="H329" t="str">
            <v>Jefe de División</v>
          </cell>
        </row>
        <row r="330">
          <cell r="D330" t="str">
            <v>2040-20</v>
          </cell>
          <cell r="E330">
            <v>2021731</v>
          </cell>
          <cell r="F330">
            <v>41046654.343333334</v>
          </cell>
          <cell r="G330" t="str">
            <v>3Ejecutivo</v>
          </cell>
          <cell r="H330" t="str">
            <v>Jefe de División</v>
          </cell>
        </row>
        <row r="331">
          <cell r="D331" t="str">
            <v>2040-19</v>
          </cell>
          <cell r="E331">
            <v>1992289</v>
          </cell>
          <cell r="F331">
            <v>40448901.422499999</v>
          </cell>
          <cell r="G331" t="str">
            <v>3Ejecutivo</v>
          </cell>
          <cell r="H331" t="str">
            <v>Jefe de División</v>
          </cell>
        </row>
        <row r="332">
          <cell r="D332" t="str">
            <v>2040-18</v>
          </cell>
          <cell r="E332">
            <v>1879165</v>
          </cell>
          <cell r="F332">
            <v>38152175.625416674</v>
          </cell>
          <cell r="G332" t="str">
            <v>3Ejecutivo</v>
          </cell>
          <cell r="H332" t="str">
            <v>Jefe de División</v>
          </cell>
        </row>
        <row r="333">
          <cell r="D333" t="str">
            <v>2040-17</v>
          </cell>
          <cell r="E333">
            <v>1815797</v>
          </cell>
          <cell r="F333">
            <v>36865632.368333325</v>
          </cell>
          <cell r="G333" t="str">
            <v>3Ejecutivo</v>
          </cell>
          <cell r="H333" t="str">
            <v>Jefe de División</v>
          </cell>
        </row>
        <row r="334">
          <cell r="D334" t="str">
            <v>2040-16</v>
          </cell>
          <cell r="E334">
            <v>1709781</v>
          </cell>
          <cell r="F334">
            <v>34713218.367083333</v>
          </cell>
          <cell r="G334" t="str">
            <v>3Ejecutivo</v>
          </cell>
          <cell r="H334" t="str">
            <v>Jefe de División</v>
          </cell>
        </row>
        <row r="335">
          <cell r="D335" t="str">
            <v>2040-15</v>
          </cell>
          <cell r="E335">
            <v>1654687</v>
          </cell>
          <cell r="F335">
            <v>33594659.907499999</v>
          </cell>
          <cell r="G335" t="str">
            <v>3Ejecutivo</v>
          </cell>
          <cell r="H335" t="str">
            <v>Jefe de División</v>
          </cell>
        </row>
        <row r="336">
          <cell r="D336" t="str">
            <v>2040-14</v>
          </cell>
          <cell r="E336">
            <v>1632929</v>
          </cell>
          <cell r="F336">
            <v>33152913.121249996</v>
          </cell>
          <cell r="G336" t="str">
            <v>3Ejecutivo</v>
          </cell>
          <cell r="H336" t="str">
            <v>Jefe de División</v>
          </cell>
        </row>
        <row r="337">
          <cell r="D337" t="str">
            <v>2085-10</v>
          </cell>
          <cell r="E337">
            <v>1388279</v>
          </cell>
          <cell r="F337">
            <v>28185850.744166665</v>
          </cell>
          <cell r="G337" t="str">
            <v>3Ejecutivo</v>
          </cell>
          <cell r="H337" t="str">
            <v>Jefe de Grupo</v>
          </cell>
        </row>
        <row r="338">
          <cell r="D338" t="str">
            <v>2085-09</v>
          </cell>
          <cell r="E338">
            <v>1320233</v>
          </cell>
          <cell r="F338">
            <v>26804331.320833337</v>
          </cell>
          <cell r="G338" t="str">
            <v>3Ejecutivo</v>
          </cell>
          <cell r="H338" t="str">
            <v>Jefe de Grupo</v>
          </cell>
        </row>
        <row r="339">
          <cell r="D339" t="str">
            <v>2085-08</v>
          </cell>
          <cell r="E339">
            <v>1264348</v>
          </cell>
          <cell r="F339">
            <v>25669713.376250003</v>
          </cell>
          <cell r="G339" t="str">
            <v>3Ejecutivo</v>
          </cell>
          <cell r="H339" t="str">
            <v>Jefe de Grupo</v>
          </cell>
        </row>
        <row r="340">
          <cell r="D340" t="str">
            <v>2085-07</v>
          </cell>
          <cell r="E340">
            <v>1223398</v>
          </cell>
          <cell r="F340">
            <v>24838316.680416666</v>
          </cell>
          <cell r="G340" t="str">
            <v>3Ejecutivo</v>
          </cell>
          <cell r="H340" t="str">
            <v>Jefe de Grupo</v>
          </cell>
        </row>
        <row r="341">
          <cell r="D341" t="str">
            <v>2085-06</v>
          </cell>
          <cell r="E341">
            <v>1135915</v>
          </cell>
          <cell r="F341">
            <v>23062173.132083338</v>
          </cell>
          <cell r="G341" t="str">
            <v>3Ejecutivo</v>
          </cell>
          <cell r="H341" t="str">
            <v>Jefe de Grupo</v>
          </cell>
        </row>
        <row r="342">
          <cell r="D342" t="str">
            <v>2085-05</v>
          </cell>
          <cell r="E342">
            <v>1081567</v>
          </cell>
          <cell r="F342">
            <v>21958760.496666662</v>
          </cell>
          <cell r="G342" t="str">
            <v>3Ejecutivo</v>
          </cell>
          <cell r="H342" t="str">
            <v>Jefe de Grupo</v>
          </cell>
        </row>
        <row r="343">
          <cell r="D343" t="str">
            <v>2085-04</v>
          </cell>
          <cell r="E343">
            <v>1020560</v>
          </cell>
          <cell r="F343">
            <v>20720151.963750001</v>
          </cell>
          <cell r="G343" t="str">
            <v>3Ejecutivo</v>
          </cell>
          <cell r="H343" t="str">
            <v>Jefe de Grupo</v>
          </cell>
        </row>
        <row r="344">
          <cell r="D344" t="str">
            <v>2084-24</v>
          </cell>
          <cell r="E344">
            <v>2595341</v>
          </cell>
          <cell r="F344">
            <v>52692502.063749991</v>
          </cell>
          <cell r="G344" t="str">
            <v>3Ejecutivo</v>
          </cell>
          <cell r="H344" t="str">
            <v>Jefe de Programa</v>
          </cell>
        </row>
        <row r="345">
          <cell r="D345" t="str">
            <v>2084-23</v>
          </cell>
          <cell r="E345">
            <v>2417065</v>
          </cell>
          <cell r="F345">
            <v>49073012.952083334</v>
          </cell>
          <cell r="G345" t="str">
            <v>3Ejecutivo</v>
          </cell>
          <cell r="H345" t="str">
            <v>Jefe de Programa</v>
          </cell>
        </row>
        <row r="346">
          <cell r="D346" t="str">
            <v>2084-22</v>
          </cell>
          <cell r="E346">
            <v>2222927</v>
          </cell>
          <cell r="F346">
            <v>45131481.96208334</v>
          </cell>
          <cell r="G346" t="str">
            <v>3Ejecutivo</v>
          </cell>
          <cell r="H346" t="str">
            <v>Jefe de Programa</v>
          </cell>
        </row>
        <row r="347">
          <cell r="D347" t="str">
            <v>2084-21</v>
          </cell>
          <cell r="E347">
            <v>2084439</v>
          </cell>
          <cell r="F347">
            <v>42319797.785416663</v>
          </cell>
          <cell r="G347" t="str">
            <v>3Ejecutivo</v>
          </cell>
          <cell r="H347" t="str">
            <v>Jefe de Programa</v>
          </cell>
        </row>
        <row r="348">
          <cell r="D348" t="str">
            <v>2165-09</v>
          </cell>
          <cell r="E348">
            <v>1320233</v>
          </cell>
          <cell r="F348">
            <v>26804331.320833337</v>
          </cell>
          <cell r="G348" t="str">
            <v>3Ejecutivo</v>
          </cell>
          <cell r="H348" t="str">
            <v>Jefe de Programa de Institución Técnica Profesional</v>
          </cell>
        </row>
        <row r="349">
          <cell r="D349" t="str">
            <v>2165-08</v>
          </cell>
          <cell r="E349">
            <v>1264348</v>
          </cell>
          <cell r="F349">
            <v>25669713.376250003</v>
          </cell>
          <cell r="G349" t="str">
            <v>3Ejecutivo</v>
          </cell>
          <cell r="H349" t="str">
            <v>Jefe de Programa de Institución Técnica Profesional</v>
          </cell>
        </row>
        <row r="350">
          <cell r="D350" t="str">
            <v>2165-07</v>
          </cell>
          <cell r="E350">
            <v>1223398</v>
          </cell>
          <cell r="F350">
            <v>24838316.680416666</v>
          </cell>
          <cell r="G350" t="str">
            <v>3Ejecutivo</v>
          </cell>
          <cell r="H350" t="str">
            <v>Jefe de Programa de Institución Técnica Profesional</v>
          </cell>
        </row>
        <row r="351">
          <cell r="D351" t="str">
            <v>2165-06</v>
          </cell>
          <cell r="E351">
            <v>1135915</v>
          </cell>
          <cell r="F351">
            <v>23062173.132083338</v>
          </cell>
          <cell r="G351" t="str">
            <v>3Ejecutivo</v>
          </cell>
          <cell r="H351" t="str">
            <v>Jefe de Programa de Institución Técnica Profesional</v>
          </cell>
        </row>
        <row r="352">
          <cell r="D352" t="str">
            <v>2075-14</v>
          </cell>
          <cell r="E352">
            <v>1632929</v>
          </cell>
          <cell r="F352">
            <v>33152913.121249996</v>
          </cell>
          <cell r="G352" t="str">
            <v>3Ejecutivo</v>
          </cell>
          <cell r="H352" t="str">
            <v>Jefe de Sección</v>
          </cell>
        </row>
        <row r="353">
          <cell r="D353" t="str">
            <v>2075-13</v>
          </cell>
          <cell r="E353">
            <v>1568711</v>
          </cell>
          <cell r="F353">
            <v>31849112.537499998</v>
          </cell>
          <cell r="G353" t="str">
            <v>3Ejecutivo</v>
          </cell>
          <cell r="H353" t="str">
            <v>Jefe de Sección</v>
          </cell>
        </row>
        <row r="354">
          <cell r="D354" t="str">
            <v>2075-12</v>
          </cell>
          <cell r="E354">
            <v>1534102</v>
          </cell>
          <cell r="F354">
            <v>31146455.449583333</v>
          </cell>
          <cell r="G354" t="str">
            <v>3Ejecutivo</v>
          </cell>
          <cell r="H354" t="str">
            <v>Jefe de Sección</v>
          </cell>
        </row>
        <row r="355">
          <cell r="D355" t="str">
            <v>2075-11</v>
          </cell>
          <cell r="E355">
            <v>1464700</v>
          </cell>
          <cell r="F355">
            <v>29737405.522916667</v>
          </cell>
          <cell r="G355" t="str">
            <v>3Ejecutivo</v>
          </cell>
          <cell r="H355" t="str">
            <v>Jefe de Sección</v>
          </cell>
        </row>
        <row r="356">
          <cell r="D356" t="str">
            <v>2075-10</v>
          </cell>
          <cell r="E356">
            <v>1388279</v>
          </cell>
          <cell r="F356">
            <v>28185850.744166665</v>
          </cell>
          <cell r="G356" t="str">
            <v>3Ejecutivo</v>
          </cell>
          <cell r="H356" t="str">
            <v>Jefe de Sección</v>
          </cell>
        </row>
        <row r="357">
          <cell r="D357" t="str">
            <v>2075-09</v>
          </cell>
          <cell r="E357">
            <v>1320233</v>
          </cell>
          <cell r="F357">
            <v>26804331.320833337</v>
          </cell>
          <cell r="G357" t="str">
            <v>3Ejecutivo</v>
          </cell>
          <cell r="H357" t="str">
            <v>Jefe de Sección</v>
          </cell>
        </row>
        <row r="358">
          <cell r="D358" t="str">
            <v>2075-08</v>
          </cell>
          <cell r="E358">
            <v>1264348</v>
          </cell>
          <cell r="F358">
            <v>25669713.376250003</v>
          </cell>
          <cell r="G358" t="str">
            <v>3Ejecutivo</v>
          </cell>
          <cell r="H358" t="str">
            <v>Jefe de Sección</v>
          </cell>
        </row>
        <row r="359">
          <cell r="D359" t="str">
            <v>2075-07</v>
          </cell>
          <cell r="E359">
            <v>1223398</v>
          </cell>
          <cell r="F359">
            <v>24838316.680416666</v>
          </cell>
          <cell r="G359" t="str">
            <v>3Ejecutivo</v>
          </cell>
          <cell r="H359" t="str">
            <v>Jefe de Sección</v>
          </cell>
        </row>
        <row r="360">
          <cell r="D360" t="str">
            <v>2075-06</v>
          </cell>
          <cell r="E360">
            <v>1135915</v>
          </cell>
          <cell r="F360">
            <v>23062173.132083338</v>
          </cell>
          <cell r="G360" t="str">
            <v>3Ejecutivo</v>
          </cell>
          <cell r="H360" t="str">
            <v>Jefe de Sección</v>
          </cell>
        </row>
        <row r="361">
          <cell r="D361" t="str">
            <v>2075-05</v>
          </cell>
          <cell r="E361">
            <v>1081567</v>
          </cell>
          <cell r="F361">
            <v>21958760.496666662</v>
          </cell>
          <cell r="G361" t="str">
            <v>3Ejecutivo</v>
          </cell>
          <cell r="H361" t="str">
            <v>Jefe de Sección</v>
          </cell>
        </row>
        <row r="362">
          <cell r="D362" t="str">
            <v>2077-22</v>
          </cell>
          <cell r="E362">
            <v>2222927</v>
          </cell>
          <cell r="F362">
            <v>45131481.96208334</v>
          </cell>
          <cell r="G362" t="str">
            <v>3Ejecutivo</v>
          </cell>
          <cell r="H362" t="str">
            <v>Jefe de Sección o de Departamento Médico Asistencial</v>
          </cell>
        </row>
        <row r="363">
          <cell r="D363" t="str">
            <v>2077-20</v>
          </cell>
          <cell r="E363">
            <v>2021731</v>
          </cell>
          <cell r="F363">
            <v>41046654.343333334</v>
          </cell>
          <cell r="G363" t="str">
            <v>3Ejecutivo</v>
          </cell>
          <cell r="H363" t="str">
            <v>Jefe de Sección o de Departamento Médico Asistencial</v>
          </cell>
        </row>
        <row r="364">
          <cell r="D364" t="str">
            <v>2077-18</v>
          </cell>
          <cell r="E364">
            <v>1879165</v>
          </cell>
          <cell r="F364">
            <v>38152175.625416674</v>
          </cell>
          <cell r="G364" t="str">
            <v>3Ejecutivo</v>
          </cell>
          <cell r="H364" t="str">
            <v>Jefe de Sección o de Departamento Médico Asistencial</v>
          </cell>
        </row>
        <row r="365">
          <cell r="D365" t="str">
            <v>2077-16</v>
          </cell>
          <cell r="E365">
            <v>1709781</v>
          </cell>
          <cell r="F365">
            <v>34713218.367083333</v>
          </cell>
          <cell r="G365" t="str">
            <v>3Ejecutivo</v>
          </cell>
          <cell r="H365" t="str">
            <v>Jefe de Sección o de Departamento Médico Asistencial</v>
          </cell>
        </row>
        <row r="366">
          <cell r="D366" t="str">
            <v>2031-23</v>
          </cell>
          <cell r="E366">
            <v>2417065</v>
          </cell>
          <cell r="F366">
            <v>49073012.952083334</v>
          </cell>
          <cell r="G366" t="str">
            <v>3Ejecutivo</v>
          </cell>
          <cell r="H366" t="str">
            <v>Ministro Consejero</v>
          </cell>
        </row>
        <row r="367">
          <cell r="D367" t="str">
            <v>2031-22</v>
          </cell>
          <cell r="E367">
            <v>2222927</v>
          </cell>
          <cell r="F367">
            <v>45131481.96208334</v>
          </cell>
          <cell r="G367" t="str">
            <v>3Ejecutivo</v>
          </cell>
          <cell r="H367" t="str">
            <v>Ministro Consejero</v>
          </cell>
        </row>
        <row r="368">
          <cell r="D368" t="str">
            <v>2155-16</v>
          </cell>
          <cell r="E368">
            <v>1709781</v>
          </cell>
          <cell r="F368">
            <v>34713218.367083333</v>
          </cell>
          <cell r="G368" t="str">
            <v>3Ejecutivo</v>
          </cell>
          <cell r="H368" t="str">
            <v>Rector de Institución Técnica Profesional</v>
          </cell>
        </row>
        <row r="369">
          <cell r="D369" t="str">
            <v>2155-14</v>
          </cell>
          <cell r="E369">
            <v>1632929</v>
          </cell>
          <cell r="F369">
            <v>33152913.121249996</v>
          </cell>
          <cell r="G369" t="str">
            <v>3Ejecutivo</v>
          </cell>
          <cell r="H369" t="str">
            <v>Rector de Institución Técnica Profesional</v>
          </cell>
        </row>
        <row r="370">
          <cell r="D370" t="str">
            <v>2155-12</v>
          </cell>
          <cell r="E370">
            <v>1534102</v>
          </cell>
          <cell r="F370">
            <v>31146455.449583333</v>
          </cell>
          <cell r="G370" t="str">
            <v>3Ejecutivo</v>
          </cell>
          <cell r="H370" t="str">
            <v>Rector de Institución Técnica Profesional</v>
          </cell>
        </row>
        <row r="371">
          <cell r="D371" t="str">
            <v>2155-10</v>
          </cell>
          <cell r="E371">
            <v>1388279</v>
          </cell>
          <cell r="F371">
            <v>28185850.744166665</v>
          </cell>
          <cell r="G371" t="str">
            <v>3Ejecutivo</v>
          </cell>
          <cell r="H371" t="str">
            <v>Rector de Institución Técnica Profesional</v>
          </cell>
        </row>
        <row r="372">
          <cell r="D372" t="str">
            <v>2050-16</v>
          </cell>
          <cell r="E372">
            <v>1709781</v>
          </cell>
          <cell r="F372">
            <v>34713218.367083333</v>
          </cell>
          <cell r="G372" t="str">
            <v>3Ejecutivo</v>
          </cell>
          <cell r="H372" t="str">
            <v>Registrador Delegado</v>
          </cell>
        </row>
        <row r="373">
          <cell r="D373" t="str">
            <v>2050-15</v>
          </cell>
          <cell r="E373">
            <v>1654687</v>
          </cell>
          <cell r="F373">
            <v>33594659.907499999</v>
          </cell>
          <cell r="G373" t="str">
            <v>3Ejecutivo</v>
          </cell>
          <cell r="H373" t="str">
            <v>Registrador Delegado</v>
          </cell>
        </row>
        <row r="374">
          <cell r="D374" t="str">
            <v>2050-14</v>
          </cell>
          <cell r="E374">
            <v>1632929</v>
          </cell>
          <cell r="F374">
            <v>33152913.121249996</v>
          </cell>
          <cell r="G374" t="str">
            <v>3Ejecutivo</v>
          </cell>
          <cell r="H374" t="str">
            <v>Registrador Delegado</v>
          </cell>
        </row>
        <row r="375">
          <cell r="D375" t="str">
            <v>2050-13</v>
          </cell>
          <cell r="E375">
            <v>1568711</v>
          </cell>
          <cell r="F375">
            <v>31849112.537499998</v>
          </cell>
          <cell r="G375" t="str">
            <v>3Ejecutivo</v>
          </cell>
          <cell r="H375" t="str">
            <v>Registrador Delegado</v>
          </cell>
        </row>
        <row r="376">
          <cell r="D376" t="str">
            <v>2015-27</v>
          </cell>
          <cell r="E376">
            <v>3206533</v>
          </cell>
          <cell r="F376">
            <v>65101366.919166662</v>
          </cell>
          <cell r="G376" t="str">
            <v>3Ejecutivo</v>
          </cell>
          <cell r="H376" t="str">
            <v>Registrador Principal</v>
          </cell>
        </row>
        <row r="377">
          <cell r="D377" t="str">
            <v>2015-26</v>
          </cell>
          <cell r="E377">
            <v>2974770</v>
          </cell>
          <cell r="F377">
            <v>60395945.798750006</v>
          </cell>
          <cell r="G377" t="str">
            <v>3Ejecutivo</v>
          </cell>
          <cell r="H377" t="str">
            <v>Registrador Principal</v>
          </cell>
        </row>
        <row r="378">
          <cell r="D378" t="str">
            <v>2015-25</v>
          </cell>
          <cell r="E378">
            <v>2758679</v>
          </cell>
          <cell r="F378">
            <v>56008709.034999996</v>
          </cell>
          <cell r="G378" t="str">
            <v>3Ejecutivo</v>
          </cell>
          <cell r="H378" t="str">
            <v>Registrador Principal</v>
          </cell>
        </row>
        <row r="379">
          <cell r="D379" t="str">
            <v>2185-18</v>
          </cell>
          <cell r="E379">
            <v>1879165</v>
          </cell>
          <cell r="F379">
            <v>38152175.625416674</v>
          </cell>
          <cell r="G379" t="str">
            <v>3Ejecutivo</v>
          </cell>
          <cell r="H379" t="str">
            <v>Registrador Seccional</v>
          </cell>
        </row>
        <row r="380">
          <cell r="D380" t="str">
            <v>2185-17</v>
          </cell>
          <cell r="E380">
            <v>1815797</v>
          </cell>
          <cell r="F380">
            <v>36865632.368333325</v>
          </cell>
          <cell r="G380" t="str">
            <v>3Ejecutivo</v>
          </cell>
          <cell r="H380" t="str">
            <v>Registrador Seccional</v>
          </cell>
        </row>
        <row r="381">
          <cell r="D381" t="str">
            <v>2185-16</v>
          </cell>
          <cell r="E381">
            <v>1709781</v>
          </cell>
          <cell r="F381">
            <v>34713218.367083333</v>
          </cell>
          <cell r="G381" t="str">
            <v>3Ejecutivo</v>
          </cell>
          <cell r="H381" t="str">
            <v>Registrador Seccional</v>
          </cell>
        </row>
        <row r="382">
          <cell r="D382" t="str">
            <v>2185-15</v>
          </cell>
          <cell r="E382">
            <v>1654687</v>
          </cell>
          <cell r="F382">
            <v>33594659.907499999</v>
          </cell>
          <cell r="G382" t="str">
            <v>3Ejecutivo</v>
          </cell>
          <cell r="H382" t="str">
            <v>Registrador Seccional</v>
          </cell>
        </row>
        <row r="383">
          <cell r="D383" t="str">
            <v>2215-17</v>
          </cell>
          <cell r="E383">
            <v>1815797</v>
          </cell>
          <cell r="F383">
            <v>36865632.368333325</v>
          </cell>
          <cell r="G383" t="str">
            <v>3Ejecutivo</v>
          </cell>
          <cell r="H383" t="str">
            <v>Representante del Ministro de Educación ante Entidad Territorial</v>
          </cell>
        </row>
        <row r="384">
          <cell r="D384" t="str">
            <v>2215-16</v>
          </cell>
          <cell r="E384">
            <v>1709781</v>
          </cell>
          <cell r="F384">
            <v>34713218.367083333</v>
          </cell>
          <cell r="G384" t="str">
            <v>3Ejecutivo</v>
          </cell>
          <cell r="H384" t="str">
            <v>Representante del Ministro de Educación ante Entidad Territorial</v>
          </cell>
        </row>
        <row r="385">
          <cell r="D385" t="str">
            <v>2215-14</v>
          </cell>
          <cell r="E385">
            <v>1632929</v>
          </cell>
          <cell r="F385">
            <v>33152913.121249996</v>
          </cell>
          <cell r="G385" t="str">
            <v>3Ejecutivo</v>
          </cell>
          <cell r="H385" t="str">
            <v>Representante del Ministro de Educación ante Entidad Territorial</v>
          </cell>
        </row>
        <row r="386">
          <cell r="D386" t="str">
            <v>2150-16</v>
          </cell>
          <cell r="E386">
            <v>1709781</v>
          </cell>
          <cell r="F386">
            <v>34713218.367083333</v>
          </cell>
          <cell r="G386" t="str">
            <v>3Ejecutivo</v>
          </cell>
          <cell r="H386" t="str">
            <v>Secretario de Facultad</v>
          </cell>
        </row>
        <row r="387">
          <cell r="D387" t="str">
            <v>2150-14</v>
          </cell>
          <cell r="E387">
            <v>1632929</v>
          </cell>
          <cell r="F387">
            <v>33152913.121249996</v>
          </cell>
          <cell r="G387" t="str">
            <v>3Ejecutivo</v>
          </cell>
          <cell r="H387" t="str">
            <v>Secretario de Facultad</v>
          </cell>
        </row>
        <row r="388">
          <cell r="D388" t="str">
            <v>2150-12</v>
          </cell>
          <cell r="E388">
            <v>1534102</v>
          </cell>
          <cell r="F388">
            <v>31146455.449583333</v>
          </cell>
          <cell r="G388" t="str">
            <v>3Ejecutivo</v>
          </cell>
          <cell r="H388" t="str">
            <v>Secretario de Facultad</v>
          </cell>
        </row>
        <row r="389">
          <cell r="D389" t="str">
            <v>2150-10</v>
          </cell>
          <cell r="E389">
            <v>1388279</v>
          </cell>
          <cell r="F389">
            <v>28185850.744166665</v>
          </cell>
          <cell r="G389" t="str">
            <v>3Ejecutivo</v>
          </cell>
          <cell r="H389" t="str">
            <v>Secretario de Facultad</v>
          </cell>
        </row>
        <row r="390">
          <cell r="D390" t="str">
            <v>2150-09</v>
          </cell>
          <cell r="E390">
            <v>1320233</v>
          </cell>
          <cell r="F390">
            <v>26804331.320833337</v>
          </cell>
          <cell r="G390" t="str">
            <v>3Ejecutivo</v>
          </cell>
          <cell r="H390" t="str">
            <v>Secretario de Facultad</v>
          </cell>
        </row>
        <row r="391">
          <cell r="D391" t="str">
            <v>2150-08</v>
          </cell>
          <cell r="E391">
            <v>1264348</v>
          </cell>
          <cell r="F391">
            <v>25669713.376250003</v>
          </cell>
          <cell r="G391" t="str">
            <v>3Ejecutivo</v>
          </cell>
          <cell r="H391" t="str">
            <v>Secretario de Facultad</v>
          </cell>
        </row>
        <row r="392">
          <cell r="D392" t="str">
            <v>2150-06</v>
          </cell>
          <cell r="E392">
            <v>1135915</v>
          </cell>
          <cell r="F392">
            <v>23062173.132083338</v>
          </cell>
          <cell r="G392" t="str">
            <v>3Ejecutivo</v>
          </cell>
          <cell r="H392" t="str">
            <v>Secretario de Facultad</v>
          </cell>
        </row>
        <row r="393">
          <cell r="D393" t="str">
            <v>2160-11</v>
          </cell>
          <cell r="E393">
            <v>1464700</v>
          </cell>
          <cell r="F393">
            <v>29737405.522916667</v>
          </cell>
          <cell r="G393" t="str">
            <v>3Ejecutivo</v>
          </cell>
          <cell r="H393" t="str">
            <v>Secretario General de Institución Técnica Profesional</v>
          </cell>
        </row>
        <row r="394">
          <cell r="D394" t="str">
            <v>2160-09</v>
          </cell>
          <cell r="E394">
            <v>1320233</v>
          </cell>
          <cell r="F394">
            <v>26804331.320833337</v>
          </cell>
          <cell r="G394" t="str">
            <v>3Ejecutivo</v>
          </cell>
          <cell r="H394" t="str">
            <v>Secretario General de Institución Técnica Profesional</v>
          </cell>
        </row>
        <row r="395">
          <cell r="D395" t="str">
            <v>2160-07</v>
          </cell>
          <cell r="E395">
            <v>1223398</v>
          </cell>
          <cell r="F395">
            <v>24838316.680416666</v>
          </cell>
          <cell r="G395" t="str">
            <v>3Ejecutivo</v>
          </cell>
          <cell r="H395" t="str">
            <v>Secretario General de Institución Técnica Profesional</v>
          </cell>
        </row>
        <row r="396">
          <cell r="D396" t="str">
            <v>2160-05</v>
          </cell>
          <cell r="E396">
            <v>1081567</v>
          </cell>
          <cell r="F396">
            <v>21958760.496666662</v>
          </cell>
          <cell r="G396" t="str">
            <v>3Ejecutivo</v>
          </cell>
          <cell r="H396" t="str">
            <v>Secretario General de Institución Técnica Profesional</v>
          </cell>
        </row>
        <row r="397">
          <cell r="D397" t="str">
            <v>2160-03</v>
          </cell>
          <cell r="E397">
            <v>935634</v>
          </cell>
          <cell r="F397">
            <v>18995922.495416671</v>
          </cell>
          <cell r="G397" t="str">
            <v>3Ejecutivo</v>
          </cell>
          <cell r="H397" t="str">
            <v>Secretario General de Institución Técnica Profesional</v>
          </cell>
        </row>
        <row r="398">
          <cell r="D398" t="str">
            <v>2225-08</v>
          </cell>
          <cell r="E398">
            <v>1264348</v>
          </cell>
          <cell r="F398">
            <v>25669713.376250003</v>
          </cell>
          <cell r="G398" t="str">
            <v>3Ejecutivo</v>
          </cell>
          <cell r="H398" t="str">
            <v>Subdirector de Establecimiento Carcelario</v>
          </cell>
        </row>
        <row r="399">
          <cell r="D399" t="str">
            <v>2225-06</v>
          </cell>
          <cell r="E399">
            <v>1135915</v>
          </cell>
          <cell r="F399">
            <v>23062173.132083338</v>
          </cell>
          <cell r="G399" t="str">
            <v>3Ejecutivo</v>
          </cell>
          <cell r="H399" t="str">
            <v>Subdirector de Establecimiento Carcelario</v>
          </cell>
        </row>
        <row r="400">
          <cell r="D400" t="str">
            <v>2225-04</v>
          </cell>
          <cell r="E400">
            <v>1020560</v>
          </cell>
          <cell r="F400">
            <v>20720151.963750001</v>
          </cell>
          <cell r="G400" t="str">
            <v>3Ejecutivo</v>
          </cell>
          <cell r="H400" t="str">
            <v>Subdirector de Establecimiento Carcelario</v>
          </cell>
        </row>
        <row r="401">
          <cell r="D401" t="str">
            <v>2210-14</v>
          </cell>
          <cell r="E401">
            <v>1632929</v>
          </cell>
          <cell r="F401">
            <v>33152913.121249996</v>
          </cell>
          <cell r="G401" t="str">
            <v>3Ejecutivo</v>
          </cell>
          <cell r="H401" t="str">
            <v>Vicerrector de Institución Técnica Profesional</v>
          </cell>
        </row>
        <row r="402">
          <cell r="D402" t="str">
            <v>2210-12</v>
          </cell>
          <cell r="E402">
            <v>1534102</v>
          </cell>
          <cell r="F402">
            <v>31146455.449583333</v>
          </cell>
          <cell r="G402" t="str">
            <v>3Ejecutivo</v>
          </cell>
          <cell r="H402" t="str">
            <v>Vicerrector de Institución Técnica Profesional</v>
          </cell>
        </row>
        <row r="403">
          <cell r="D403" t="str">
            <v>2210-10</v>
          </cell>
          <cell r="E403">
            <v>1388279</v>
          </cell>
          <cell r="F403">
            <v>28185850.744166665</v>
          </cell>
          <cell r="G403" t="str">
            <v>3Ejecutivo</v>
          </cell>
          <cell r="H403" t="str">
            <v>Vicerrector de Institución Técnica Profesional</v>
          </cell>
        </row>
        <row r="404">
          <cell r="D404" t="str">
            <v>2210-09</v>
          </cell>
          <cell r="E404">
            <v>1320233</v>
          </cell>
          <cell r="F404">
            <v>26804331.320833337</v>
          </cell>
          <cell r="G404" t="str">
            <v>3Ejecutivo</v>
          </cell>
          <cell r="H404" t="str">
            <v>Vicerrector de Institución Técnica Profesional</v>
          </cell>
        </row>
        <row r="405">
          <cell r="D405" t="str">
            <v>3060-14</v>
          </cell>
          <cell r="E405">
            <v>1345530</v>
          </cell>
          <cell r="F405">
            <v>27317929.430000003</v>
          </cell>
          <cell r="G405" t="str">
            <v>4Profesional</v>
          </cell>
          <cell r="H405" t="str">
            <v>Capellán</v>
          </cell>
        </row>
        <row r="406">
          <cell r="D406" t="str">
            <v>3060-13</v>
          </cell>
          <cell r="E406">
            <v>1289945</v>
          </cell>
          <cell r="F406">
            <v>26189402.293333333</v>
          </cell>
          <cell r="G406" t="str">
            <v>4Profesional</v>
          </cell>
          <cell r="H406" t="str">
            <v>Capellán</v>
          </cell>
        </row>
        <row r="407">
          <cell r="D407" t="str">
            <v>3060-10</v>
          </cell>
          <cell r="E407">
            <v>1135915</v>
          </cell>
          <cell r="F407">
            <v>23062173.132083338</v>
          </cell>
          <cell r="G407" t="str">
            <v>4Profesional</v>
          </cell>
          <cell r="H407" t="str">
            <v>Capellán</v>
          </cell>
        </row>
        <row r="408">
          <cell r="D408" t="str">
            <v>3060-09</v>
          </cell>
          <cell r="E408">
            <v>1081310</v>
          </cell>
          <cell r="F408">
            <v>21953542.663749997</v>
          </cell>
          <cell r="G408" t="str">
            <v>4Profesional</v>
          </cell>
          <cell r="H408" t="str">
            <v>Capellán</v>
          </cell>
        </row>
        <row r="409">
          <cell r="D409" t="str">
            <v>3060-08</v>
          </cell>
          <cell r="E409">
            <v>1044033</v>
          </cell>
          <cell r="F409">
            <v>21196717.882083338</v>
          </cell>
          <cell r="G409" t="str">
            <v>4Profesional</v>
          </cell>
          <cell r="H409" t="str">
            <v>Capellán</v>
          </cell>
        </row>
        <row r="410">
          <cell r="D410" t="str">
            <v>3060-06</v>
          </cell>
          <cell r="E410">
            <v>935634</v>
          </cell>
          <cell r="F410">
            <v>18995922.495416671</v>
          </cell>
          <cell r="G410" t="str">
            <v>4Profesional</v>
          </cell>
          <cell r="H410" t="str">
            <v>Capellán</v>
          </cell>
        </row>
        <row r="411">
          <cell r="D411" t="str">
            <v>3060-04</v>
          </cell>
          <cell r="E411">
            <v>808521</v>
          </cell>
          <cell r="F411">
            <v>16415181.84</v>
          </cell>
          <cell r="G411" t="str">
            <v>4Profesional</v>
          </cell>
          <cell r="H411" t="str">
            <v>Capellán</v>
          </cell>
        </row>
        <row r="412">
          <cell r="D412" t="str">
            <v>3041-12</v>
          </cell>
          <cell r="E412">
            <v>1245845</v>
          </cell>
          <cell r="F412">
            <v>25294052.003333326</v>
          </cell>
          <cell r="G412" t="str">
            <v>4Profesional</v>
          </cell>
          <cell r="H412" t="str">
            <v>Copiloto de Aviación</v>
          </cell>
        </row>
        <row r="413">
          <cell r="D413" t="str">
            <v>3041-10</v>
          </cell>
          <cell r="E413">
            <v>1135915</v>
          </cell>
          <cell r="F413">
            <v>23062173.132083338</v>
          </cell>
          <cell r="G413" t="str">
            <v>4Profesional</v>
          </cell>
          <cell r="H413" t="str">
            <v>Copiloto de Aviación</v>
          </cell>
        </row>
        <row r="414">
          <cell r="D414" t="str">
            <v>3041-08</v>
          </cell>
          <cell r="E414">
            <v>1044033</v>
          </cell>
          <cell r="F414">
            <v>21196717.882083338</v>
          </cell>
          <cell r="G414" t="str">
            <v>4Profesional</v>
          </cell>
          <cell r="H414" t="str">
            <v>Copiloto de Aviación</v>
          </cell>
        </row>
        <row r="415">
          <cell r="D415" t="str">
            <v>3125-22</v>
          </cell>
          <cell r="E415">
            <v>2440901</v>
          </cell>
          <cell r="F415">
            <v>49556948.759166665</v>
          </cell>
          <cell r="G415" t="str">
            <v>4Profesional</v>
          </cell>
          <cell r="H415" t="str">
            <v>Defensor de Familia</v>
          </cell>
        </row>
        <row r="416">
          <cell r="D416" t="str">
            <v>3125-21</v>
          </cell>
          <cell r="E416">
            <v>2264236</v>
          </cell>
          <cell r="F416">
            <v>45970167.347916678</v>
          </cell>
          <cell r="G416" t="str">
            <v>4Profesional</v>
          </cell>
          <cell r="H416" t="str">
            <v>Defensor de Familia</v>
          </cell>
        </row>
        <row r="417">
          <cell r="D417" t="str">
            <v>3125-20</v>
          </cell>
          <cell r="E417">
            <v>2098839</v>
          </cell>
          <cell r="F417">
            <v>42612157.064583339</v>
          </cell>
          <cell r="G417" t="str">
            <v>4Profesional</v>
          </cell>
          <cell r="H417" t="str">
            <v>Defensor de Familia</v>
          </cell>
        </row>
        <row r="418">
          <cell r="D418" t="str">
            <v>3125-19</v>
          </cell>
          <cell r="E418">
            <v>1992005</v>
          </cell>
          <cell r="F418">
            <v>40443135.44166667</v>
          </cell>
          <cell r="G418" t="str">
            <v>4Profesional</v>
          </cell>
          <cell r="H418" t="str">
            <v>Defensor de Familia</v>
          </cell>
        </row>
        <row r="419">
          <cell r="D419" t="str">
            <v>3125-18</v>
          </cell>
          <cell r="E419">
            <v>1846042</v>
          </cell>
          <cell r="F419">
            <v>37479688.381249994</v>
          </cell>
          <cell r="G419" t="str">
            <v>4Profesional</v>
          </cell>
          <cell r="H419" t="str">
            <v>Defensor de Familia</v>
          </cell>
        </row>
        <row r="420">
          <cell r="D420" t="str">
            <v>3125-17</v>
          </cell>
          <cell r="E420">
            <v>1665264</v>
          </cell>
          <cell r="F420">
            <v>33809401.822500005</v>
          </cell>
          <cell r="G420" t="str">
            <v>4Profesional</v>
          </cell>
          <cell r="H420" t="str">
            <v>Defensor de Familia</v>
          </cell>
        </row>
        <row r="421">
          <cell r="D421" t="str">
            <v>3125-16</v>
          </cell>
          <cell r="E421">
            <v>1551384</v>
          </cell>
          <cell r="F421">
            <v>31497327.178750005</v>
          </cell>
          <cell r="G421" t="str">
            <v>4Profesional</v>
          </cell>
          <cell r="H421" t="str">
            <v>Defensor de Familia</v>
          </cell>
        </row>
        <row r="422">
          <cell r="D422" t="str">
            <v>3125-14</v>
          </cell>
          <cell r="E422">
            <v>1345530</v>
          </cell>
          <cell r="F422">
            <v>27317929.430000003</v>
          </cell>
          <cell r="G422" t="str">
            <v>4Profesional</v>
          </cell>
          <cell r="H422" t="str">
            <v>Defensor de Familia</v>
          </cell>
        </row>
        <row r="423">
          <cell r="D423" t="str">
            <v>3125-12</v>
          </cell>
          <cell r="E423">
            <v>1245845</v>
          </cell>
          <cell r="F423">
            <v>25294052.003333326</v>
          </cell>
          <cell r="G423" t="str">
            <v>4Profesional</v>
          </cell>
          <cell r="H423" t="str">
            <v>Defensor de Familia</v>
          </cell>
        </row>
        <row r="424">
          <cell r="D424" t="str">
            <v>3125-10</v>
          </cell>
          <cell r="E424">
            <v>1135915</v>
          </cell>
          <cell r="F424">
            <v>23062173.132083338</v>
          </cell>
          <cell r="G424" t="str">
            <v>4Profesional</v>
          </cell>
          <cell r="H424" t="str">
            <v>Defensor de Familia</v>
          </cell>
        </row>
        <row r="425">
          <cell r="D425" t="str">
            <v>3022-18</v>
          </cell>
          <cell r="E425">
            <v>1846042</v>
          </cell>
          <cell r="F425">
            <v>37479688.381249994</v>
          </cell>
          <cell r="G425" t="str">
            <v>4Profesional</v>
          </cell>
          <cell r="H425" t="str">
            <v>Formador Artístico</v>
          </cell>
        </row>
        <row r="426">
          <cell r="D426" t="str">
            <v>3022-16</v>
          </cell>
          <cell r="E426">
            <v>1551384</v>
          </cell>
          <cell r="F426">
            <v>31497327.178750005</v>
          </cell>
          <cell r="G426" t="str">
            <v>4Profesional</v>
          </cell>
          <cell r="H426" t="str">
            <v>Formador Artístico</v>
          </cell>
        </row>
        <row r="427">
          <cell r="D427" t="str">
            <v>3022-15</v>
          </cell>
          <cell r="E427">
            <v>1430115</v>
          </cell>
          <cell r="F427">
            <v>29035235.680416666</v>
          </cell>
          <cell r="G427" t="str">
            <v>4Profesional</v>
          </cell>
          <cell r="H427" t="str">
            <v>Formador Artístico</v>
          </cell>
        </row>
        <row r="428">
          <cell r="D428" t="str">
            <v>3022-13</v>
          </cell>
          <cell r="E428">
            <v>1289945</v>
          </cell>
          <cell r="F428">
            <v>26189402.293333333</v>
          </cell>
          <cell r="G428" t="str">
            <v>4Profesional</v>
          </cell>
          <cell r="H428" t="str">
            <v>Formador Artístico</v>
          </cell>
        </row>
        <row r="429">
          <cell r="D429" t="str">
            <v>3185-14</v>
          </cell>
          <cell r="E429">
            <v>1345530</v>
          </cell>
          <cell r="F429">
            <v>27317929.430000003</v>
          </cell>
          <cell r="G429" t="str">
            <v>4Profesional</v>
          </cell>
          <cell r="H429" t="str">
            <v>Inspector de Trabajo y Seguridad Social</v>
          </cell>
        </row>
        <row r="430">
          <cell r="D430" t="str">
            <v>3185-13</v>
          </cell>
          <cell r="E430">
            <v>1289945</v>
          </cell>
          <cell r="F430">
            <v>26189402.293333333</v>
          </cell>
          <cell r="G430" t="str">
            <v>4Profesional</v>
          </cell>
          <cell r="H430" t="str">
            <v>Inspector de Trabajo y Seguridad Social</v>
          </cell>
        </row>
        <row r="431">
          <cell r="D431" t="str">
            <v>3185-12</v>
          </cell>
          <cell r="E431">
            <v>1245845</v>
          </cell>
          <cell r="F431">
            <v>25294052.003333326</v>
          </cell>
          <cell r="G431" t="str">
            <v>4Profesional</v>
          </cell>
          <cell r="H431" t="str">
            <v>Inspector de Trabajo y Seguridad Social</v>
          </cell>
        </row>
        <row r="432">
          <cell r="D432" t="str">
            <v>3185-11</v>
          </cell>
          <cell r="E432">
            <v>1192845</v>
          </cell>
          <cell r="F432">
            <v>24218007.430833332</v>
          </cell>
          <cell r="G432" t="str">
            <v>4Profesional</v>
          </cell>
          <cell r="H432" t="str">
            <v>Inspector de Trabajo y Seguridad Social</v>
          </cell>
        </row>
        <row r="433">
          <cell r="D433" t="str">
            <v>3185-10</v>
          </cell>
          <cell r="E433">
            <v>1135915</v>
          </cell>
          <cell r="F433">
            <v>23062173.132083338</v>
          </cell>
          <cell r="G433" t="str">
            <v>4Profesional</v>
          </cell>
          <cell r="H433" t="str">
            <v>Inspector de Trabajo y Seguridad Social</v>
          </cell>
        </row>
        <row r="434">
          <cell r="D434" t="str">
            <v>3185-09</v>
          </cell>
          <cell r="E434">
            <v>1081310</v>
          </cell>
          <cell r="F434">
            <v>21953542.663749997</v>
          </cell>
          <cell r="G434" t="str">
            <v>4Profesional</v>
          </cell>
          <cell r="H434" t="str">
            <v>Inspector de Trabajo y Seguridad Social</v>
          </cell>
        </row>
        <row r="435">
          <cell r="D435" t="str">
            <v>3185-08</v>
          </cell>
          <cell r="E435">
            <v>1044033</v>
          </cell>
          <cell r="F435">
            <v>21196717.882083338</v>
          </cell>
          <cell r="G435" t="str">
            <v>4Profesional</v>
          </cell>
          <cell r="H435" t="str">
            <v>Inspector de Trabajo y Seguridad Social</v>
          </cell>
        </row>
        <row r="436">
          <cell r="D436" t="str">
            <v>3185-07</v>
          </cell>
          <cell r="E436">
            <v>985672</v>
          </cell>
          <cell r="F436">
            <v>20011830.391249999</v>
          </cell>
          <cell r="G436" t="str">
            <v>4Profesional</v>
          </cell>
          <cell r="H436" t="str">
            <v>Inspector de Trabajo y Seguridad Social</v>
          </cell>
        </row>
        <row r="437">
          <cell r="D437" t="str">
            <v>3185-06</v>
          </cell>
          <cell r="E437">
            <v>935634</v>
          </cell>
          <cell r="F437">
            <v>18995922.495416671</v>
          </cell>
          <cell r="G437" t="str">
            <v>4Profesional</v>
          </cell>
          <cell r="H437" t="str">
            <v>Inspector de Trabajo y Seguridad Social</v>
          </cell>
        </row>
        <row r="438">
          <cell r="D438" t="str">
            <v>3185-05</v>
          </cell>
          <cell r="E438">
            <v>894900</v>
          </cell>
          <cell r="F438">
            <v>18168911.181249999</v>
          </cell>
          <cell r="G438" t="str">
            <v>4Profesional</v>
          </cell>
          <cell r="H438" t="str">
            <v>Inspector de Trabajo y Seguridad Social</v>
          </cell>
        </row>
        <row r="439">
          <cell r="D439" t="str">
            <v>3185-04</v>
          </cell>
          <cell r="E439">
            <v>808521</v>
          </cell>
          <cell r="F439">
            <v>16415181.84</v>
          </cell>
          <cell r="G439" t="str">
            <v>4Profesional</v>
          </cell>
          <cell r="H439" t="str">
            <v>Inspector de Trabajo y Seguridad Social</v>
          </cell>
        </row>
        <row r="440">
          <cell r="D440" t="str">
            <v>3195-25</v>
          </cell>
          <cell r="E440">
            <v>3030923</v>
          </cell>
          <cell r="F440">
            <v>61536004.876249999</v>
          </cell>
          <cell r="G440" t="str">
            <v>4Profesional</v>
          </cell>
          <cell r="H440" t="str">
            <v>Inspector de Trabajo y Seguridad Social Especializado</v>
          </cell>
        </row>
        <row r="441">
          <cell r="D441" t="str">
            <v>3195-24</v>
          </cell>
          <cell r="E441">
            <v>2811854</v>
          </cell>
          <cell r="F441">
            <v>57088306.588749997</v>
          </cell>
          <cell r="G441" t="str">
            <v>4Profesional</v>
          </cell>
          <cell r="H441" t="str">
            <v>Inspector de Trabajo y Seguridad Social Especializado</v>
          </cell>
        </row>
        <row r="442">
          <cell r="D442" t="str">
            <v>3195-23</v>
          </cell>
          <cell r="E442">
            <v>2632106</v>
          </cell>
          <cell r="F442">
            <v>53438931.864166655</v>
          </cell>
          <cell r="G442" t="str">
            <v>4Profesional</v>
          </cell>
          <cell r="H442" t="str">
            <v>Inspector de Trabajo y Seguridad Social Especializado</v>
          </cell>
        </row>
        <row r="443">
          <cell r="D443" t="str">
            <v>3195-22</v>
          </cell>
          <cell r="E443">
            <v>2440901</v>
          </cell>
          <cell r="F443">
            <v>49556948.759166665</v>
          </cell>
          <cell r="G443" t="str">
            <v>4Profesional</v>
          </cell>
          <cell r="H443" t="str">
            <v>Inspector de Trabajo y Seguridad Social Especializado</v>
          </cell>
        </row>
        <row r="444">
          <cell r="D444" t="str">
            <v>3195-21</v>
          </cell>
          <cell r="E444">
            <v>2264236</v>
          </cell>
          <cell r="F444">
            <v>45970167.347916678</v>
          </cell>
          <cell r="G444" t="str">
            <v>4Profesional</v>
          </cell>
          <cell r="H444" t="str">
            <v>Inspector de Trabajo y Seguridad Social Especializado</v>
          </cell>
        </row>
        <row r="445">
          <cell r="D445" t="str">
            <v>3195-20</v>
          </cell>
          <cell r="E445">
            <v>2098839</v>
          </cell>
          <cell r="F445">
            <v>42612157.064583339</v>
          </cell>
          <cell r="G445" t="str">
            <v>4Profesional</v>
          </cell>
          <cell r="H445" t="str">
            <v>Inspector de Trabajo y Seguridad Social Especializado</v>
          </cell>
        </row>
        <row r="446">
          <cell r="D446" t="str">
            <v>3195-19</v>
          </cell>
          <cell r="E446">
            <v>1992005</v>
          </cell>
          <cell r="F446">
            <v>40443135.44166667</v>
          </cell>
          <cell r="G446" t="str">
            <v>4Profesional</v>
          </cell>
          <cell r="H446" t="str">
            <v>Inspector de Trabajo y Seguridad Social Especializado</v>
          </cell>
        </row>
        <row r="447">
          <cell r="D447" t="str">
            <v>3195-18</v>
          </cell>
          <cell r="E447">
            <v>1846042</v>
          </cell>
          <cell r="F447">
            <v>37479688.381249994</v>
          </cell>
          <cell r="G447" t="str">
            <v>4Profesional</v>
          </cell>
          <cell r="H447" t="str">
            <v>Inspector de Trabajo y Seguridad Social Especializado</v>
          </cell>
        </row>
        <row r="448">
          <cell r="D448" t="str">
            <v>3195-17</v>
          </cell>
          <cell r="E448">
            <v>1665264</v>
          </cell>
          <cell r="F448">
            <v>33809401.822500005</v>
          </cell>
          <cell r="G448" t="str">
            <v>4Profesional</v>
          </cell>
          <cell r="H448" t="str">
            <v>Inspector de Trabajo y Seguridad Social Especializado</v>
          </cell>
        </row>
        <row r="449">
          <cell r="D449" t="str">
            <v>3195-16</v>
          </cell>
          <cell r="E449">
            <v>1551384</v>
          </cell>
          <cell r="F449">
            <v>31497327.178750005</v>
          </cell>
          <cell r="G449" t="str">
            <v>4Profesional</v>
          </cell>
          <cell r="H449" t="str">
            <v>Inspector de Trabajo y Seguridad Social Especializado</v>
          </cell>
        </row>
        <row r="450">
          <cell r="D450" t="str">
            <v>3195-15</v>
          </cell>
          <cell r="E450">
            <v>1430115</v>
          </cell>
          <cell r="F450">
            <v>29035235.680416666</v>
          </cell>
          <cell r="G450" t="str">
            <v>4Profesional</v>
          </cell>
          <cell r="H450" t="str">
            <v>Inspector de Trabajo y Seguridad Social Especializado</v>
          </cell>
        </row>
        <row r="451">
          <cell r="D451" t="str">
            <v>3000-25</v>
          </cell>
          <cell r="E451">
            <v>3030923</v>
          </cell>
          <cell r="F451">
            <v>61536004.876249999</v>
          </cell>
          <cell r="G451" t="str">
            <v>4Profesional</v>
          </cell>
          <cell r="H451" t="str">
            <v>Investigador Científico</v>
          </cell>
        </row>
        <row r="452">
          <cell r="D452" t="str">
            <v>3000-24</v>
          </cell>
          <cell r="E452">
            <v>2811854</v>
          </cell>
          <cell r="F452">
            <v>57088306.588749997</v>
          </cell>
          <cell r="G452" t="str">
            <v>4Profesional</v>
          </cell>
          <cell r="H452" t="str">
            <v>Investigador Científico</v>
          </cell>
        </row>
        <row r="453">
          <cell r="D453" t="str">
            <v>3000-23</v>
          </cell>
          <cell r="E453">
            <v>2632106</v>
          </cell>
          <cell r="F453">
            <v>53438931.864166655</v>
          </cell>
          <cell r="G453" t="str">
            <v>4Profesional</v>
          </cell>
          <cell r="H453" t="str">
            <v>Investigador Científico</v>
          </cell>
        </row>
        <row r="454">
          <cell r="D454" t="str">
            <v>3000-22</v>
          </cell>
          <cell r="E454">
            <v>2440901</v>
          </cell>
          <cell r="F454">
            <v>49556948.759166665</v>
          </cell>
          <cell r="G454" t="str">
            <v>4Profesional</v>
          </cell>
          <cell r="H454" t="str">
            <v>Investigador Científico</v>
          </cell>
        </row>
        <row r="455">
          <cell r="D455" t="str">
            <v>3000-21</v>
          </cell>
          <cell r="E455">
            <v>2264236</v>
          </cell>
          <cell r="F455">
            <v>45970167.347916678</v>
          </cell>
          <cell r="G455" t="str">
            <v>4Profesional</v>
          </cell>
          <cell r="H455" t="str">
            <v>Investigador Científico</v>
          </cell>
        </row>
        <row r="456">
          <cell r="D456" t="str">
            <v>3000-20</v>
          </cell>
          <cell r="E456">
            <v>2098839</v>
          </cell>
          <cell r="F456">
            <v>42612157.064583339</v>
          </cell>
          <cell r="G456" t="str">
            <v>4Profesional</v>
          </cell>
          <cell r="H456" t="str">
            <v>Investigador Científico</v>
          </cell>
        </row>
        <row r="457">
          <cell r="D457" t="str">
            <v>3000-19</v>
          </cell>
          <cell r="E457">
            <v>1992005</v>
          </cell>
          <cell r="F457">
            <v>40443135.44166667</v>
          </cell>
          <cell r="G457" t="str">
            <v>4Profesional</v>
          </cell>
          <cell r="H457" t="str">
            <v>Investigador Científico</v>
          </cell>
        </row>
        <row r="458">
          <cell r="D458" t="str">
            <v>3000-18</v>
          </cell>
          <cell r="E458">
            <v>1846042</v>
          </cell>
          <cell r="F458">
            <v>37479688.381249994</v>
          </cell>
          <cell r="G458" t="str">
            <v>4Profesional</v>
          </cell>
          <cell r="H458" t="str">
            <v>Investigador Científico</v>
          </cell>
        </row>
        <row r="459">
          <cell r="D459" t="str">
            <v>3000-17</v>
          </cell>
          <cell r="E459">
            <v>1665264</v>
          </cell>
          <cell r="F459">
            <v>33809401.822500005</v>
          </cell>
          <cell r="G459" t="str">
            <v>4Profesional</v>
          </cell>
          <cell r="H459" t="str">
            <v>Investigador Científico</v>
          </cell>
        </row>
        <row r="460">
          <cell r="D460" t="str">
            <v>3000-16</v>
          </cell>
          <cell r="E460">
            <v>1551384</v>
          </cell>
          <cell r="F460">
            <v>31497327.178750005</v>
          </cell>
          <cell r="G460" t="str">
            <v>4Profesional</v>
          </cell>
          <cell r="H460" t="str">
            <v>Investigador Científico</v>
          </cell>
        </row>
        <row r="461">
          <cell r="D461" t="str">
            <v>3000-15</v>
          </cell>
          <cell r="E461">
            <v>1430115</v>
          </cell>
          <cell r="F461">
            <v>29035235.680416666</v>
          </cell>
          <cell r="G461" t="str">
            <v>4Profesional</v>
          </cell>
          <cell r="H461" t="str">
            <v>Investigador Científico</v>
          </cell>
        </row>
        <row r="462">
          <cell r="D462" t="str">
            <v>3000-14</v>
          </cell>
          <cell r="E462">
            <v>1345530</v>
          </cell>
          <cell r="F462">
            <v>27317929.430000003</v>
          </cell>
          <cell r="G462" t="str">
            <v>4Profesional</v>
          </cell>
          <cell r="H462" t="str">
            <v>Investigador Científico</v>
          </cell>
        </row>
        <row r="463">
          <cell r="D463" t="str">
            <v>3085-21</v>
          </cell>
          <cell r="E463">
            <v>2264236</v>
          </cell>
          <cell r="F463">
            <v>45970167.347916678</v>
          </cell>
          <cell r="G463" t="str">
            <v>4Profesional</v>
          </cell>
          <cell r="H463" t="str">
            <v>Médico</v>
          </cell>
        </row>
        <row r="464">
          <cell r="D464" t="str">
            <v>3085-20</v>
          </cell>
          <cell r="E464">
            <v>2098839</v>
          </cell>
          <cell r="F464">
            <v>42612157.064583339</v>
          </cell>
          <cell r="G464" t="str">
            <v>4Profesional</v>
          </cell>
          <cell r="H464" t="str">
            <v>Médico</v>
          </cell>
        </row>
        <row r="465">
          <cell r="D465" t="str">
            <v>3085-19</v>
          </cell>
          <cell r="E465">
            <v>1992005</v>
          </cell>
          <cell r="F465">
            <v>40443135.44166667</v>
          </cell>
          <cell r="G465" t="str">
            <v>4Profesional</v>
          </cell>
          <cell r="H465" t="str">
            <v>Médico</v>
          </cell>
        </row>
        <row r="466">
          <cell r="D466" t="str">
            <v>3085-18</v>
          </cell>
          <cell r="E466">
            <v>1846042</v>
          </cell>
          <cell r="F466">
            <v>37479688.381249994</v>
          </cell>
          <cell r="G466" t="str">
            <v>4Profesional</v>
          </cell>
          <cell r="H466" t="str">
            <v>Médico</v>
          </cell>
        </row>
        <row r="467">
          <cell r="D467" t="str">
            <v>3085-17</v>
          </cell>
          <cell r="E467">
            <v>1665264</v>
          </cell>
          <cell r="F467">
            <v>33809401.822500005</v>
          </cell>
          <cell r="G467" t="str">
            <v>4Profesional</v>
          </cell>
          <cell r="H467" t="str">
            <v>Médico</v>
          </cell>
        </row>
        <row r="468">
          <cell r="D468" t="str">
            <v>3085-16</v>
          </cell>
          <cell r="E468">
            <v>1551384</v>
          </cell>
          <cell r="F468">
            <v>31497327.178750005</v>
          </cell>
          <cell r="G468" t="str">
            <v>4Profesional</v>
          </cell>
          <cell r="H468" t="str">
            <v>Médico</v>
          </cell>
        </row>
        <row r="469">
          <cell r="D469" t="str">
            <v>3085-15</v>
          </cell>
          <cell r="E469">
            <v>1430115</v>
          </cell>
          <cell r="F469">
            <v>29035235.680416666</v>
          </cell>
          <cell r="G469" t="str">
            <v>4Profesional</v>
          </cell>
          <cell r="H469" t="str">
            <v>Médico</v>
          </cell>
        </row>
        <row r="470">
          <cell r="D470" t="str">
            <v>3085-14</v>
          </cell>
          <cell r="E470">
            <v>1345530</v>
          </cell>
          <cell r="F470">
            <v>27317929.430000003</v>
          </cell>
          <cell r="G470" t="str">
            <v>4Profesional</v>
          </cell>
          <cell r="H470" t="str">
            <v>Médico</v>
          </cell>
        </row>
        <row r="471">
          <cell r="D471" t="str">
            <v>3085-13</v>
          </cell>
          <cell r="E471">
            <v>1289945</v>
          </cell>
          <cell r="F471">
            <v>26189402.293333333</v>
          </cell>
          <cell r="G471" t="str">
            <v>4Profesional</v>
          </cell>
          <cell r="H471" t="str">
            <v>Médico</v>
          </cell>
        </row>
        <row r="472">
          <cell r="D472" t="str">
            <v>3120-25</v>
          </cell>
          <cell r="E472">
            <v>3030923</v>
          </cell>
          <cell r="F472">
            <v>61536004.876249999</v>
          </cell>
          <cell r="G472" t="str">
            <v>4Profesional</v>
          </cell>
          <cell r="H472" t="str">
            <v>Médico Especialista</v>
          </cell>
        </row>
        <row r="473">
          <cell r="D473" t="str">
            <v>3120-24</v>
          </cell>
          <cell r="E473">
            <v>2811854</v>
          </cell>
          <cell r="F473">
            <v>57088306.588749997</v>
          </cell>
          <cell r="G473" t="str">
            <v>4Profesional</v>
          </cell>
          <cell r="H473" t="str">
            <v>Médico Especialista</v>
          </cell>
        </row>
        <row r="474">
          <cell r="D474" t="str">
            <v>3120-23</v>
          </cell>
          <cell r="E474">
            <v>2632106</v>
          </cell>
          <cell r="F474">
            <v>53438931.864166655</v>
          </cell>
          <cell r="G474" t="str">
            <v>4Profesional</v>
          </cell>
          <cell r="H474" t="str">
            <v>Médico Especialista</v>
          </cell>
        </row>
        <row r="475">
          <cell r="D475" t="str">
            <v>3120-22</v>
          </cell>
          <cell r="E475">
            <v>2440901</v>
          </cell>
          <cell r="F475">
            <v>49556948.759166665</v>
          </cell>
          <cell r="G475" t="str">
            <v>4Profesional</v>
          </cell>
          <cell r="H475" t="str">
            <v>Médico Especialista</v>
          </cell>
        </row>
        <row r="476">
          <cell r="D476" t="str">
            <v>3120-21</v>
          </cell>
          <cell r="E476">
            <v>2264236</v>
          </cell>
          <cell r="F476">
            <v>45970167.347916678</v>
          </cell>
          <cell r="G476" t="str">
            <v>4Profesional</v>
          </cell>
          <cell r="H476" t="str">
            <v>Médico Especialista</v>
          </cell>
        </row>
        <row r="477">
          <cell r="D477" t="str">
            <v>3120-20</v>
          </cell>
          <cell r="E477">
            <v>2098839</v>
          </cell>
          <cell r="F477">
            <v>42612157.064583339</v>
          </cell>
          <cell r="G477" t="str">
            <v>4Profesional</v>
          </cell>
          <cell r="H477" t="str">
            <v>Médico Especialista</v>
          </cell>
        </row>
        <row r="478">
          <cell r="D478" t="str">
            <v>3120-19</v>
          </cell>
          <cell r="E478">
            <v>1992005</v>
          </cell>
          <cell r="F478">
            <v>40443135.44166667</v>
          </cell>
          <cell r="G478" t="str">
            <v>4Profesional</v>
          </cell>
          <cell r="H478" t="str">
            <v>Médico Especialista</v>
          </cell>
        </row>
        <row r="479">
          <cell r="D479" t="str">
            <v>3120-18</v>
          </cell>
          <cell r="E479">
            <v>1846042</v>
          </cell>
          <cell r="F479">
            <v>37479688.381249994</v>
          </cell>
          <cell r="G479" t="str">
            <v>4Profesional</v>
          </cell>
          <cell r="H479" t="str">
            <v>Médico Especialista</v>
          </cell>
        </row>
        <row r="480">
          <cell r="D480" t="str">
            <v>3087-21</v>
          </cell>
          <cell r="E480">
            <v>2264236</v>
          </cell>
          <cell r="F480">
            <v>45970167.347916678</v>
          </cell>
          <cell r="G480" t="str">
            <v>4Profesional</v>
          </cell>
          <cell r="H480" t="str">
            <v>Odontólogo</v>
          </cell>
        </row>
        <row r="481">
          <cell r="D481" t="str">
            <v>3087-20</v>
          </cell>
          <cell r="E481">
            <v>2098839</v>
          </cell>
          <cell r="F481">
            <v>42612157.064583339</v>
          </cell>
          <cell r="G481" t="str">
            <v>4Profesional</v>
          </cell>
          <cell r="H481" t="str">
            <v>Odontólogo</v>
          </cell>
        </row>
        <row r="482">
          <cell r="D482" t="str">
            <v>3087-19</v>
          </cell>
          <cell r="E482">
            <v>1992005</v>
          </cell>
          <cell r="F482">
            <v>40443135.44166667</v>
          </cell>
          <cell r="G482" t="str">
            <v>4Profesional</v>
          </cell>
          <cell r="H482" t="str">
            <v>Odontólogo</v>
          </cell>
        </row>
        <row r="483">
          <cell r="D483" t="str">
            <v>3087-18</v>
          </cell>
          <cell r="E483">
            <v>1846042</v>
          </cell>
          <cell r="F483">
            <v>37479688.381249994</v>
          </cell>
          <cell r="G483" t="str">
            <v>4Profesional</v>
          </cell>
          <cell r="H483" t="str">
            <v>Odontólogo</v>
          </cell>
        </row>
        <row r="484">
          <cell r="D484" t="str">
            <v>3087-17</v>
          </cell>
          <cell r="E484">
            <v>1665264</v>
          </cell>
          <cell r="F484">
            <v>33809401.822500005</v>
          </cell>
          <cell r="G484" t="str">
            <v>4Profesional</v>
          </cell>
          <cell r="H484" t="str">
            <v>Odontólogo</v>
          </cell>
        </row>
        <row r="485">
          <cell r="D485" t="str">
            <v>3087-16</v>
          </cell>
          <cell r="E485">
            <v>1551384</v>
          </cell>
          <cell r="F485">
            <v>31497327.178750005</v>
          </cell>
          <cell r="G485" t="str">
            <v>4Profesional</v>
          </cell>
          <cell r="H485" t="str">
            <v>Odontólogo</v>
          </cell>
        </row>
        <row r="486">
          <cell r="D486" t="str">
            <v>3087-15</v>
          </cell>
          <cell r="E486">
            <v>1430115</v>
          </cell>
          <cell r="F486">
            <v>29035235.680416666</v>
          </cell>
          <cell r="G486" t="str">
            <v>4Profesional</v>
          </cell>
          <cell r="H486" t="str">
            <v>Odontólogo</v>
          </cell>
        </row>
        <row r="487">
          <cell r="D487" t="str">
            <v>3087-14</v>
          </cell>
          <cell r="E487">
            <v>1345530</v>
          </cell>
          <cell r="F487">
            <v>27317929.430000003</v>
          </cell>
          <cell r="G487" t="str">
            <v>4Profesional</v>
          </cell>
          <cell r="H487" t="str">
            <v>Odontólogo</v>
          </cell>
        </row>
        <row r="488">
          <cell r="D488" t="str">
            <v>3087-13</v>
          </cell>
          <cell r="E488">
            <v>1289945</v>
          </cell>
          <cell r="F488">
            <v>26189402.293333333</v>
          </cell>
          <cell r="G488" t="str">
            <v>4Profesional</v>
          </cell>
          <cell r="H488" t="str">
            <v>Odontólogo</v>
          </cell>
        </row>
        <row r="489">
          <cell r="D489" t="str">
            <v>3123-25</v>
          </cell>
          <cell r="E489">
            <v>3030923</v>
          </cell>
          <cell r="F489">
            <v>61536004.876249999</v>
          </cell>
          <cell r="G489" t="str">
            <v>4Profesional</v>
          </cell>
          <cell r="H489" t="str">
            <v>Odontólogo Especialista</v>
          </cell>
        </row>
        <row r="490">
          <cell r="D490" t="str">
            <v>3123-24</v>
          </cell>
          <cell r="E490">
            <v>2811854</v>
          </cell>
          <cell r="F490">
            <v>57088306.588749997</v>
          </cell>
          <cell r="G490" t="str">
            <v>4Profesional</v>
          </cell>
          <cell r="H490" t="str">
            <v>Odontólogo Especialista</v>
          </cell>
        </row>
        <row r="491">
          <cell r="D491" t="str">
            <v>3123-23</v>
          </cell>
          <cell r="E491">
            <v>2632106</v>
          </cell>
          <cell r="F491">
            <v>53438931.864166655</v>
          </cell>
          <cell r="G491" t="str">
            <v>4Profesional</v>
          </cell>
          <cell r="H491" t="str">
            <v>Odontólogo Especialista</v>
          </cell>
        </row>
        <row r="492">
          <cell r="D492" t="str">
            <v>3123-22</v>
          </cell>
          <cell r="E492">
            <v>2440901</v>
          </cell>
          <cell r="F492">
            <v>49556948.759166665</v>
          </cell>
          <cell r="G492" t="str">
            <v>4Profesional</v>
          </cell>
          <cell r="H492" t="str">
            <v>Odontólogo Especialista</v>
          </cell>
        </row>
        <row r="493">
          <cell r="D493" t="str">
            <v>3123-21</v>
          </cell>
          <cell r="E493">
            <v>2264236</v>
          </cell>
          <cell r="F493">
            <v>45970167.347916678</v>
          </cell>
          <cell r="G493" t="str">
            <v>4Profesional</v>
          </cell>
          <cell r="H493" t="str">
            <v>Odontólogo Especialista</v>
          </cell>
        </row>
        <row r="494">
          <cell r="D494" t="str">
            <v>3123-20</v>
          </cell>
          <cell r="E494">
            <v>2098839</v>
          </cell>
          <cell r="F494">
            <v>42612157.064583339</v>
          </cell>
          <cell r="G494" t="str">
            <v>4Profesional</v>
          </cell>
          <cell r="H494" t="str">
            <v>Odontólogo Especialista</v>
          </cell>
        </row>
        <row r="495">
          <cell r="D495" t="str">
            <v>3123-19</v>
          </cell>
          <cell r="E495">
            <v>1992005</v>
          </cell>
          <cell r="F495">
            <v>40443135.44166667</v>
          </cell>
          <cell r="G495" t="str">
            <v>4Profesional</v>
          </cell>
          <cell r="H495" t="str">
            <v>Odontólogo Especialista</v>
          </cell>
        </row>
        <row r="496">
          <cell r="D496" t="str">
            <v>3123-18</v>
          </cell>
          <cell r="E496">
            <v>1846042</v>
          </cell>
          <cell r="F496">
            <v>37479688.381249994</v>
          </cell>
          <cell r="G496" t="str">
            <v>4Profesional</v>
          </cell>
          <cell r="H496" t="str">
            <v>Odontólogo Especialista</v>
          </cell>
        </row>
        <row r="497">
          <cell r="D497" t="str">
            <v>3052-15</v>
          </cell>
          <cell r="E497">
            <v>1430115</v>
          </cell>
          <cell r="F497">
            <v>29035235.680416666</v>
          </cell>
          <cell r="G497" t="str">
            <v>4Profesional</v>
          </cell>
          <cell r="H497" t="str">
            <v>Oficial Logístico</v>
          </cell>
        </row>
        <row r="498">
          <cell r="D498" t="str">
            <v>3052-14</v>
          </cell>
          <cell r="E498">
            <v>1345530</v>
          </cell>
          <cell r="F498">
            <v>27317929.430000003</v>
          </cell>
          <cell r="G498" t="str">
            <v>4Profesional</v>
          </cell>
          <cell r="H498" t="str">
            <v>Oficial Logístico</v>
          </cell>
        </row>
        <row r="499">
          <cell r="D499" t="str">
            <v>3052-12</v>
          </cell>
          <cell r="E499">
            <v>1245845</v>
          </cell>
          <cell r="F499">
            <v>25294052.003333326</v>
          </cell>
          <cell r="G499" t="str">
            <v>4Profesional</v>
          </cell>
          <cell r="H499" t="str">
            <v>Oficial Logístico</v>
          </cell>
        </row>
        <row r="500">
          <cell r="D500" t="str">
            <v>3052-10</v>
          </cell>
          <cell r="E500">
            <v>1135915</v>
          </cell>
          <cell r="F500">
            <v>23062173.132083338</v>
          </cell>
          <cell r="G500" t="str">
            <v>4Profesional</v>
          </cell>
          <cell r="H500" t="str">
            <v>Oficial Logístico</v>
          </cell>
        </row>
        <row r="501">
          <cell r="D501" t="str">
            <v>3052-09</v>
          </cell>
          <cell r="E501">
            <v>1081310</v>
          </cell>
          <cell r="F501">
            <v>21953542.663749997</v>
          </cell>
          <cell r="G501" t="str">
            <v>4Profesional</v>
          </cell>
          <cell r="H501" t="str">
            <v>Oficial Logístico</v>
          </cell>
        </row>
        <row r="502">
          <cell r="D502" t="str">
            <v>3053-14</v>
          </cell>
          <cell r="E502">
            <v>1345530</v>
          </cell>
          <cell r="F502">
            <v>27317929.430000003</v>
          </cell>
          <cell r="G502" t="str">
            <v>4Profesional</v>
          </cell>
          <cell r="H502" t="str">
            <v>Oficial de Tratamiento Penitenciario</v>
          </cell>
        </row>
        <row r="503">
          <cell r="D503" t="str">
            <v>3053-12</v>
          </cell>
          <cell r="E503">
            <v>1245845</v>
          </cell>
          <cell r="F503">
            <v>25294052.003333326</v>
          </cell>
          <cell r="G503" t="str">
            <v>4Profesional</v>
          </cell>
          <cell r="H503" t="str">
            <v>Oficial de Tratamiento Penitenciario</v>
          </cell>
        </row>
        <row r="504">
          <cell r="D504" t="str">
            <v>3053-10</v>
          </cell>
          <cell r="E504">
            <v>1135915</v>
          </cell>
          <cell r="F504">
            <v>23062173.132083338</v>
          </cell>
          <cell r="G504" t="str">
            <v>4Profesional</v>
          </cell>
          <cell r="H504" t="str">
            <v>Oficial de Tratamiento Penitenciario</v>
          </cell>
        </row>
        <row r="505">
          <cell r="D505" t="str">
            <v>3053-09</v>
          </cell>
          <cell r="E505">
            <v>1081310</v>
          </cell>
          <cell r="F505">
            <v>21953542.663749997</v>
          </cell>
          <cell r="G505" t="str">
            <v>4Profesional</v>
          </cell>
          <cell r="H505" t="str">
            <v>Oficial de Tratamiento Penitenciario</v>
          </cell>
        </row>
        <row r="506">
          <cell r="D506" t="str">
            <v>3130-15</v>
          </cell>
          <cell r="E506">
            <v>1430115</v>
          </cell>
          <cell r="F506">
            <v>29035235.680416666</v>
          </cell>
          <cell r="G506" t="str">
            <v>4Profesional</v>
          </cell>
          <cell r="H506" t="str">
            <v>Piloto de Aviación</v>
          </cell>
        </row>
        <row r="507">
          <cell r="D507" t="str">
            <v>3130-13</v>
          </cell>
          <cell r="E507">
            <v>1289945</v>
          </cell>
          <cell r="F507">
            <v>26189402.293333333</v>
          </cell>
          <cell r="G507" t="str">
            <v>4Profesional</v>
          </cell>
          <cell r="H507" t="str">
            <v>Piloto de Aviación</v>
          </cell>
        </row>
        <row r="508">
          <cell r="D508" t="str">
            <v>3130-11</v>
          </cell>
          <cell r="E508">
            <v>1192845</v>
          </cell>
          <cell r="F508">
            <v>24218007.430833332</v>
          </cell>
          <cell r="G508" t="str">
            <v>4Profesional</v>
          </cell>
          <cell r="H508" t="str">
            <v>Piloto de Aviación</v>
          </cell>
        </row>
        <row r="509">
          <cell r="D509" t="str">
            <v>3130-09</v>
          </cell>
          <cell r="E509">
            <v>1081310</v>
          </cell>
          <cell r="F509">
            <v>21953542.663749997</v>
          </cell>
          <cell r="G509" t="str">
            <v>4Profesional</v>
          </cell>
          <cell r="H509" t="str">
            <v>Piloto de Aviación</v>
          </cell>
        </row>
        <row r="510">
          <cell r="D510" t="str">
            <v>3055-17</v>
          </cell>
          <cell r="E510">
            <v>1665264</v>
          </cell>
          <cell r="F510">
            <v>33809401.822500005</v>
          </cell>
          <cell r="G510" t="str">
            <v>4Profesional</v>
          </cell>
          <cell r="H510" t="str">
            <v>Primer Secretario de Relaciones Exteriores</v>
          </cell>
        </row>
        <row r="511">
          <cell r="D511" t="str">
            <v>3055-16</v>
          </cell>
          <cell r="E511">
            <v>1551384</v>
          </cell>
          <cell r="F511">
            <v>31497327.178750005</v>
          </cell>
          <cell r="G511" t="str">
            <v>4Profesional</v>
          </cell>
          <cell r="H511" t="str">
            <v>Primer Secretario de Relaciones Exteriores</v>
          </cell>
        </row>
        <row r="512">
          <cell r="D512" t="str">
            <v>3010-25</v>
          </cell>
          <cell r="E512">
            <v>3030923</v>
          </cell>
          <cell r="F512">
            <v>61536004.876249999</v>
          </cell>
          <cell r="G512" t="str">
            <v>4Profesional</v>
          </cell>
          <cell r="H512" t="str">
            <v>Profesional Especializado</v>
          </cell>
        </row>
        <row r="513">
          <cell r="D513" t="str">
            <v>3010-24</v>
          </cell>
          <cell r="E513">
            <v>2811854</v>
          </cell>
          <cell r="F513">
            <v>57088306.588749997</v>
          </cell>
          <cell r="G513" t="str">
            <v>4Profesional</v>
          </cell>
          <cell r="H513" t="str">
            <v>Profesional Especializado</v>
          </cell>
        </row>
        <row r="514">
          <cell r="D514" t="str">
            <v>3010-23</v>
          </cell>
          <cell r="E514">
            <v>2632106</v>
          </cell>
          <cell r="F514">
            <v>53438931.864166655</v>
          </cell>
          <cell r="G514" t="str">
            <v>4Profesional</v>
          </cell>
          <cell r="H514" t="str">
            <v>Profesional Especializado</v>
          </cell>
        </row>
        <row r="515">
          <cell r="D515" t="str">
            <v>3010-22</v>
          </cell>
          <cell r="E515">
            <v>2440901</v>
          </cell>
          <cell r="F515">
            <v>49556948.759166665</v>
          </cell>
          <cell r="G515" t="str">
            <v>4Profesional</v>
          </cell>
          <cell r="H515" t="str">
            <v>Profesional Especializado</v>
          </cell>
        </row>
        <row r="516">
          <cell r="D516" t="str">
            <v>3010-21</v>
          </cell>
          <cell r="E516">
            <v>2264236</v>
          </cell>
          <cell r="F516">
            <v>45970167.347916678</v>
          </cell>
          <cell r="G516" t="str">
            <v>4Profesional</v>
          </cell>
          <cell r="H516" t="str">
            <v>Profesional Especializado</v>
          </cell>
        </row>
        <row r="517">
          <cell r="D517" t="str">
            <v>3010-20</v>
          </cell>
          <cell r="E517">
            <v>2098839</v>
          </cell>
          <cell r="F517">
            <v>42612157.064583339</v>
          </cell>
          <cell r="G517" t="str">
            <v>4Profesional</v>
          </cell>
          <cell r="H517" t="str">
            <v>Profesional Especializado</v>
          </cell>
        </row>
        <row r="518">
          <cell r="D518" t="str">
            <v>3010-19</v>
          </cell>
          <cell r="E518">
            <v>1992005</v>
          </cell>
          <cell r="F518">
            <v>40443135.44166667</v>
          </cell>
          <cell r="G518" t="str">
            <v>4Profesional</v>
          </cell>
          <cell r="H518" t="str">
            <v>Profesional Especializado</v>
          </cell>
        </row>
        <row r="519">
          <cell r="D519" t="str">
            <v>3010-18</v>
          </cell>
          <cell r="E519">
            <v>1846042</v>
          </cell>
          <cell r="F519">
            <v>37479688.381249994</v>
          </cell>
          <cell r="G519" t="str">
            <v>4Profesional</v>
          </cell>
          <cell r="H519" t="str">
            <v>Profesional Especializado</v>
          </cell>
        </row>
        <row r="520">
          <cell r="D520" t="str">
            <v>3010-17</v>
          </cell>
          <cell r="E520">
            <v>1665264</v>
          </cell>
          <cell r="F520">
            <v>33809401.822500005</v>
          </cell>
          <cell r="G520" t="str">
            <v>4Profesional</v>
          </cell>
          <cell r="H520" t="str">
            <v>Profesional Especializado</v>
          </cell>
        </row>
        <row r="521">
          <cell r="D521" t="str">
            <v>3010-16</v>
          </cell>
          <cell r="E521">
            <v>1551384</v>
          </cell>
          <cell r="F521">
            <v>31497327.178750005</v>
          </cell>
          <cell r="G521" t="str">
            <v>4Profesional</v>
          </cell>
          <cell r="H521" t="str">
            <v>Profesional Especializado</v>
          </cell>
        </row>
        <row r="522">
          <cell r="D522" t="str">
            <v>3010-15</v>
          </cell>
          <cell r="E522">
            <v>1430115</v>
          </cell>
          <cell r="F522">
            <v>29035235.680416666</v>
          </cell>
          <cell r="G522" t="str">
            <v>4Profesional</v>
          </cell>
          <cell r="H522" t="str">
            <v>Profesional Especializado</v>
          </cell>
        </row>
        <row r="523">
          <cell r="D523" t="str">
            <v>3020-14</v>
          </cell>
          <cell r="E523">
            <v>1345530</v>
          </cell>
          <cell r="F523">
            <v>27317929.430000003</v>
          </cell>
          <cell r="G523" t="str">
            <v>4Profesional</v>
          </cell>
          <cell r="H523" t="str">
            <v>Profesional Universitario</v>
          </cell>
        </row>
        <row r="524">
          <cell r="D524" t="str">
            <v>3020-13</v>
          </cell>
          <cell r="E524">
            <v>1289945</v>
          </cell>
          <cell r="F524">
            <v>26189402.293333333</v>
          </cell>
          <cell r="G524" t="str">
            <v>4Profesional</v>
          </cell>
          <cell r="H524" t="str">
            <v>Profesional Universitario</v>
          </cell>
        </row>
        <row r="525">
          <cell r="D525" t="str">
            <v>3020-12</v>
          </cell>
          <cell r="E525">
            <v>1245845</v>
          </cell>
          <cell r="F525">
            <v>25294052.003333326</v>
          </cell>
          <cell r="G525" t="str">
            <v>4Profesional</v>
          </cell>
          <cell r="H525" t="str">
            <v>Profesional Universitario</v>
          </cell>
        </row>
        <row r="526">
          <cell r="D526" t="str">
            <v>3020-11</v>
          </cell>
          <cell r="E526">
            <v>1192845</v>
          </cell>
          <cell r="F526">
            <v>24218007.430833332</v>
          </cell>
          <cell r="G526" t="str">
            <v>4Profesional</v>
          </cell>
          <cell r="H526" t="str">
            <v>Profesional Universitario</v>
          </cell>
        </row>
        <row r="527">
          <cell r="D527" t="str">
            <v>3020-10</v>
          </cell>
          <cell r="E527">
            <v>1135915</v>
          </cell>
          <cell r="F527">
            <v>23062173.132083338</v>
          </cell>
          <cell r="G527" t="str">
            <v>4Profesional</v>
          </cell>
          <cell r="H527" t="str">
            <v>Profesional Universitario</v>
          </cell>
        </row>
        <row r="528">
          <cell r="D528" t="str">
            <v>3020-09</v>
          </cell>
          <cell r="E528">
            <v>1081310</v>
          </cell>
          <cell r="F528">
            <v>21953542.663749997</v>
          </cell>
          <cell r="G528" t="str">
            <v>4Profesional</v>
          </cell>
          <cell r="H528" t="str">
            <v>Profesional Universitario</v>
          </cell>
        </row>
        <row r="529">
          <cell r="D529" t="str">
            <v>3020-08</v>
          </cell>
          <cell r="E529">
            <v>1044033</v>
          </cell>
          <cell r="F529">
            <v>21196717.882083338</v>
          </cell>
          <cell r="G529" t="str">
            <v>4Profesional</v>
          </cell>
          <cell r="H529" t="str">
            <v>Profesional Universitario</v>
          </cell>
        </row>
        <row r="530">
          <cell r="D530" t="str">
            <v>3020-07</v>
          </cell>
          <cell r="E530">
            <v>985672</v>
          </cell>
          <cell r="F530">
            <v>20011830.391249999</v>
          </cell>
          <cell r="G530" t="str">
            <v>4Profesional</v>
          </cell>
          <cell r="H530" t="str">
            <v>Profesional Universitario</v>
          </cell>
        </row>
        <row r="531">
          <cell r="D531" t="str">
            <v>3020-06</v>
          </cell>
          <cell r="E531">
            <v>935634</v>
          </cell>
          <cell r="F531">
            <v>18995922.495416671</v>
          </cell>
          <cell r="G531" t="str">
            <v>4Profesional</v>
          </cell>
          <cell r="H531" t="str">
            <v>Profesional Universitario</v>
          </cell>
        </row>
        <row r="532">
          <cell r="D532" t="str">
            <v>3020-05</v>
          </cell>
          <cell r="E532">
            <v>894900</v>
          </cell>
          <cell r="F532">
            <v>18168911.181249999</v>
          </cell>
          <cell r="G532" t="str">
            <v>4Profesional</v>
          </cell>
          <cell r="H532" t="str">
            <v>Profesional Universitario</v>
          </cell>
        </row>
        <row r="533">
          <cell r="D533" t="str">
            <v>3020-04</v>
          </cell>
          <cell r="E533">
            <v>808521</v>
          </cell>
          <cell r="F533">
            <v>16415181.84</v>
          </cell>
          <cell r="G533" t="str">
            <v>4Profesional</v>
          </cell>
          <cell r="H533" t="str">
            <v>Profesional Universitario</v>
          </cell>
        </row>
        <row r="534">
          <cell r="D534" t="str">
            <v>3021-18</v>
          </cell>
          <cell r="E534">
            <v>1846042</v>
          </cell>
          <cell r="F534">
            <v>37479688.381249994</v>
          </cell>
          <cell r="G534" t="str">
            <v>4Profesional</v>
          </cell>
          <cell r="H534" t="str">
            <v>Restaurador o Museólogo o Curador</v>
          </cell>
        </row>
        <row r="535">
          <cell r="D535" t="str">
            <v>3021-17</v>
          </cell>
          <cell r="E535">
            <v>1665264</v>
          </cell>
          <cell r="F535">
            <v>33809401.822500005</v>
          </cell>
          <cell r="G535" t="str">
            <v>4Profesional</v>
          </cell>
          <cell r="H535" t="str">
            <v>Restaurador o Museólogo o Curador</v>
          </cell>
        </row>
        <row r="536">
          <cell r="D536" t="str">
            <v>3021-16</v>
          </cell>
          <cell r="E536">
            <v>1551384</v>
          </cell>
          <cell r="F536">
            <v>31497327.178750005</v>
          </cell>
          <cell r="G536" t="str">
            <v>4Profesional</v>
          </cell>
          <cell r="H536" t="str">
            <v>Restaurador o Museólogo o Curador</v>
          </cell>
        </row>
        <row r="537">
          <cell r="D537" t="str">
            <v>3021-15</v>
          </cell>
          <cell r="E537">
            <v>1430115</v>
          </cell>
          <cell r="F537">
            <v>29035235.680416666</v>
          </cell>
          <cell r="G537" t="str">
            <v>4Profesional</v>
          </cell>
          <cell r="H537" t="str">
            <v>Restaurador o Museólogo o Curador</v>
          </cell>
        </row>
        <row r="538">
          <cell r="D538" t="str">
            <v>3021-14</v>
          </cell>
          <cell r="E538">
            <v>1345530</v>
          </cell>
          <cell r="F538">
            <v>27317929.430000003</v>
          </cell>
          <cell r="G538" t="str">
            <v>4Profesional</v>
          </cell>
          <cell r="H538" t="str">
            <v>Restaurador o Museólogo o Curador</v>
          </cell>
        </row>
        <row r="539">
          <cell r="D539" t="str">
            <v>3021-13</v>
          </cell>
          <cell r="E539">
            <v>1289945</v>
          </cell>
          <cell r="F539">
            <v>26189402.293333333</v>
          </cell>
          <cell r="G539" t="str">
            <v>4Profesional</v>
          </cell>
          <cell r="H539" t="str">
            <v>Restaurador o Museólogo o Curador</v>
          </cell>
        </row>
        <row r="540">
          <cell r="D540" t="str">
            <v>3021-12</v>
          </cell>
          <cell r="E540">
            <v>1245845</v>
          </cell>
          <cell r="F540">
            <v>25294052.003333326</v>
          </cell>
          <cell r="G540" t="str">
            <v>4Profesional</v>
          </cell>
          <cell r="H540" t="str">
            <v>Restaurador o Museólogo o Curador</v>
          </cell>
        </row>
        <row r="541">
          <cell r="D541" t="str">
            <v>3021-11</v>
          </cell>
          <cell r="E541">
            <v>1192845</v>
          </cell>
          <cell r="F541">
            <v>24218007.430833332</v>
          </cell>
          <cell r="G541" t="str">
            <v>4Profesional</v>
          </cell>
          <cell r="H541" t="str">
            <v>Restaurador o Museólogo o Curador</v>
          </cell>
        </row>
        <row r="542">
          <cell r="D542" t="str">
            <v>3021-10</v>
          </cell>
          <cell r="E542">
            <v>1135915</v>
          </cell>
          <cell r="F542">
            <v>23062173.132083338</v>
          </cell>
          <cell r="G542" t="str">
            <v>4Profesional</v>
          </cell>
          <cell r="H542" t="str">
            <v>Restaurador o Museólogo o Curador</v>
          </cell>
        </row>
        <row r="543">
          <cell r="D543" t="str">
            <v>3021-09</v>
          </cell>
          <cell r="E543">
            <v>1081310</v>
          </cell>
          <cell r="F543">
            <v>21953542.663749997</v>
          </cell>
          <cell r="G543" t="str">
            <v>4Profesional</v>
          </cell>
          <cell r="H543" t="str">
            <v>Restaurador o Museólogo o Curador</v>
          </cell>
        </row>
        <row r="544">
          <cell r="D544" t="str">
            <v>3008-00</v>
          </cell>
          <cell r="E544" t="e">
            <v>#N/A</v>
          </cell>
          <cell r="F544" t="e">
            <v>#VALUE!</v>
          </cell>
          <cell r="G544" t="str">
            <v>4Profesional</v>
          </cell>
          <cell r="H544" t="str">
            <v>Secretario Comercial I</v>
          </cell>
        </row>
        <row r="545">
          <cell r="D545" t="str">
            <v>3009-00</v>
          </cell>
          <cell r="E545" t="e">
            <v>#N/A</v>
          </cell>
          <cell r="F545" t="e">
            <v>#VALUE!</v>
          </cell>
          <cell r="G545" t="str">
            <v>4Profesional</v>
          </cell>
          <cell r="H545" t="str">
            <v>Secretario Comercial II</v>
          </cell>
        </row>
        <row r="546">
          <cell r="D546" t="str">
            <v>3035-22</v>
          </cell>
          <cell r="E546">
            <v>2440901</v>
          </cell>
          <cell r="F546">
            <v>49556948.759166665</v>
          </cell>
          <cell r="G546" t="str">
            <v>4Profesional</v>
          </cell>
          <cell r="H546" t="str">
            <v>Secretario Privado</v>
          </cell>
        </row>
        <row r="547">
          <cell r="D547" t="str">
            <v>3035-21</v>
          </cell>
          <cell r="E547">
            <v>2264236</v>
          </cell>
          <cell r="F547">
            <v>45970167.347916678</v>
          </cell>
          <cell r="G547" t="str">
            <v>4Profesional</v>
          </cell>
          <cell r="H547" t="str">
            <v>Secretario Privado</v>
          </cell>
        </row>
        <row r="548">
          <cell r="D548" t="str">
            <v>3035-20</v>
          </cell>
          <cell r="E548">
            <v>2098839</v>
          </cell>
          <cell r="F548">
            <v>42612157.064583339</v>
          </cell>
          <cell r="G548" t="str">
            <v>4Profesional</v>
          </cell>
          <cell r="H548" t="str">
            <v>Secretario Privado</v>
          </cell>
        </row>
        <row r="549">
          <cell r="D549" t="str">
            <v>3035-19</v>
          </cell>
          <cell r="E549">
            <v>1992005</v>
          </cell>
          <cell r="F549">
            <v>40443135.44166667</v>
          </cell>
          <cell r="G549" t="str">
            <v>4Profesional</v>
          </cell>
          <cell r="H549" t="str">
            <v>Secretario Privado</v>
          </cell>
        </row>
        <row r="550">
          <cell r="D550" t="str">
            <v>3035-18</v>
          </cell>
          <cell r="E550">
            <v>1846042</v>
          </cell>
          <cell r="F550">
            <v>37479688.381249994</v>
          </cell>
          <cell r="G550" t="str">
            <v>4Profesional</v>
          </cell>
          <cell r="H550" t="str">
            <v>Secretario Privado</v>
          </cell>
        </row>
        <row r="551">
          <cell r="D551" t="str">
            <v>3035-17</v>
          </cell>
          <cell r="E551">
            <v>1665264</v>
          </cell>
          <cell r="F551">
            <v>33809401.822500005</v>
          </cell>
          <cell r="G551" t="str">
            <v>4Profesional</v>
          </cell>
          <cell r="H551" t="str">
            <v>Secretario Privado</v>
          </cell>
        </row>
        <row r="552">
          <cell r="D552" t="str">
            <v>3035-16</v>
          </cell>
          <cell r="E552">
            <v>1551384</v>
          </cell>
          <cell r="F552">
            <v>31497327.178750005</v>
          </cell>
          <cell r="G552" t="str">
            <v>4Profesional</v>
          </cell>
          <cell r="H552" t="str">
            <v>Secretario Privado</v>
          </cell>
        </row>
        <row r="553">
          <cell r="D553" t="str">
            <v>3035-15</v>
          </cell>
          <cell r="E553">
            <v>1430115</v>
          </cell>
          <cell r="F553">
            <v>29035235.680416666</v>
          </cell>
          <cell r="G553" t="str">
            <v>4Profesional</v>
          </cell>
          <cell r="H553" t="str">
            <v>Secretario Privado</v>
          </cell>
        </row>
        <row r="554">
          <cell r="D554" t="str">
            <v>3035-14</v>
          </cell>
          <cell r="E554">
            <v>1345530</v>
          </cell>
          <cell r="F554">
            <v>27317929.430000003</v>
          </cell>
          <cell r="G554" t="str">
            <v>4Profesional</v>
          </cell>
          <cell r="H554" t="str">
            <v>Secretario Privado</v>
          </cell>
        </row>
        <row r="555">
          <cell r="D555" t="str">
            <v>3056-14</v>
          </cell>
          <cell r="E555">
            <v>1345530</v>
          </cell>
          <cell r="F555">
            <v>27317929.430000003</v>
          </cell>
          <cell r="G555" t="str">
            <v>4Profesional</v>
          </cell>
          <cell r="H555" t="str">
            <v>Segundo Secretario de Relaciones Exteriores</v>
          </cell>
        </row>
        <row r="556">
          <cell r="D556" t="str">
            <v>3056-12</v>
          </cell>
          <cell r="E556">
            <v>1245845</v>
          </cell>
          <cell r="F556">
            <v>25294052.003333326</v>
          </cell>
          <cell r="G556" t="str">
            <v>4Profesional</v>
          </cell>
          <cell r="H556" t="str">
            <v>Segundo Secretario de Relaciones Exteriores</v>
          </cell>
        </row>
        <row r="557">
          <cell r="D557" t="str">
            <v>3076-10</v>
          </cell>
          <cell r="E557">
            <v>1135915</v>
          </cell>
          <cell r="F557">
            <v>23062173.132083338</v>
          </cell>
          <cell r="G557" t="str">
            <v>4Profesional</v>
          </cell>
          <cell r="H557" t="str">
            <v>Tercer Secretario de Relaciones Exteriores</v>
          </cell>
        </row>
        <row r="558">
          <cell r="D558" t="str">
            <v>3076-08</v>
          </cell>
          <cell r="E558">
            <v>1044033</v>
          </cell>
          <cell r="F558">
            <v>21196717.882083338</v>
          </cell>
          <cell r="G558" t="str">
            <v>4Profesional</v>
          </cell>
          <cell r="H558" t="str">
            <v>Tercer Secretario de Relaciones Exteriores</v>
          </cell>
        </row>
        <row r="559">
          <cell r="D559" t="str">
            <v>4005-18</v>
          </cell>
          <cell r="E559">
            <v>1250722</v>
          </cell>
          <cell r="F559">
            <v>25393068.426666666</v>
          </cell>
          <cell r="G559" t="str">
            <v>5Tecnico</v>
          </cell>
          <cell r="H559" t="str">
            <v>Analista de Sistemas</v>
          </cell>
        </row>
        <row r="560">
          <cell r="D560" t="str">
            <v>4005-17</v>
          </cell>
          <cell r="E560">
            <v>1135449</v>
          </cell>
          <cell r="F560">
            <v>23052712.059166662</v>
          </cell>
          <cell r="G560" t="str">
            <v>5Tecnico</v>
          </cell>
          <cell r="H560" t="str">
            <v>Analista de Sistemas</v>
          </cell>
        </row>
        <row r="561">
          <cell r="D561" t="str">
            <v>4005-16</v>
          </cell>
          <cell r="E561">
            <v>1059542</v>
          </cell>
          <cell r="F561">
            <v>21511592.894166663</v>
          </cell>
          <cell r="G561" t="str">
            <v>5Tecnico</v>
          </cell>
          <cell r="H561" t="str">
            <v>Analista de Sistemas</v>
          </cell>
        </row>
        <row r="562">
          <cell r="D562" t="str">
            <v>4005-15</v>
          </cell>
          <cell r="E562">
            <v>935634</v>
          </cell>
          <cell r="F562">
            <v>18995922.495416671</v>
          </cell>
          <cell r="G562" t="str">
            <v>5Tecnico</v>
          </cell>
          <cell r="H562" t="str">
            <v>Analista de Sistemas</v>
          </cell>
        </row>
        <row r="563">
          <cell r="D563" t="str">
            <v>4005-13</v>
          </cell>
          <cell r="E563">
            <v>862957</v>
          </cell>
          <cell r="F563">
            <v>17520381.140416663</v>
          </cell>
          <cell r="G563" t="str">
            <v>5Tecnico</v>
          </cell>
          <cell r="H563" t="str">
            <v>Analista de Sistemas</v>
          </cell>
        </row>
        <row r="564">
          <cell r="D564" t="str">
            <v>4005-11</v>
          </cell>
          <cell r="E564">
            <v>761453</v>
          </cell>
          <cell r="F564">
            <v>16080398.177083332</v>
          </cell>
          <cell r="G564" t="str">
            <v>5Tecnico</v>
          </cell>
          <cell r="H564" t="str">
            <v>Analista de Sistemas</v>
          </cell>
        </row>
        <row r="565">
          <cell r="D565" t="str">
            <v>4140-17</v>
          </cell>
          <cell r="E565">
            <v>1135449</v>
          </cell>
          <cell r="F565">
            <v>23052712.059166662</v>
          </cell>
          <cell r="G565" t="str">
            <v>5Tecnico</v>
          </cell>
          <cell r="H565" t="str">
            <v>Asistente Administrativo</v>
          </cell>
        </row>
        <row r="566">
          <cell r="D566" t="str">
            <v>4140-16</v>
          </cell>
          <cell r="E566">
            <v>1059542</v>
          </cell>
          <cell r="F566">
            <v>21511592.894166663</v>
          </cell>
          <cell r="G566" t="str">
            <v>5Tecnico</v>
          </cell>
          <cell r="H566" t="str">
            <v>Asistente Administrativo</v>
          </cell>
        </row>
        <row r="567">
          <cell r="D567" t="str">
            <v>4140-15</v>
          </cell>
          <cell r="E567">
            <v>935634</v>
          </cell>
          <cell r="F567">
            <v>18995922.495416671</v>
          </cell>
          <cell r="G567" t="str">
            <v>5Tecnico</v>
          </cell>
          <cell r="H567" t="str">
            <v>Asistente Administrativo</v>
          </cell>
        </row>
        <row r="568">
          <cell r="D568" t="str">
            <v>4140-14</v>
          </cell>
          <cell r="E568">
            <v>894900</v>
          </cell>
          <cell r="F568">
            <v>18168911.181249999</v>
          </cell>
          <cell r="G568" t="str">
            <v>5Tecnico</v>
          </cell>
          <cell r="H568" t="str">
            <v>Asistente Administrativo</v>
          </cell>
        </row>
        <row r="569">
          <cell r="D569" t="str">
            <v>4140-13</v>
          </cell>
          <cell r="E569">
            <v>862957</v>
          </cell>
          <cell r="F569">
            <v>17520381.140416663</v>
          </cell>
          <cell r="G569" t="str">
            <v>5Tecnico</v>
          </cell>
          <cell r="H569" t="str">
            <v>Asistente Administrativo</v>
          </cell>
        </row>
        <row r="570">
          <cell r="D570" t="str">
            <v>4140-12</v>
          </cell>
          <cell r="E570">
            <v>808521</v>
          </cell>
          <cell r="F570">
            <v>16415181.84</v>
          </cell>
          <cell r="G570" t="str">
            <v>5Tecnico</v>
          </cell>
          <cell r="H570" t="str">
            <v>Asistente Administrativo</v>
          </cell>
        </row>
        <row r="571">
          <cell r="D571" t="str">
            <v>4140-11</v>
          </cell>
          <cell r="E571">
            <v>761453</v>
          </cell>
          <cell r="F571">
            <v>16080398.177083332</v>
          </cell>
          <cell r="G571" t="str">
            <v>5Tecnico</v>
          </cell>
          <cell r="H571" t="str">
            <v>Asistente Administrativo</v>
          </cell>
        </row>
        <row r="572">
          <cell r="D572" t="str">
            <v>4140-10</v>
          </cell>
          <cell r="E572">
            <v>721333</v>
          </cell>
          <cell r="F572">
            <v>15256479.260833334</v>
          </cell>
          <cell r="G572" t="str">
            <v>5Tecnico</v>
          </cell>
          <cell r="H572" t="str">
            <v>Asistente Administrativo</v>
          </cell>
        </row>
        <row r="573">
          <cell r="D573" t="str">
            <v>4205-17</v>
          </cell>
          <cell r="E573">
            <v>1135449</v>
          </cell>
          <cell r="F573">
            <v>23052712.059166662</v>
          </cell>
          <cell r="G573" t="str">
            <v>5Tecnico</v>
          </cell>
          <cell r="H573" t="str">
            <v>Auxiliar de Escena</v>
          </cell>
        </row>
        <row r="574">
          <cell r="D574" t="str">
            <v>4205-15</v>
          </cell>
          <cell r="E574">
            <v>935634</v>
          </cell>
          <cell r="F574">
            <v>18995922.495416671</v>
          </cell>
          <cell r="G574" t="str">
            <v>5Tecnico</v>
          </cell>
          <cell r="H574" t="str">
            <v>Auxiliar de Escena</v>
          </cell>
        </row>
        <row r="575">
          <cell r="D575" t="str">
            <v>4205-13</v>
          </cell>
          <cell r="E575">
            <v>862957</v>
          </cell>
          <cell r="F575">
            <v>17520381.140416663</v>
          </cell>
          <cell r="G575" t="str">
            <v>5Tecnico</v>
          </cell>
          <cell r="H575" t="str">
            <v>Auxiliar de Escena</v>
          </cell>
        </row>
        <row r="576">
          <cell r="D576" t="str">
            <v>4205-11</v>
          </cell>
          <cell r="E576">
            <v>761453</v>
          </cell>
          <cell r="F576">
            <v>16080398.177083332</v>
          </cell>
          <cell r="G576" t="str">
            <v>5Tecnico</v>
          </cell>
          <cell r="H576" t="str">
            <v>Auxiliar de Escena</v>
          </cell>
        </row>
        <row r="577">
          <cell r="D577" t="str">
            <v>4205-09</v>
          </cell>
          <cell r="E577">
            <v>688731</v>
          </cell>
          <cell r="F577">
            <v>14586952.714583334</v>
          </cell>
          <cell r="G577" t="str">
            <v>5Tecnico</v>
          </cell>
          <cell r="H577" t="str">
            <v>Auxiliar de Escena</v>
          </cell>
        </row>
        <row r="578">
          <cell r="D578" t="str">
            <v>4205-07</v>
          </cell>
          <cell r="E578">
            <v>601058</v>
          </cell>
          <cell r="F578">
            <v>13403465.654583329</v>
          </cell>
          <cell r="G578" t="str">
            <v>5Tecnico</v>
          </cell>
          <cell r="H578" t="str">
            <v>Auxiliar de Escena</v>
          </cell>
        </row>
        <row r="579">
          <cell r="D579" t="str">
            <v>4185-16</v>
          </cell>
          <cell r="E579">
            <v>1059542</v>
          </cell>
          <cell r="F579">
            <v>21511592.894166663</v>
          </cell>
          <cell r="G579" t="str">
            <v>5Tecnico</v>
          </cell>
          <cell r="H579" t="str">
            <v>Auxiliar de Pronóstico</v>
          </cell>
        </row>
        <row r="580">
          <cell r="D580" t="str">
            <v>4185-15</v>
          </cell>
          <cell r="E580">
            <v>935634</v>
          </cell>
          <cell r="F580">
            <v>18995922.495416671</v>
          </cell>
          <cell r="G580" t="str">
            <v>5Tecnico</v>
          </cell>
          <cell r="H580" t="str">
            <v>Auxiliar de Pronóstico</v>
          </cell>
        </row>
        <row r="581">
          <cell r="D581" t="str">
            <v>4185-14</v>
          </cell>
          <cell r="E581">
            <v>894900</v>
          </cell>
          <cell r="F581">
            <v>18168911.181249999</v>
          </cell>
          <cell r="G581" t="str">
            <v>5Tecnico</v>
          </cell>
          <cell r="H581" t="str">
            <v>Auxiliar de Pronóstico</v>
          </cell>
        </row>
        <row r="582">
          <cell r="D582" t="str">
            <v>4185-13</v>
          </cell>
          <cell r="E582">
            <v>862957</v>
          </cell>
          <cell r="F582">
            <v>17520381.140416663</v>
          </cell>
          <cell r="G582" t="str">
            <v>5Tecnico</v>
          </cell>
          <cell r="H582" t="str">
            <v>Auxiliar de Pronóstico</v>
          </cell>
        </row>
        <row r="583">
          <cell r="D583" t="str">
            <v>4185-12</v>
          </cell>
          <cell r="E583">
            <v>808521</v>
          </cell>
          <cell r="F583">
            <v>16415181.84</v>
          </cell>
          <cell r="G583" t="str">
            <v>5Tecnico</v>
          </cell>
          <cell r="H583" t="str">
            <v>Auxiliar de Pronóstico</v>
          </cell>
        </row>
        <row r="584">
          <cell r="D584" t="str">
            <v>4185-11</v>
          </cell>
          <cell r="E584">
            <v>761453</v>
          </cell>
          <cell r="F584">
            <v>16080398.177083332</v>
          </cell>
          <cell r="G584" t="str">
            <v>5Tecnico</v>
          </cell>
          <cell r="H584" t="str">
            <v>Auxiliar de Pronóstico</v>
          </cell>
        </row>
        <row r="585">
          <cell r="D585" t="str">
            <v>4185-10</v>
          </cell>
          <cell r="E585">
            <v>721333</v>
          </cell>
          <cell r="F585">
            <v>15256479.260833334</v>
          </cell>
          <cell r="G585" t="str">
            <v>5Tecnico</v>
          </cell>
          <cell r="H585" t="str">
            <v>Auxiliar de Pronóstico</v>
          </cell>
        </row>
        <row r="586">
          <cell r="D586" t="str">
            <v>4110-09</v>
          </cell>
          <cell r="E586">
            <v>688731</v>
          </cell>
          <cell r="F586">
            <v>14586952.714583334</v>
          </cell>
          <cell r="G586" t="str">
            <v>5Tecnico</v>
          </cell>
          <cell r="H586" t="str">
            <v>Auxiliar de Técnico</v>
          </cell>
        </row>
        <row r="587">
          <cell r="D587" t="str">
            <v>4110-07</v>
          </cell>
          <cell r="E587">
            <v>601058</v>
          </cell>
          <cell r="F587">
            <v>13403465.654583329</v>
          </cell>
          <cell r="G587" t="str">
            <v>5Tecnico</v>
          </cell>
          <cell r="H587" t="str">
            <v>Auxiliar de Técnico</v>
          </cell>
        </row>
        <row r="588">
          <cell r="D588" t="str">
            <v>4110-06</v>
          </cell>
          <cell r="E588">
            <v>564060</v>
          </cell>
          <cell r="F588">
            <v>12643661.257916667</v>
          </cell>
          <cell r="G588" t="str">
            <v>5Tecnico</v>
          </cell>
          <cell r="H588" t="str">
            <v>Auxiliar de Técnico</v>
          </cell>
        </row>
        <row r="589">
          <cell r="D589" t="str">
            <v>4110-05</v>
          </cell>
          <cell r="E589">
            <v>468655</v>
          </cell>
          <cell r="F589">
            <v>10684389.421249999</v>
          </cell>
          <cell r="G589" t="str">
            <v>5Tecnico</v>
          </cell>
          <cell r="H589" t="str">
            <v>Auxiliar de Técnico</v>
          </cell>
        </row>
        <row r="590">
          <cell r="D590" t="str">
            <v>4110-03</v>
          </cell>
          <cell r="E590">
            <v>415780</v>
          </cell>
          <cell r="F590">
            <v>9598529.1754166689</v>
          </cell>
          <cell r="G590" t="str">
            <v>5Tecnico</v>
          </cell>
          <cell r="H590" t="str">
            <v>Auxiliar de Técnico</v>
          </cell>
        </row>
        <row r="591">
          <cell r="D591" t="str">
            <v>4125-11</v>
          </cell>
          <cell r="E591">
            <v>761453</v>
          </cell>
          <cell r="F591">
            <v>16080398.177083332</v>
          </cell>
          <cell r="G591" t="str">
            <v>5Tecnico</v>
          </cell>
          <cell r="H591" t="str">
            <v>Dactiloscopista</v>
          </cell>
        </row>
        <row r="592">
          <cell r="D592" t="str">
            <v>4125-10</v>
          </cell>
          <cell r="E592">
            <v>721333</v>
          </cell>
          <cell r="F592">
            <v>15256479.260833334</v>
          </cell>
          <cell r="G592" t="str">
            <v>5Tecnico</v>
          </cell>
          <cell r="H592" t="str">
            <v>Dactiloscopista</v>
          </cell>
        </row>
        <row r="593">
          <cell r="D593" t="str">
            <v>4125-09</v>
          </cell>
          <cell r="E593">
            <v>688731</v>
          </cell>
          <cell r="F593">
            <v>14586952.714583334</v>
          </cell>
          <cell r="G593" t="str">
            <v>5Tecnico</v>
          </cell>
          <cell r="H593" t="str">
            <v>Dactiloscopista</v>
          </cell>
        </row>
        <row r="594">
          <cell r="D594" t="str">
            <v>4125-08</v>
          </cell>
          <cell r="E594">
            <v>624999</v>
          </cell>
          <cell r="F594">
            <v>13895126.748333331</v>
          </cell>
          <cell r="G594" t="str">
            <v>5Tecnico</v>
          </cell>
          <cell r="H594" t="str">
            <v>Dactiloscopista</v>
          </cell>
        </row>
        <row r="595">
          <cell r="D595" t="str">
            <v>4125-07</v>
          </cell>
          <cell r="E595">
            <v>601058</v>
          </cell>
          <cell r="F595">
            <v>13403465.654583329</v>
          </cell>
          <cell r="G595" t="str">
            <v>5Tecnico</v>
          </cell>
          <cell r="H595" t="str">
            <v>Dactiloscopista</v>
          </cell>
        </row>
        <row r="596">
          <cell r="D596" t="str">
            <v>4085-12</v>
          </cell>
          <cell r="E596">
            <v>808521</v>
          </cell>
          <cell r="F596">
            <v>16415181.84</v>
          </cell>
          <cell r="G596" t="str">
            <v>5Tecnico</v>
          </cell>
          <cell r="H596" t="str">
            <v>Instructor</v>
          </cell>
        </row>
        <row r="597">
          <cell r="D597" t="str">
            <v>4085-10</v>
          </cell>
          <cell r="E597">
            <v>721333</v>
          </cell>
          <cell r="F597">
            <v>15256479.260833334</v>
          </cell>
          <cell r="G597" t="str">
            <v>5Tecnico</v>
          </cell>
          <cell r="H597" t="str">
            <v>Instructor</v>
          </cell>
        </row>
        <row r="598">
          <cell r="D598" t="str">
            <v>4085-08</v>
          </cell>
          <cell r="E598">
            <v>624999</v>
          </cell>
          <cell r="F598">
            <v>13895126.748333331</v>
          </cell>
          <cell r="G598" t="str">
            <v>5Tecnico</v>
          </cell>
          <cell r="H598" t="str">
            <v>Instructor</v>
          </cell>
        </row>
        <row r="599">
          <cell r="D599" t="str">
            <v>4085-06</v>
          </cell>
          <cell r="E599">
            <v>564060</v>
          </cell>
          <cell r="F599">
            <v>12643661.257916667</v>
          </cell>
          <cell r="G599" t="str">
            <v>5Tecnico</v>
          </cell>
          <cell r="H599" t="str">
            <v>Instructor</v>
          </cell>
        </row>
        <row r="600">
          <cell r="D600" t="str">
            <v>4085-04</v>
          </cell>
          <cell r="E600">
            <v>440549</v>
          </cell>
          <cell r="F600">
            <v>10107194.360416666</v>
          </cell>
          <cell r="G600" t="str">
            <v>5Tecnico</v>
          </cell>
          <cell r="H600" t="str">
            <v>Instructor</v>
          </cell>
        </row>
        <row r="601">
          <cell r="D601" t="str">
            <v>4085-02</v>
          </cell>
          <cell r="E601">
            <v>370159</v>
          </cell>
          <cell r="F601">
            <v>8661639.6862499993</v>
          </cell>
          <cell r="G601" t="str">
            <v>5Tecnico</v>
          </cell>
          <cell r="H601" t="str">
            <v>Instructor</v>
          </cell>
        </row>
        <row r="602">
          <cell r="D602" t="str">
            <v>4025-16</v>
          </cell>
          <cell r="E602">
            <v>1059542</v>
          </cell>
          <cell r="F602">
            <v>21511592.894166663</v>
          </cell>
          <cell r="G602" t="str">
            <v>5Tecnico</v>
          </cell>
          <cell r="H602" t="str">
            <v>Instrumentador Quirúrgico</v>
          </cell>
        </row>
        <row r="603">
          <cell r="D603" t="str">
            <v>4025-15</v>
          </cell>
          <cell r="E603">
            <v>935634</v>
          </cell>
          <cell r="F603">
            <v>18995922.495416671</v>
          </cell>
          <cell r="G603" t="str">
            <v>5Tecnico</v>
          </cell>
          <cell r="H603" t="str">
            <v>Instrumentador Quirúrgico</v>
          </cell>
        </row>
        <row r="604">
          <cell r="D604" t="str">
            <v>4025-14</v>
          </cell>
          <cell r="E604">
            <v>894900</v>
          </cell>
          <cell r="F604">
            <v>18168911.181249999</v>
          </cell>
          <cell r="G604" t="str">
            <v>5Tecnico</v>
          </cell>
          <cell r="H604" t="str">
            <v>Instrumentador Quirúrgico</v>
          </cell>
        </row>
        <row r="605">
          <cell r="D605" t="str">
            <v>4195-11</v>
          </cell>
          <cell r="E605">
            <v>761453</v>
          </cell>
          <cell r="F605">
            <v>16080398.177083332</v>
          </cell>
          <cell r="G605" t="str">
            <v>5Tecnico</v>
          </cell>
          <cell r="H605" t="str">
            <v>Observador de Superficie</v>
          </cell>
        </row>
        <row r="606">
          <cell r="D606" t="str">
            <v>4195-10</v>
          </cell>
          <cell r="E606">
            <v>721333</v>
          </cell>
          <cell r="F606">
            <v>15256479.260833334</v>
          </cell>
          <cell r="G606" t="str">
            <v>5Tecnico</v>
          </cell>
          <cell r="H606" t="str">
            <v>Observador de Superficie</v>
          </cell>
        </row>
        <row r="607">
          <cell r="D607" t="str">
            <v>4195-09</v>
          </cell>
          <cell r="E607">
            <v>688731</v>
          </cell>
          <cell r="F607">
            <v>14586952.714583334</v>
          </cell>
          <cell r="G607" t="str">
            <v>5Tecnico</v>
          </cell>
          <cell r="H607" t="str">
            <v>Observador de Superficie</v>
          </cell>
        </row>
        <row r="608">
          <cell r="D608" t="str">
            <v>4195-08</v>
          </cell>
          <cell r="E608">
            <v>624999</v>
          </cell>
          <cell r="F608">
            <v>13895126.748333331</v>
          </cell>
          <cell r="G608" t="str">
            <v>5Tecnico</v>
          </cell>
          <cell r="H608" t="str">
            <v>Observador de Superficie</v>
          </cell>
        </row>
        <row r="609">
          <cell r="D609" t="str">
            <v>4195-07</v>
          </cell>
          <cell r="E609">
            <v>601058</v>
          </cell>
          <cell r="F609">
            <v>13403465.654583329</v>
          </cell>
          <cell r="G609" t="str">
            <v>5Tecnico</v>
          </cell>
          <cell r="H609" t="str">
            <v>Observador de Superficie</v>
          </cell>
        </row>
        <row r="610">
          <cell r="D610" t="str">
            <v>4195-06</v>
          </cell>
          <cell r="E610">
            <v>564060</v>
          </cell>
          <cell r="F610">
            <v>12643661.257916667</v>
          </cell>
          <cell r="G610" t="str">
            <v>5Tecnico</v>
          </cell>
          <cell r="H610" t="str">
            <v>Observador de Superficie</v>
          </cell>
        </row>
        <row r="611">
          <cell r="D611" t="str">
            <v>4195-05</v>
          </cell>
          <cell r="E611">
            <v>468655</v>
          </cell>
          <cell r="F611">
            <v>10684389.421249999</v>
          </cell>
          <cell r="G611" t="str">
            <v>5Tecnico</v>
          </cell>
          <cell r="H611" t="str">
            <v>Observador de Superficie</v>
          </cell>
        </row>
        <row r="612">
          <cell r="D612" t="str">
            <v>4195-03</v>
          </cell>
          <cell r="E612">
            <v>415780</v>
          </cell>
          <cell r="F612">
            <v>9598529.1754166689</v>
          </cell>
          <cell r="G612" t="str">
            <v>5Tecnico</v>
          </cell>
          <cell r="H612" t="str">
            <v>Observador de Superficie</v>
          </cell>
        </row>
        <row r="613">
          <cell r="D613" t="str">
            <v>4170-11</v>
          </cell>
          <cell r="E613">
            <v>761453</v>
          </cell>
          <cell r="F613">
            <v>16080398.177083332</v>
          </cell>
          <cell r="G613" t="str">
            <v>5Tecnico</v>
          </cell>
          <cell r="H613" t="str">
            <v>Oficial de Catastro</v>
          </cell>
        </row>
        <row r="614">
          <cell r="D614" t="str">
            <v>4170-09</v>
          </cell>
          <cell r="E614">
            <v>688731</v>
          </cell>
          <cell r="F614">
            <v>14586952.714583334</v>
          </cell>
          <cell r="G614" t="str">
            <v>5Tecnico</v>
          </cell>
          <cell r="H614" t="str">
            <v>Oficial de Catastro</v>
          </cell>
        </row>
        <row r="615">
          <cell r="D615" t="str">
            <v>4170-07</v>
          </cell>
          <cell r="E615">
            <v>601058</v>
          </cell>
          <cell r="F615">
            <v>13403465.654583329</v>
          </cell>
          <cell r="G615" t="str">
            <v>5Tecnico</v>
          </cell>
          <cell r="H615" t="str">
            <v>Oficial de Catastro</v>
          </cell>
        </row>
        <row r="616">
          <cell r="D616" t="str">
            <v>4180-18</v>
          </cell>
          <cell r="E616">
            <v>1250722</v>
          </cell>
          <cell r="F616">
            <v>25393068.426666666</v>
          </cell>
          <cell r="G616" t="str">
            <v>5Tecnico</v>
          </cell>
          <cell r="H616" t="str">
            <v>Pronosticador</v>
          </cell>
        </row>
        <row r="617">
          <cell r="D617" t="str">
            <v>4180-17</v>
          </cell>
          <cell r="E617">
            <v>1135449</v>
          </cell>
          <cell r="F617">
            <v>23052712.059166662</v>
          </cell>
          <cell r="G617" t="str">
            <v>5Tecnico</v>
          </cell>
          <cell r="H617" t="str">
            <v>Pronosticador</v>
          </cell>
        </row>
        <row r="618">
          <cell r="D618" t="str">
            <v>4180-16</v>
          </cell>
          <cell r="E618">
            <v>1059542</v>
          </cell>
          <cell r="F618">
            <v>21511592.894166663</v>
          </cell>
          <cell r="G618" t="str">
            <v>5Tecnico</v>
          </cell>
          <cell r="H618" t="str">
            <v>Pronosticador</v>
          </cell>
        </row>
        <row r="619">
          <cell r="D619" t="str">
            <v>4180-15</v>
          </cell>
          <cell r="E619">
            <v>935634</v>
          </cell>
          <cell r="F619">
            <v>18995922.495416671</v>
          </cell>
          <cell r="G619" t="str">
            <v>5Tecnico</v>
          </cell>
          <cell r="H619" t="str">
            <v>Pronosticador</v>
          </cell>
        </row>
        <row r="620">
          <cell r="D620" t="str">
            <v>4180-14</v>
          </cell>
          <cell r="E620">
            <v>894900</v>
          </cell>
          <cell r="F620">
            <v>18168911.181249999</v>
          </cell>
          <cell r="G620" t="str">
            <v>5Tecnico</v>
          </cell>
          <cell r="H620" t="str">
            <v>Pronosticador</v>
          </cell>
        </row>
        <row r="621">
          <cell r="D621" t="str">
            <v>4180-13</v>
          </cell>
          <cell r="E621">
            <v>862957</v>
          </cell>
          <cell r="F621">
            <v>17520381.140416663</v>
          </cell>
          <cell r="G621" t="str">
            <v>5Tecnico</v>
          </cell>
          <cell r="H621" t="str">
            <v>Pronosticador</v>
          </cell>
        </row>
        <row r="622">
          <cell r="D622" t="str">
            <v>4180-12</v>
          </cell>
          <cell r="E622">
            <v>808521</v>
          </cell>
          <cell r="F622">
            <v>16415181.84</v>
          </cell>
          <cell r="G622" t="str">
            <v>5Tecnico</v>
          </cell>
          <cell r="H622" t="str">
            <v>Pronosticador</v>
          </cell>
        </row>
        <row r="623">
          <cell r="D623" t="str">
            <v>4190-14</v>
          </cell>
          <cell r="E623">
            <v>894900</v>
          </cell>
          <cell r="F623">
            <v>18168911.181249999</v>
          </cell>
          <cell r="G623" t="str">
            <v>5Tecnico</v>
          </cell>
          <cell r="H623" t="str">
            <v>Radiosondista</v>
          </cell>
        </row>
        <row r="624">
          <cell r="D624" t="str">
            <v>4190-12</v>
          </cell>
          <cell r="E624">
            <v>808521</v>
          </cell>
          <cell r="F624">
            <v>16415181.84</v>
          </cell>
          <cell r="G624" t="str">
            <v>5Tecnico</v>
          </cell>
          <cell r="H624" t="str">
            <v>Radiosondista</v>
          </cell>
        </row>
        <row r="625">
          <cell r="D625" t="str">
            <v>4190-11</v>
          </cell>
          <cell r="E625">
            <v>761453</v>
          </cell>
          <cell r="F625">
            <v>16080398.177083332</v>
          </cell>
          <cell r="G625" t="str">
            <v>5Tecnico</v>
          </cell>
          <cell r="H625" t="str">
            <v>Radiosondista</v>
          </cell>
        </row>
        <row r="626">
          <cell r="D626" t="str">
            <v>4190-10</v>
          </cell>
          <cell r="E626">
            <v>721333</v>
          </cell>
          <cell r="F626">
            <v>15256479.260833334</v>
          </cell>
          <cell r="G626" t="str">
            <v>5Tecnico</v>
          </cell>
          <cell r="H626" t="str">
            <v>Radiosondista</v>
          </cell>
        </row>
        <row r="627">
          <cell r="D627" t="str">
            <v>4190-09</v>
          </cell>
          <cell r="E627">
            <v>688731</v>
          </cell>
          <cell r="F627">
            <v>14586952.714583334</v>
          </cell>
          <cell r="G627" t="str">
            <v>5Tecnico</v>
          </cell>
          <cell r="H627" t="str">
            <v>Radiosondista</v>
          </cell>
        </row>
        <row r="628">
          <cell r="D628" t="str">
            <v>4190-07</v>
          </cell>
          <cell r="E628">
            <v>601058</v>
          </cell>
          <cell r="F628">
            <v>13403465.654583329</v>
          </cell>
          <cell r="G628" t="str">
            <v>5Tecnico</v>
          </cell>
          <cell r="H628" t="str">
            <v>Radiosondista</v>
          </cell>
        </row>
        <row r="629">
          <cell r="D629" t="str">
            <v>4065-18</v>
          </cell>
          <cell r="E629">
            <v>1250722</v>
          </cell>
          <cell r="F629">
            <v>25393068.426666666</v>
          </cell>
          <cell r="G629" t="str">
            <v>5Tecnico</v>
          </cell>
          <cell r="H629" t="str">
            <v>Técnico Administrativo</v>
          </cell>
        </row>
        <row r="630">
          <cell r="D630" t="str">
            <v>4065-17</v>
          </cell>
          <cell r="E630">
            <v>1135449</v>
          </cell>
          <cell r="F630">
            <v>23052712.059166662</v>
          </cell>
          <cell r="G630" t="str">
            <v>5Tecnico</v>
          </cell>
          <cell r="H630" t="str">
            <v>Técnico Administrativo</v>
          </cell>
        </row>
        <row r="631">
          <cell r="D631" t="str">
            <v>4065-16</v>
          </cell>
          <cell r="E631">
            <v>1059542</v>
          </cell>
          <cell r="F631">
            <v>21511592.894166663</v>
          </cell>
          <cell r="G631" t="str">
            <v>5Tecnico</v>
          </cell>
          <cell r="H631" t="str">
            <v>Técnico Administrativo</v>
          </cell>
        </row>
        <row r="632">
          <cell r="D632" t="str">
            <v>4065-15</v>
          </cell>
          <cell r="E632">
            <v>935634</v>
          </cell>
          <cell r="F632">
            <v>18995922.495416671</v>
          </cell>
          <cell r="G632" t="str">
            <v>5Tecnico</v>
          </cell>
          <cell r="H632" t="str">
            <v>Técnico Administrativo</v>
          </cell>
        </row>
        <row r="633">
          <cell r="D633" t="str">
            <v>4065-14</v>
          </cell>
          <cell r="E633">
            <v>894900</v>
          </cell>
          <cell r="F633">
            <v>18168911.181249999</v>
          </cell>
          <cell r="G633" t="str">
            <v>5Tecnico</v>
          </cell>
          <cell r="H633" t="str">
            <v>Técnico Administrativo</v>
          </cell>
        </row>
        <row r="634">
          <cell r="D634" t="str">
            <v>4065-13</v>
          </cell>
          <cell r="E634">
            <v>862957</v>
          </cell>
          <cell r="F634">
            <v>17520381.140416663</v>
          </cell>
          <cell r="G634" t="str">
            <v>5Tecnico</v>
          </cell>
          <cell r="H634" t="str">
            <v>Técnico Administrativo</v>
          </cell>
        </row>
        <row r="635">
          <cell r="D635" t="str">
            <v>4065-12</v>
          </cell>
          <cell r="E635">
            <v>808521</v>
          </cell>
          <cell r="F635">
            <v>16415181.84</v>
          </cell>
          <cell r="G635" t="str">
            <v>5Tecnico</v>
          </cell>
          <cell r="H635" t="str">
            <v>Técnico Administrativo</v>
          </cell>
        </row>
        <row r="636">
          <cell r="D636" t="str">
            <v>4065-11</v>
          </cell>
          <cell r="E636">
            <v>761453</v>
          </cell>
          <cell r="F636">
            <v>16080398.177083332</v>
          </cell>
          <cell r="G636" t="str">
            <v>5Tecnico</v>
          </cell>
          <cell r="H636" t="str">
            <v>Técnico Administrativo</v>
          </cell>
        </row>
        <row r="637">
          <cell r="D637" t="str">
            <v>4065-10</v>
          </cell>
          <cell r="E637">
            <v>721333</v>
          </cell>
          <cell r="F637">
            <v>15256479.260833334</v>
          </cell>
          <cell r="G637" t="str">
            <v>5Tecnico</v>
          </cell>
          <cell r="H637" t="str">
            <v>Técnico Administrativo</v>
          </cell>
        </row>
        <row r="638">
          <cell r="D638" t="str">
            <v>4065-09</v>
          </cell>
          <cell r="E638">
            <v>688731</v>
          </cell>
          <cell r="F638">
            <v>14586952.714583334</v>
          </cell>
          <cell r="G638" t="str">
            <v>5Tecnico</v>
          </cell>
          <cell r="H638" t="str">
            <v>Técnico Administrativo</v>
          </cell>
        </row>
        <row r="639">
          <cell r="D639" t="str">
            <v>4065-08</v>
          </cell>
          <cell r="E639">
            <v>624999</v>
          </cell>
          <cell r="F639">
            <v>13895126.748333331</v>
          </cell>
          <cell r="G639" t="str">
            <v>5Tecnico</v>
          </cell>
          <cell r="H639" t="str">
            <v>Técnico Administrativo</v>
          </cell>
        </row>
        <row r="640">
          <cell r="D640" t="str">
            <v>4065-07</v>
          </cell>
          <cell r="E640">
            <v>601058</v>
          </cell>
          <cell r="F640">
            <v>13403465.654583329</v>
          </cell>
          <cell r="G640" t="str">
            <v>5Tecnico</v>
          </cell>
          <cell r="H640" t="str">
            <v>Técnico Administrativo</v>
          </cell>
        </row>
        <row r="641">
          <cell r="D641" t="str">
            <v>4065-06</v>
          </cell>
          <cell r="E641">
            <v>564060</v>
          </cell>
          <cell r="F641">
            <v>12643661.257916667</v>
          </cell>
          <cell r="G641" t="str">
            <v>5Tecnico</v>
          </cell>
          <cell r="H641" t="str">
            <v>Técnico Administrativo</v>
          </cell>
        </row>
        <row r="642">
          <cell r="D642" t="str">
            <v>4065-05</v>
          </cell>
          <cell r="E642">
            <v>468655</v>
          </cell>
          <cell r="F642">
            <v>10684389.421249999</v>
          </cell>
          <cell r="G642" t="str">
            <v>5Tecnico</v>
          </cell>
          <cell r="H642" t="str">
            <v>Técnico Administrativo</v>
          </cell>
        </row>
        <row r="643">
          <cell r="D643" t="str">
            <v>4080-18</v>
          </cell>
          <cell r="E643">
            <v>1250722</v>
          </cell>
          <cell r="F643">
            <v>25393068.426666666</v>
          </cell>
          <cell r="G643" t="str">
            <v>5Tecnico</v>
          </cell>
          <cell r="H643" t="str">
            <v>Técnico Operativo</v>
          </cell>
        </row>
        <row r="644">
          <cell r="D644" t="str">
            <v>4080-17</v>
          </cell>
          <cell r="E644">
            <v>1135449</v>
          </cell>
          <cell r="F644">
            <v>23052712.059166662</v>
          </cell>
          <cell r="G644" t="str">
            <v>5Tecnico</v>
          </cell>
          <cell r="H644" t="str">
            <v>Técnico Operativo</v>
          </cell>
        </row>
        <row r="645">
          <cell r="D645" t="str">
            <v>4080-16</v>
          </cell>
          <cell r="E645">
            <v>1059542</v>
          </cell>
          <cell r="F645">
            <v>21511592.894166663</v>
          </cell>
          <cell r="G645" t="str">
            <v>5Tecnico</v>
          </cell>
          <cell r="H645" t="str">
            <v>Técnico Operativo</v>
          </cell>
        </row>
        <row r="646">
          <cell r="D646" t="str">
            <v>4080-15</v>
          </cell>
          <cell r="E646">
            <v>935634</v>
          </cell>
          <cell r="F646">
            <v>18995922.495416671</v>
          </cell>
          <cell r="G646" t="str">
            <v>5Tecnico</v>
          </cell>
          <cell r="H646" t="str">
            <v>Técnico Operativo</v>
          </cell>
        </row>
        <row r="647">
          <cell r="D647" t="str">
            <v>4080-14</v>
          </cell>
          <cell r="E647">
            <v>894900</v>
          </cell>
          <cell r="F647">
            <v>18168911.181249999</v>
          </cell>
          <cell r="G647" t="str">
            <v>5Tecnico</v>
          </cell>
          <cell r="H647" t="str">
            <v>Técnico Operativo</v>
          </cell>
        </row>
        <row r="648">
          <cell r="D648" t="str">
            <v>4080-13</v>
          </cell>
          <cell r="E648">
            <v>862957</v>
          </cell>
          <cell r="F648">
            <v>17520381.140416663</v>
          </cell>
          <cell r="G648" t="str">
            <v>5Tecnico</v>
          </cell>
          <cell r="H648" t="str">
            <v>Técnico Operativo</v>
          </cell>
        </row>
        <row r="649">
          <cell r="D649" t="str">
            <v>4080-12</v>
          </cell>
          <cell r="E649">
            <v>808521</v>
          </cell>
          <cell r="F649">
            <v>16415181.84</v>
          </cell>
          <cell r="G649" t="str">
            <v>5Tecnico</v>
          </cell>
          <cell r="H649" t="str">
            <v>Técnico Operativo</v>
          </cell>
        </row>
        <row r="650">
          <cell r="D650" t="str">
            <v>4080-11</v>
          </cell>
          <cell r="E650">
            <v>761453</v>
          </cell>
          <cell r="F650">
            <v>16080398.177083332</v>
          </cell>
          <cell r="G650" t="str">
            <v>5Tecnico</v>
          </cell>
          <cell r="H650" t="str">
            <v>Técnico Operativo</v>
          </cell>
        </row>
        <row r="651">
          <cell r="D651" t="str">
            <v>4080-10</v>
          </cell>
          <cell r="E651">
            <v>721333</v>
          </cell>
          <cell r="F651">
            <v>15256479.260833334</v>
          </cell>
          <cell r="G651" t="str">
            <v>5Tecnico</v>
          </cell>
          <cell r="H651" t="str">
            <v>Técnico Operativo</v>
          </cell>
        </row>
        <row r="652">
          <cell r="D652" t="str">
            <v>4080-09</v>
          </cell>
          <cell r="E652">
            <v>688731</v>
          </cell>
          <cell r="F652">
            <v>14586952.714583334</v>
          </cell>
          <cell r="G652" t="str">
            <v>5Tecnico</v>
          </cell>
          <cell r="H652" t="str">
            <v>Técnico Operativo</v>
          </cell>
        </row>
        <row r="653">
          <cell r="D653" t="str">
            <v>4080-08</v>
          </cell>
          <cell r="E653">
            <v>624999</v>
          </cell>
          <cell r="F653">
            <v>13895126.748333331</v>
          </cell>
          <cell r="G653" t="str">
            <v>5Tecnico</v>
          </cell>
          <cell r="H653" t="str">
            <v>Técnico Operativo</v>
          </cell>
        </row>
        <row r="654">
          <cell r="D654" t="str">
            <v>4080-07</v>
          </cell>
          <cell r="E654">
            <v>601058</v>
          </cell>
          <cell r="F654">
            <v>13403465.654583329</v>
          </cell>
          <cell r="G654" t="str">
            <v>5Tecnico</v>
          </cell>
          <cell r="H654" t="str">
            <v>Técnico Operativo</v>
          </cell>
        </row>
        <row r="655">
          <cell r="D655" t="str">
            <v>4080-06</v>
          </cell>
          <cell r="E655">
            <v>564060</v>
          </cell>
          <cell r="F655">
            <v>12643661.257916667</v>
          </cell>
          <cell r="G655" t="str">
            <v>5Tecnico</v>
          </cell>
          <cell r="H655" t="str">
            <v>Técnico Operativo</v>
          </cell>
        </row>
        <row r="656">
          <cell r="D656" t="str">
            <v>4080-05</v>
          </cell>
          <cell r="E656">
            <v>468655</v>
          </cell>
          <cell r="F656">
            <v>10684389.421249999</v>
          </cell>
          <cell r="G656" t="str">
            <v>5Tecnico</v>
          </cell>
          <cell r="H656" t="str">
            <v>Técnico Operativo</v>
          </cell>
        </row>
        <row r="657">
          <cell r="D657" t="str">
            <v>4105-09</v>
          </cell>
          <cell r="E657">
            <v>688731</v>
          </cell>
          <cell r="F657">
            <v>14586952.714583334</v>
          </cell>
          <cell r="G657" t="str">
            <v>5Tecnico</v>
          </cell>
          <cell r="H657" t="str">
            <v>Topógrafo</v>
          </cell>
        </row>
        <row r="658">
          <cell r="D658" t="str">
            <v>4105-08</v>
          </cell>
          <cell r="E658">
            <v>624999</v>
          </cell>
          <cell r="F658">
            <v>13895126.748333331</v>
          </cell>
          <cell r="G658" t="str">
            <v>5Tecnico</v>
          </cell>
          <cell r="H658" t="str">
            <v>Topógrafo</v>
          </cell>
        </row>
        <row r="659">
          <cell r="D659" t="str">
            <v>4105-06</v>
          </cell>
          <cell r="E659">
            <v>564060</v>
          </cell>
          <cell r="F659">
            <v>12643661.257916667</v>
          </cell>
          <cell r="G659" t="str">
            <v>5Tecnico</v>
          </cell>
          <cell r="H659" t="str">
            <v>Topógrafo</v>
          </cell>
        </row>
        <row r="660">
          <cell r="D660" t="str">
            <v>4105-05</v>
          </cell>
          <cell r="E660">
            <v>468655</v>
          </cell>
          <cell r="F660">
            <v>10684389.421249999</v>
          </cell>
          <cell r="G660" t="str">
            <v>5Tecnico</v>
          </cell>
          <cell r="H660" t="str">
            <v>Topógrafo</v>
          </cell>
        </row>
        <row r="661">
          <cell r="D661" t="str">
            <v>4160-16</v>
          </cell>
          <cell r="E661">
            <v>1059542</v>
          </cell>
          <cell r="F661">
            <v>21511592.894166663</v>
          </cell>
          <cell r="G661" t="str">
            <v>5Tecnico</v>
          </cell>
          <cell r="H661" t="str">
            <v>Topógrafo Tecnólogo</v>
          </cell>
        </row>
        <row r="662">
          <cell r="D662" t="str">
            <v>4160-15</v>
          </cell>
          <cell r="E662">
            <v>935634</v>
          </cell>
          <cell r="F662">
            <v>18995922.495416671</v>
          </cell>
          <cell r="G662" t="str">
            <v>5Tecnico</v>
          </cell>
          <cell r="H662" t="str">
            <v>Topógrafo Tecnólogo</v>
          </cell>
        </row>
        <row r="663">
          <cell r="D663" t="str">
            <v>4160-14</v>
          </cell>
          <cell r="E663">
            <v>894900</v>
          </cell>
          <cell r="F663">
            <v>18168911.181249999</v>
          </cell>
          <cell r="G663" t="str">
            <v>5Tecnico</v>
          </cell>
          <cell r="H663" t="str">
            <v>Topógrafo Tecnólogo</v>
          </cell>
        </row>
        <row r="664">
          <cell r="D664" t="str">
            <v>4160-12</v>
          </cell>
          <cell r="E664">
            <v>808521</v>
          </cell>
          <cell r="F664">
            <v>16415181.84</v>
          </cell>
          <cell r="G664" t="str">
            <v>5Tecnico</v>
          </cell>
          <cell r="H664" t="str">
            <v>Topógrafo Tecnólogo</v>
          </cell>
        </row>
        <row r="665">
          <cell r="D665" t="str">
            <v>4160-10</v>
          </cell>
          <cell r="E665">
            <v>721333</v>
          </cell>
          <cell r="F665">
            <v>15256479.260833334</v>
          </cell>
          <cell r="G665" t="str">
            <v>5Tecnico</v>
          </cell>
          <cell r="H665" t="str">
            <v>Topógrafo Tecnólogo</v>
          </cell>
        </row>
        <row r="666">
          <cell r="D666" t="str">
            <v>5120-23</v>
          </cell>
          <cell r="E666">
            <v>935634</v>
          </cell>
          <cell r="F666">
            <v>18995922.495416671</v>
          </cell>
          <cell r="G666" t="str">
            <v>6Asistencial</v>
          </cell>
          <cell r="H666" t="str">
            <v>Auxiliar Administrativo</v>
          </cell>
        </row>
        <row r="667">
          <cell r="D667" t="str">
            <v>5120-22</v>
          </cell>
          <cell r="E667">
            <v>846314</v>
          </cell>
          <cell r="F667">
            <v>17182482.831666667</v>
          </cell>
          <cell r="G667" t="str">
            <v>6Asistencial</v>
          </cell>
          <cell r="H667" t="str">
            <v>Auxiliar Administrativo</v>
          </cell>
        </row>
        <row r="668">
          <cell r="D668" t="str">
            <v>5120-21</v>
          </cell>
          <cell r="E668">
            <v>796765</v>
          </cell>
          <cell r="F668">
            <v>16176502.967916667</v>
          </cell>
          <cell r="G668" t="str">
            <v>6Asistencial</v>
          </cell>
          <cell r="H668" t="str">
            <v>Auxiliar Administrativo</v>
          </cell>
        </row>
        <row r="669">
          <cell r="D669" t="str">
            <v>5120-20</v>
          </cell>
          <cell r="E669">
            <v>764298</v>
          </cell>
          <cell r="F669">
            <v>16138824.14833333</v>
          </cell>
          <cell r="G669" t="str">
            <v>6Asistencial</v>
          </cell>
          <cell r="H669" t="str">
            <v>Auxiliar Administrativo</v>
          </cell>
        </row>
        <row r="670">
          <cell r="D670" t="str">
            <v>5120-18</v>
          </cell>
          <cell r="E670">
            <v>721333</v>
          </cell>
          <cell r="F670">
            <v>15256479.260833334</v>
          </cell>
          <cell r="G670" t="str">
            <v>6Asistencial</v>
          </cell>
          <cell r="H670" t="str">
            <v>Auxiliar Administrativo</v>
          </cell>
        </row>
        <row r="671">
          <cell r="D671" t="str">
            <v>5120-17</v>
          </cell>
          <cell r="E671">
            <v>703542</v>
          </cell>
          <cell r="F671">
            <v>14891116.80625</v>
          </cell>
          <cell r="G671" t="str">
            <v>6Asistencial</v>
          </cell>
          <cell r="H671" t="str">
            <v>Auxiliar Administrativo</v>
          </cell>
        </row>
        <row r="672">
          <cell r="D672" t="str">
            <v>5120-16</v>
          </cell>
          <cell r="E672">
            <v>688731</v>
          </cell>
          <cell r="F672">
            <v>14586952.714583334</v>
          </cell>
          <cell r="G672" t="str">
            <v>6Asistencial</v>
          </cell>
          <cell r="H672" t="str">
            <v>Auxiliar Administrativo</v>
          </cell>
        </row>
        <row r="673">
          <cell r="D673" t="str">
            <v>5120-15</v>
          </cell>
          <cell r="E673">
            <v>659101</v>
          </cell>
          <cell r="F673">
            <v>14595457.8475</v>
          </cell>
          <cell r="G673" t="str">
            <v>6Asistencial</v>
          </cell>
          <cell r="H673" t="str">
            <v>Auxiliar Administrativo</v>
          </cell>
        </row>
        <row r="674">
          <cell r="D674" t="str">
            <v>5120-14</v>
          </cell>
          <cell r="E674">
            <v>638990</v>
          </cell>
          <cell r="F674">
            <v>14182451.0275</v>
          </cell>
          <cell r="G674" t="str">
            <v>6Asistencial</v>
          </cell>
          <cell r="H674" t="str">
            <v>Auxiliar Administrativo</v>
          </cell>
        </row>
        <row r="675">
          <cell r="D675" t="str">
            <v>5120-13</v>
          </cell>
          <cell r="E675">
            <v>624999</v>
          </cell>
          <cell r="F675">
            <v>13895126.748333331</v>
          </cell>
          <cell r="G675" t="str">
            <v>6Asistencial</v>
          </cell>
          <cell r="H675" t="str">
            <v>Auxiliar Administrativo</v>
          </cell>
        </row>
        <row r="676">
          <cell r="D676" t="str">
            <v>5120-12</v>
          </cell>
          <cell r="E676">
            <v>596996</v>
          </cell>
          <cell r="F676">
            <v>13320046.932500001</v>
          </cell>
          <cell r="G676" t="str">
            <v>6Asistencial</v>
          </cell>
          <cell r="H676" t="str">
            <v>Auxiliar Administrativo</v>
          </cell>
        </row>
        <row r="677">
          <cell r="D677" t="str">
            <v>5120-11</v>
          </cell>
          <cell r="E677">
            <v>555997</v>
          </cell>
          <cell r="F677">
            <v>12478076.539166668</v>
          </cell>
          <cell r="G677" t="str">
            <v>6Asistencial</v>
          </cell>
          <cell r="H677" t="str">
            <v>Auxiliar Administrativo</v>
          </cell>
        </row>
        <row r="678">
          <cell r="D678" t="str">
            <v>5120-10</v>
          </cell>
          <cell r="E678">
            <v>515106</v>
          </cell>
          <cell r="F678">
            <v>11638324.078333335</v>
          </cell>
          <cell r="G678" t="str">
            <v>6Asistencial</v>
          </cell>
          <cell r="H678" t="str">
            <v>Auxiliar Administrativo</v>
          </cell>
        </row>
        <row r="679">
          <cell r="D679" t="str">
            <v>5120-09</v>
          </cell>
          <cell r="E679">
            <v>468655</v>
          </cell>
          <cell r="F679">
            <v>10684389.421249999</v>
          </cell>
          <cell r="G679" t="str">
            <v>6Asistencial</v>
          </cell>
          <cell r="H679" t="str">
            <v>Auxiliar Administrativo</v>
          </cell>
        </row>
        <row r="680">
          <cell r="D680" t="str">
            <v>5120-08</v>
          </cell>
          <cell r="E680">
            <v>440549</v>
          </cell>
          <cell r="F680">
            <v>10107194.360416666</v>
          </cell>
          <cell r="G680" t="str">
            <v>6Asistencial</v>
          </cell>
          <cell r="H680" t="str">
            <v>Auxiliar Administrativo</v>
          </cell>
        </row>
        <row r="681">
          <cell r="D681" t="str">
            <v>5120-07</v>
          </cell>
          <cell r="E681">
            <v>415780</v>
          </cell>
          <cell r="F681">
            <v>9598529.1754166689</v>
          </cell>
          <cell r="G681" t="str">
            <v>6Asistencial</v>
          </cell>
          <cell r="H681" t="str">
            <v>Auxiliar Administrativo</v>
          </cell>
        </row>
        <row r="682">
          <cell r="D682" t="str">
            <v>5120-06</v>
          </cell>
          <cell r="E682">
            <v>379888</v>
          </cell>
          <cell r="F682">
            <v>8861437.9749999996</v>
          </cell>
          <cell r="G682" t="str">
            <v>6Asistencial</v>
          </cell>
          <cell r="H682" t="str">
            <v>Auxiliar Administrativo</v>
          </cell>
        </row>
        <row r="683">
          <cell r="D683" t="str">
            <v>5120-05</v>
          </cell>
          <cell r="E683">
            <v>347339</v>
          </cell>
          <cell r="F683">
            <v>8192999.8529166663</v>
          </cell>
          <cell r="G683" t="str">
            <v>6Asistencial</v>
          </cell>
          <cell r="H683" t="str">
            <v>Auxiliar Administrativo</v>
          </cell>
        </row>
        <row r="684">
          <cell r="D684" t="str">
            <v>5120-02</v>
          </cell>
          <cell r="E684">
            <v>309672</v>
          </cell>
          <cell r="F684">
            <v>7419456.6358333332</v>
          </cell>
          <cell r="G684" t="str">
            <v>6Asistencial</v>
          </cell>
          <cell r="H684" t="str">
            <v>Auxiliar Administrativo</v>
          </cell>
        </row>
        <row r="685">
          <cell r="D685" t="str">
            <v>5125-00</v>
          </cell>
          <cell r="E685" t="e">
            <v>#N/A</v>
          </cell>
          <cell r="F685" t="e">
            <v>#VALUE!</v>
          </cell>
          <cell r="G685" t="str">
            <v>6Asistencial</v>
          </cell>
          <cell r="H685" t="str">
            <v>Auxiliar Bilingüe</v>
          </cell>
        </row>
        <row r="686">
          <cell r="D686" t="str">
            <v>5335-19</v>
          </cell>
          <cell r="E686">
            <v>740637</v>
          </cell>
          <cell r="F686">
            <v>15652913.215000002</v>
          </cell>
          <cell r="G686" t="str">
            <v>6Asistencial</v>
          </cell>
          <cell r="H686" t="str">
            <v>Auxiliar de Servicios Generales</v>
          </cell>
        </row>
        <row r="687">
          <cell r="D687" t="str">
            <v>5335-17</v>
          </cell>
          <cell r="E687">
            <v>703542</v>
          </cell>
          <cell r="F687">
            <v>14891116.80625</v>
          </cell>
          <cell r="G687" t="str">
            <v>6Asistencial</v>
          </cell>
          <cell r="H687" t="str">
            <v>Auxiliar de Servicios Generales</v>
          </cell>
        </row>
        <row r="688">
          <cell r="D688" t="str">
            <v>5335-15</v>
          </cell>
          <cell r="E688">
            <v>659101</v>
          </cell>
          <cell r="F688">
            <v>14595457.8475</v>
          </cell>
          <cell r="G688" t="str">
            <v>6Asistencial</v>
          </cell>
          <cell r="H688" t="str">
            <v>Auxiliar de Servicios Generales</v>
          </cell>
        </row>
        <row r="689">
          <cell r="D689" t="str">
            <v>5335-13</v>
          </cell>
          <cell r="E689">
            <v>624999</v>
          </cell>
          <cell r="F689">
            <v>13895126.748333331</v>
          </cell>
          <cell r="G689" t="str">
            <v>6Asistencial</v>
          </cell>
          <cell r="H689" t="str">
            <v>Auxiliar de Servicios Generales</v>
          </cell>
        </row>
        <row r="690">
          <cell r="D690" t="str">
            <v>5335-11</v>
          </cell>
          <cell r="E690">
            <v>555997</v>
          </cell>
          <cell r="F690">
            <v>12478076.539166668</v>
          </cell>
          <cell r="G690" t="str">
            <v>6Asistencial</v>
          </cell>
          <cell r="H690" t="str">
            <v>Auxiliar de Servicios Generales</v>
          </cell>
        </row>
        <row r="691">
          <cell r="D691" t="str">
            <v>5335-09</v>
          </cell>
          <cell r="E691">
            <v>468655</v>
          </cell>
          <cell r="F691">
            <v>10684389.421249999</v>
          </cell>
          <cell r="G691" t="str">
            <v>6Asistencial</v>
          </cell>
          <cell r="H691" t="str">
            <v>Auxiliar de Servicios Generales</v>
          </cell>
        </row>
        <row r="692">
          <cell r="D692" t="str">
            <v>5335-08</v>
          </cell>
          <cell r="E692">
            <v>440549</v>
          </cell>
          <cell r="F692">
            <v>10107194.360416666</v>
          </cell>
          <cell r="G692" t="str">
            <v>6Asistencial</v>
          </cell>
          <cell r="H692" t="str">
            <v>Auxiliar de Servicios Generales</v>
          </cell>
        </row>
        <row r="693">
          <cell r="D693" t="str">
            <v>5335-07</v>
          </cell>
          <cell r="E693">
            <v>415780</v>
          </cell>
          <cell r="F693">
            <v>9598529.1754166689</v>
          </cell>
          <cell r="G693" t="str">
            <v>6Asistencial</v>
          </cell>
          <cell r="H693" t="str">
            <v>Auxiliar de Servicios Generales</v>
          </cell>
        </row>
        <row r="694">
          <cell r="D694" t="str">
            <v>5335-06</v>
          </cell>
          <cell r="E694">
            <v>379888</v>
          </cell>
          <cell r="F694">
            <v>8861437.9749999996</v>
          </cell>
          <cell r="G694" t="str">
            <v>6Asistencial</v>
          </cell>
          <cell r="H694" t="str">
            <v>Auxiliar de Servicios Generales</v>
          </cell>
        </row>
        <row r="695">
          <cell r="D695" t="str">
            <v>5335-05</v>
          </cell>
          <cell r="E695">
            <v>347339</v>
          </cell>
          <cell r="F695">
            <v>8192999.8529166663</v>
          </cell>
          <cell r="G695" t="str">
            <v>6Asistencial</v>
          </cell>
          <cell r="H695" t="str">
            <v>Auxiliar de Servicios Generales</v>
          </cell>
        </row>
        <row r="696">
          <cell r="D696" t="str">
            <v>5335-03</v>
          </cell>
          <cell r="E696">
            <v>313643</v>
          </cell>
          <cell r="F696">
            <v>7501006.5254166676</v>
          </cell>
          <cell r="G696" t="str">
            <v>6Asistencial</v>
          </cell>
          <cell r="H696" t="str">
            <v>Auxiliar de Servicios Generales</v>
          </cell>
        </row>
        <row r="697">
          <cell r="D697" t="str">
            <v>5335-02</v>
          </cell>
          <cell r="E697">
            <v>309672</v>
          </cell>
          <cell r="F697">
            <v>7419456.6358333332</v>
          </cell>
          <cell r="G697" t="str">
            <v>6Asistencial</v>
          </cell>
          <cell r="H697" t="str">
            <v>Auxiliar de Servicios Generales</v>
          </cell>
        </row>
        <row r="698">
          <cell r="D698" t="str">
            <v>5335-01</v>
          </cell>
          <cell r="E698">
            <v>309269</v>
          </cell>
          <cell r="F698">
            <v>7411180.4654166671</v>
          </cell>
          <cell r="G698" t="str">
            <v>6Asistencial</v>
          </cell>
          <cell r="H698" t="str">
            <v>Auxiliar de Servicios Generales</v>
          </cell>
        </row>
        <row r="699">
          <cell r="D699" t="str">
            <v>5325-06</v>
          </cell>
          <cell r="E699">
            <v>379888</v>
          </cell>
          <cell r="F699">
            <v>8861437.9749999996</v>
          </cell>
          <cell r="G699" t="str">
            <v>6Asistencial</v>
          </cell>
          <cell r="H699" t="str">
            <v>Ayudante</v>
          </cell>
        </row>
        <row r="700">
          <cell r="D700" t="str">
            <v>5325-05</v>
          </cell>
          <cell r="E700">
            <v>347339</v>
          </cell>
          <cell r="F700">
            <v>8192999.8529166663</v>
          </cell>
          <cell r="G700" t="str">
            <v>6Asistencial</v>
          </cell>
          <cell r="H700" t="str">
            <v>Ayudante</v>
          </cell>
        </row>
        <row r="701">
          <cell r="D701" t="str">
            <v>5325-03</v>
          </cell>
          <cell r="E701">
            <v>313643</v>
          </cell>
          <cell r="F701">
            <v>7501006.5254166676</v>
          </cell>
          <cell r="G701" t="str">
            <v>6Asistencial</v>
          </cell>
          <cell r="H701" t="str">
            <v>Ayudante</v>
          </cell>
        </row>
        <row r="702">
          <cell r="D702" t="str">
            <v>5325-02</v>
          </cell>
          <cell r="E702">
            <v>309672</v>
          </cell>
          <cell r="F702">
            <v>7419456.6358333332</v>
          </cell>
          <cell r="G702" t="str">
            <v>6Asistencial</v>
          </cell>
          <cell r="H702" t="str">
            <v>Ayudante</v>
          </cell>
        </row>
        <row r="703">
          <cell r="D703" t="str">
            <v>5325-01</v>
          </cell>
          <cell r="E703">
            <v>309269</v>
          </cell>
          <cell r="F703">
            <v>7411180.4654166671</v>
          </cell>
          <cell r="G703" t="str">
            <v>6Asistencial</v>
          </cell>
          <cell r="H703" t="str">
            <v>Ayudante</v>
          </cell>
        </row>
        <row r="704">
          <cell r="D704" t="str">
            <v>5110-13</v>
          </cell>
          <cell r="E704">
            <v>624999</v>
          </cell>
          <cell r="F704">
            <v>13895126.748333331</v>
          </cell>
          <cell r="G704" t="str">
            <v>6Asistencial</v>
          </cell>
          <cell r="H704" t="str">
            <v>Capitán de Prisiones</v>
          </cell>
        </row>
        <row r="705">
          <cell r="D705" t="str">
            <v>5320-13</v>
          </cell>
          <cell r="E705">
            <v>624999</v>
          </cell>
          <cell r="F705">
            <v>13895126.748333331</v>
          </cell>
          <cell r="G705" t="str">
            <v>6Asistencial</v>
          </cell>
          <cell r="H705" t="str">
            <v>Celador</v>
          </cell>
        </row>
        <row r="706">
          <cell r="D706" t="str">
            <v>5320-12</v>
          </cell>
          <cell r="E706">
            <v>596996</v>
          </cell>
          <cell r="F706">
            <v>13320046.932500001</v>
          </cell>
          <cell r="G706" t="str">
            <v>6Asistencial</v>
          </cell>
          <cell r="H706" t="str">
            <v>Celador</v>
          </cell>
        </row>
        <row r="707">
          <cell r="D707" t="str">
            <v>5320-11</v>
          </cell>
          <cell r="E707">
            <v>555997</v>
          </cell>
          <cell r="F707">
            <v>12478076.539166668</v>
          </cell>
          <cell r="G707" t="str">
            <v>6Asistencial</v>
          </cell>
          <cell r="H707" t="str">
            <v>Celador</v>
          </cell>
        </row>
        <row r="708">
          <cell r="D708" t="str">
            <v>5320-09</v>
          </cell>
          <cell r="E708">
            <v>468655</v>
          </cell>
          <cell r="F708">
            <v>10684389.421249999</v>
          </cell>
          <cell r="G708" t="str">
            <v>6Asistencial</v>
          </cell>
          <cell r="H708" t="str">
            <v>Celador</v>
          </cell>
        </row>
        <row r="709">
          <cell r="D709" t="str">
            <v>5320-07</v>
          </cell>
          <cell r="E709">
            <v>415780</v>
          </cell>
          <cell r="F709">
            <v>9598529.1754166689</v>
          </cell>
          <cell r="G709" t="str">
            <v>6Asistencial</v>
          </cell>
          <cell r="H709" t="str">
            <v>Celador</v>
          </cell>
        </row>
        <row r="710">
          <cell r="D710" t="str">
            <v>5320-06</v>
          </cell>
          <cell r="E710">
            <v>379888</v>
          </cell>
          <cell r="F710">
            <v>8861437.9749999996</v>
          </cell>
          <cell r="G710" t="str">
            <v>6Asistencial</v>
          </cell>
          <cell r="H710" t="str">
            <v>Celador</v>
          </cell>
        </row>
        <row r="711">
          <cell r="D711" t="str">
            <v>5320-04</v>
          </cell>
          <cell r="E711">
            <v>325906</v>
          </cell>
          <cell r="F711">
            <v>7752843.9595833337</v>
          </cell>
          <cell r="G711" t="str">
            <v>6Asistencial</v>
          </cell>
          <cell r="H711" t="str">
            <v>Celador</v>
          </cell>
        </row>
        <row r="712">
          <cell r="D712" t="str">
            <v>5320-03</v>
          </cell>
          <cell r="E712">
            <v>313643</v>
          </cell>
          <cell r="F712">
            <v>7501006.5254166676</v>
          </cell>
          <cell r="G712" t="str">
            <v>6Asistencial</v>
          </cell>
          <cell r="H712" t="str">
            <v>Celador</v>
          </cell>
        </row>
        <row r="713">
          <cell r="D713" t="str">
            <v>5320-02</v>
          </cell>
          <cell r="E713">
            <v>309672</v>
          </cell>
          <cell r="F713">
            <v>7419456.6358333332</v>
          </cell>
          <cell r="G713" t="str">
            <v>6Asistencial</v>
          </cell>
          <cell r="H713" t="str">
            <v>Celador</v>
          </cell>
        </row>
        <row r="714">
          <cell r="D714" t="str">
            <v>5320-01</v>
          </cell>
          <cell r="E714">
            <v>309269</v>
          </cell>
          <cell r="F714">
            <v>7411180.4654166671</v>
          </cell>
          <cell r="G714" t="str">
            <v>6Asistencial</v>
          </cell>
          <cell r="H714" t="str">
            <v>Celador</v>
          </cell>
        </row>
        <row r="715">
          <cell r="D715" t="str">
            <v>5310-19</v>
          </cell>
          <cell r="E715">
            <v>740637</v>
          </cell>
          <cell r="F715">
            <v>24716999.175000004</v>
          </cell>
          <cell r="G715" t="str">
            <v>6Asistencial</v>
          </cell>
          <cell r="H715" t="str">
            <v>Conductor Mec (Asignado)</v>
          </cell>
        </row>
        <row r="716">
          <cell r="D716" t="str">
            <v>5310-17</v>
          </cell>
          <cell r="E716">
            <v>703542</v>
          </cell>
          <cell r="F716">
            <v>23501225.616250001</v>
          </cell>
          <cell r="G716" t="str">
            <v>6Asistencial</v>
          </cell>
          <cell r="H716" t="str">
            <v>Conductor Mec (Asignado)</v>
          </cell>
        </row>
        <row r="717">
          <cell r="D717" t="str">
            <v>5310-15</v>
          </cell>
          <cell r="E717">
            <v>659101</v>
          </cell>
          <cell r="F717">
            <v>22661687.487499997</v>
          </cell>
          <cell r="G717" t="str">
            <v>6Asistencial</v>
          </cell>
          <cell r="H717" t="str">
            <v>Conductor Mec (Asignado)</v>
          </cell>
        </row>
        <row r="718">
          <cell r="D718" t="str">
            <v>5310-13</v>
          </cell>
          <cell r="E718">
            <v>624999</v>
          </cell>
          <cell r="F718">
            <v>21544008.268333331</v>
          </cell>
          <cell r="G718" t="str">
            <v>6Asistencial</v>
          </cell>
          <cell r="H718" t="str">
            <v>Conductor Mec (Asignado)</v>
          </cell>
        </row>
        <row r="719">
          <cell r="D719" t="str">
            <v>5310-11</v>
          </cell>
          <cell r="E719">
            <v>555997</v>
          </cell>
          <cell r="F719">
            <v>19282495.709166665</v>
          </cell>
          <cell r="G719" t="str">
            <v>6Asistencial</v>
          </cell>
          <cell r="H719" t="str">
            <v>Conductor Mec (Asignado)</v>
          </cell>
        </row>
        <row r="720">
          <cell r="D720" t="str">
            <v>5310-09</v>
          </cell>
          <cell r="E720">
            <v>468655</v>
          </cell>
          <cell r="F720">
            <v>16419897.101249997</v>
          </cell>
          <cell r="G720" t="str">
            <v>6Asistencial</v>
          </cell>
          <cell r="H720" t="str">
            <v>Conductor Mec (Asignado)</v>
          </cell>
        </row>
        <row r="721">
          <cell r="D721" t="str">
            <v>5310-07</v>
          </cell>
          <cell r="E721">
            <v>415780</v>
          </cell>
          <cell r="F721">
            <v>14686940.445416668</v>
          </cell>
          <cell r="G721" t="str">
            <v>6Asistencial</v>
          </cell>
          <cell r="H721" t="str">
            <v>Conductor Mec (Asignado)</v>
          </cell>
        </row>
        <row r="722">
          <cell r="D722" t="str">
            <v>5310-06</v>
          </cell>
          <cell r="E722">
            <v>379888</v>
          </cell>
          <cell r="F722">
            <v>13510594.694999998</v>
          </cell>
          <cell r="G722" t="str">
            <v>6Asistencial</v>
          </cell>
          <cell r="H722" t="str">
            <v>Conductor Mec (Asignado)</v>
          </cell>
        </row>
        <row r="723">
          <cell r="D723" t="str">
            <v>5310-03</v>
          </cell>
          <cell r="E723">
            <v>313643</v>
          </cell>
          <cell r="F723">
            <v>11339441.695416663</v>
          </cell>
          <cell r="G723" t="str">
            <v>6Asistencial</v>
          </cell>
          <cell r="H723" t="str">
            <v>Conductor Mec (Asignado)</v>
          </cell>
        </row>
        <row r="724">
          <cell r="D724" t="str">
            <v>5255-07</v>
          </cell>
          <cell r="E724">
            <v>415780</v>
          </cell>
          <cell r="F724">
            <v>9598529.1754166689</v>
          </cell>
          <cell r="G724" t="str">
            <v>6Asistencial</v>
          </cell>
          <cell r="H724" t="str">
            <v>Distinguido</v>
          </cell>
        </row>
        <row r="725">
          <cell r="D725" t="str">
            <v>5260-06</v>
          </cell>
          <cell r="E725">
            <v>379888</v>
          </cell>
          <cell r="F725">
            <v>8861437.9749999996</v>
          </cell>
          <cell r="G725" t="str">
            <v>6Asistencial</v>
          </cell>
          <cell r="H725" t="str">
            <v>Dragoneante</v>
          </cell>
        </row>
        <row r="726">
          <cell r="D726" t="str">
            <v>5150-11</v>
          </cell>
          <cell r="E726">
            <v>555997</v>
          </cell>
          <cell r="F726">
            <v>12478076.539166668</v>
          </cell>
          <cell r="G726" t="str">
            <v>6Asistencial</v>
          </cell>
          <cell r="H726" t="str">
            <v>Ecónomo</v>
          </cell>
        </row>
        <row r="727">
          <cell r="D727" t="str">
            <v>5150-09</v>
          </cell>
          <cell r="E727">
            <v>468655</v>
          </cell>
          <cell r="F727">
            <v>10684389.421249999</v>
          </cell>
          <cell r="G727" t="str">
            <v>6Asistencial</v>
          </cell>
          <cell r="H727" t="str">
            <v>Ecónomo</v>
          </cell>
        </row>
        <row r="728">
          <cell r="D728" t="str">
            <v>5150-07</v>
          </cell>
          <cell r="E728">
            <v>415780</v>
          </cell>
          <cell r="F728">
            <v>9598529.1754166689</v>
          </cell>
          <cell r="G728" t="str">
            <v>6Asistencial</v>
          </cell>
          <cell r="H728" t="str">
            <v>Ecónomo</v>
          </cell>
        </row>
        <row r="729">
          <cell r="D729" t="str">
            <v>5150-05</v>
          </cell>
          <cell r="E729">
            <v>347339</v>
          </cell>
          <cell r="F729">
            <v>8192999.8529166663</v>
          </cell>
          <cell r="G729" t="str">
            <v>6Asistencial</v>
          </cell>
          <cell r="H729" t="str">
            <v>Ecónomo</v>
          </cell>
        </row>
        <row r="730">
          <cell r="D730" t="str">
            <v>5150-02</v>
          </cell>
          <cell r="E730">
            <v>309672</v>
          </cell>
          <cell r="F730">
            <v>7419456.6358333332</v>
          </cell>
          <cell r="G730" t="str">
            <v>6Asistencial</v>
          </cell>
          <cell r="H730" t="str">
            <v>Ecónomo</v>
          </cell>
        </row>
        <row r="731">
          <cell r="D731" t="str">
            <v>5345-21</v>
          </cell>
          <cell r="E731">
            <v>796765</v>
          </cell>
          <cell r="F731">
            <v>16176502.967916667</v>
          </cell>
          <cell r="G731" t="str">
            <v>6Asistencial</v>
          </cell>
          <cell r="H731" t="str">
            <v>Enfermero Auxiliar</v>
          </cell>
        </row>
        <row r="732">
          <cell r="D732" t="str">
            <v>5345-20</v>
          </cell>
          <cell r="E732">
            <v>764298</v>
          </cell>
          <cell r="F732">
            <v>16138824.14833333</v>
          </cell>
          <cell r="G732" t="str">
            <v>6Asistencial</v>
          </cell>
          <cell r="H732" t="str">
            <v>Enfermero Auxiliar</v>
          </cell>
        </row>
        <row r="733">
          <cell r="D733" t="str">
            <v>5345-19</v>
          </cell>
          <cell r="E733">
            <v>740637</v>
          </cell>
          <cell r="F733">
            <v>15652913.215000002</v>
          </cell>
          <cell r="G733" t="str">
            <v>6Asistencial</v>
          </cell>
          <cell r="H733" t="str">
            <v>Enfermero Auxiliar</v>
          </cell>
        </row>
        <row r="734">
          <cell r="D734" t="str">
            <v>5345-17</v>
          </cell>
          <cell r="E734">
            <v>703542</v>
          </cell>
          <cell r="F734">
            <v>14891116.80625</v>
          </cell>
          <cell r="G734" t="str">
            <v>6Asistencial</v>
          </cell>
          <cell r="H734" t="str">
            <v>Enfermero Auxiliar</v>
          </cell>
        </row>
        <row r="735">
          <cell r="D735" t="str">
            <v>5345-15</v>
          </cell>
          <cell r="E735">
            <v>659101</v>
          </cell>
          <cell r="F735">
            <v>14595457.8475</v>
          </cell>
          <cell r="G735" t="str">
            <v>6Asistencial</v>
          </cell>
          <cell r="H735" t="str">
            <v>Enfermero Auxiliar</v>
          </cell>
        </row>
        <row r="736">
          <cell r="D736" t="str">
            <v>5345-14</v>
          </cell>
          <cell r="E736">
            <v>638990</v>
          </cell>
          <cell r="F736">
            <v>14182451.0275</v>
          </cell>
          <cell r="G736" t="str">
            <v>6Asistencial</v>
          </cell>
          <cell r="H736" t="str">
            <v>Enfermero Auxiliar</v>
          </cell>
        </row>
        <row r="737">
          <cell r="D737" t="str">
            <v>5345-13</v>
          </cell>
          <cell r="E737">
            <v>624999</v>
          </cell>
          <cell r="F737">
            <v>13895126.748333331</v>
          </cell>
          <cell r="G737" t="str">
            <v>6Asistencial</v>
          </cell>
          <cell r="H737" t="str">
            <v>Enfermero Auxiliar</v>
          </cell>
        </row>
        <row r="738">
          <cell r="D738" t="str">
            <v>5345-12</v>
          </cell>
          <cell r="E738">
            <v>596996</v>
          </cell>
          <cell r="F738">
            <v>13320046.932500001</v>
          </cell>
          <cell r="G738" t="str">
            <v>6Asistencial</v>
          </cell>
          <cell r="H738" t="str">
            <v>Enfermero Auxiliar</v>
          </cell>
        </row>
        <row r="739">
          <cell r="D739" t="str">
            <v>5345-11</v>
          </cell>
          <cell r="E739">
            <v>555997</v>
          </cell>
          <cell r="F739">
            <v>12478076.539166668</v>
          </cell>
          <cell r="G739" t="str">
            <v>6Asistencial</v>
          </cell>
          <cell r="H739" t="str">
            <v>Enfermero Auxiliar</v>
          </cell>
        </row>
        <row r="740">
          <cell r="D740" t="str">
            <v>5345-09</v>
          </cell>
          <cell r="E740">
            <v>468655</v>
          </cell>
          <cell r="F740">
            <v>10684389.421249999</v>
          </cell>
          <cell r="G740" t="str">
            <v>6Asistencial</v>
          </cell>
          <cell r="H740" t="str">
            <v>Enfermero Auxiliar</v>
          </cell>
        </row>
        <row r="741">
          <cell r="D741" t="str">
            <v>5345-07</v>
          </cell>
          <cell r="E741">
            <v>415780</v>
          </cell>
          <cell r="F741">
            <v>9598529.1754166689</v>
          </cell>
          <cell r="G741" t="str">
            <v>6Asistencial</v>
          </cell>
          <cell r="H741" t="str">
            <v>Enfermero Auxiliar</v>
          </cell>
        </row>
        <row r="742">
          <cell r="D742" t="str">
            <v>5345-05</v>
          </cell>
          <cell r="E742">
            <v>347339</v>
          </cell>
          <cell r="F742">
            <v>8192999.8529166663</v>
          </cell>
          <cell r="G742" t="str">
            <v>6Asistencial</v>
          </cell>
          <cell r="H742" t="str">
            <v>Enfermero Auxiliar</v>
          </cell>
        </row>
        <row r="743">
          <cell r="D743" t="str">
            <v>5170-08</v>
          </cell>
          <cell r="E743">
            <v>440549</v>
          </cell>
          <cell r="F743">
            <v>10107194.360416666</v>
          </cell>
          <cell r="G743" t="str">
            <v>6Asistencial</v>
          </cell>
          <cell r="H743" t="str">
            <v>Inspector</v>
          </cell>
        </row>
        <row r="744">
          <cell r="D744" t="str">
            <v>5165-09</v>
          </cell>
          <cell r="E744">
            <v>468655</v>
          </cell>
          <cell r="F744">
            <v>10684389.421249999</v>
          </cell>
          <cell r="G744" t="str">
            <v>6Asistencial</v>
          </cell>
          <cell r="H744" t="str">
            <v>Inspector Jefe</v>
          </cell>
        </row>
        <row r="745">
          <cell r="D745" t="str">
            <v>5000-16</v>
          </cell>
          <cell r="E745">
            <v>688731</v>
          </cell>
          <cell r="F745">
            <v>14586952.714583334</v>
          </cell>
          <cell r="G745" t="str">
            <v>6Asistencial</v>
          </cell>
          <cell r="H745" t="str">
            <v>Mayor de Prisiones</v>
          </cell>
        </row>
        <row r="746">
          <cell r="D746" t="str">
            <v>5330-05</v>
          </cell>
          <cell r="E746">
            <v>347339</v>
          </cell>
          <cell r="F746">
            <v>8192999.8529166663</v>
          </cell>
          <cell r="G746" t="str">
            <v>6Asistencial</v>
          </cell>
          <cell r="H746" t="str">
            <v>Operario</v>
          </cell>
        </row>
        <row r="747">
          <cell r="D747" t="str">
            <v>5330-03</v>
          </cell>
          <cell r="E747">
            <v>313643</v>
          </cell>
          <cell r="F747">
            <v>7501006.5254166676</v>
          </cell>
          <cell r="G747" t="str">
            <v>6Asistencial</v>
          </cell>
          <cell r="H747" t="str">
            <v>Operario</v>
          </cell>
        </row>
        <row r="748">
          <cell r="D748" t="str">
            <v>5330-02</v>
          </cell>
          <cell r="E748">
            <v>309672</v>
          </cell>
          <cell r="F748">
            <v>7419456.6358333332</v>
          </cell>
          <cell r="G748" t="str">
            <v>6Asistencial</v>
          </cell>
          <cell r="H748" t="str">
            <v>Operario</v>
          </cell>
        </row>
        <row r="749">
          <cell r="D749" t="str">
            <v>5330-01</v>
          </cell>
          <cell r="E749">
            <v>309269</v>
          </cell>
          <cell r="F749">
            <v>7411180.4654166671</v>
          </cell>
          <cell r="G749" t="str">
            <v>6Asistencial</v>
          </cell>
          <cell r="H749" t="str">
            <v>Operario</v>
          </cell>
        </row>
        <row r="750">
          <cell r="D750" t="str">
            <v>5300-19</v>
          </cell>
          <cell r="E750">
            <v>740637</v>
          </cell>
          <cell r="F750">
            <v>15652913.215000002</v>
          </cell>
          <cell r="G750" t="str">
            <v>6Asistencial</v>
          </cell>
          <cell r="H750" t="str">
            <v>Operario Calificado</v>
          </cell>
        </row>
        <row r="751">
          <cell r="D751" t="str">
            <v>5300-17</v>
          </cell>
          <cell r="E751">
            <v>703542</v>
          </cell>
          <cell r="F751">
            <v>14891116.80625</v>
          </cell>
          <cell r="G751" t="str">
            <v>6Asistencial</v>
          </cell>
          <cell r="H751" t="str">
            <v>Operario Calificado</v>
          </cell>
        </row>
        <row r="752">
          <cell r="D752" t="str">
            <v>5300-15</v>
          </cell>
          <cell r="E752">
            <v>659101</v>
          </cell>
          <cell r="F752">
            <v>14595457.8475</v>
          </cell>
          <cell r="G752" t="str">
            <v>6Asistencial</v>
          </cell>
          <cell r="H752" t="str">
            <v>Operario Calificado</v>
          </cell>
        </row>
        <row r="753">
          <cell r="D753" t="str">
            <v>5300-13</v>
          </cell>
          <cell r="E753">
            <v>624999</v>
          </cell>
          <cell r="F753">
            <v>13895126.748333331</v>
          </cell>
          <cell r="G753" t="str">
            <v>6Asistencial</v>
          </cell>
          <cell r="H753" t="str">
            <v>Operario Calificado</v>
          </cell>
        </row>
        <row r="754">
          <cell r="D754" t="str">
            <v>5300-11</v>
          </cell>
          <cell r="E754">
            <v>555997</v>
          </cell>
          <cell r="F754">
            <v>12478076.539166668</v>
          </cell>
          <cell r="G754" t="str">
            <v>6Asistencial</v>
          </cell>
          <cell r="H754" t="str">
            <v>Operario Calificado</v>
          </cell>
        </row>
        <row r="755">
          <cell r="D755" t="str">
            <v>5300-10</v>
          </cell>
          <cell r="E755">
            <v>515106</v>
          </cell>
          <cell r="F755">
            <v>11638324.078333335</v>
          </cell>
          <cell r="G755" t="str">
            <v>6Asistencial</v>
          </cell>
          <cell r="H755" t="str">
            <v>Operario Calificado</v>
          </cell>
        </row>
        <row r="756">
          <cell r="D756" t="str">
            <v>5300-09</v>
          </cell>
          <cell r="E756">
            <v>468655</v>
          </cell>
          <cell r="F756">
            <v>10684389.421249999</v>
          </cell>
          <cell r="G756" t="str">
            <v>6Asistencial</v>
          </cell>
          <cell r="H756" t="str">
            <v>Operario Calificado</v>
          </cell>
        </row>
        <row r="757">
          <cell r="D757" t="str">
            <v>5300-07</v>
          </cell>
          <cell r="E757">
            <v>415780</v>
          </cell>
          <cell r="F757">
            <v>9598529.1754166689</v>
          </cell>
          <cell r="G757" t="str">
            <v>6Asistencial</v>
          </cell>
          <cell r="H757" t="str">
            <v>Operario Calificado</v>
          </cell>
        </row>
        <row r="758">
          <cell r="D758" t="str">
            <v>5300-06</v>
          </cell>
          <cell r="E758">
            <v>379888</v>
          </cell>
          <cell r="F758">
            <v>8861437.9749999996</v>
          </cell>
          <cell r="G758" t="str">
            <v>6Asistencial</v>
          </cell>
          <cell r="H758" t="str">
            <v>Operario Calificado</v>
          </cell>
        </row>
        <row r="759">
          <cell r="D759" t="str">
            <v>5300-05</v>
          </cell>
          <cell r="E759">
            <v>347339</v>
          </cell>
          <cell r="F759">
            <v>8192999.8529166663</v>
          </cell>
          <cell r="G759" t="str">
            <v>6Asistencial</v>
          </cell>
          <cell r="H759" t="str">
            <v>Operario Calificado</v>
          </cell>
        </row>
        <row r="760">
          <cell r="D760" t="str">
            <v>5045-23</v>
          </cell>
          <cell r="E760">
            <v>935634</v>
          </cell>
          <cell r="F760">
            <v>18995922.495416671</v>
          </cell>
          <cell r="G760" t="str">
            <v>6Asistencial</v>
          </cell>
          <cell r="H760" t="str">
            <v>Pagador</v>
          </cell>
        </row>
        <row r="761">
          <cell r="D761" t="str">
            <v>5045-22</v>
          </cell>
          <cell r="E761">
            <v>846314</v>
          </cell>
          <cell r="F761">
            <v>17182482.831666667</v>
          </cell>
          <cell r="G761" t="str">
            <v>6Asistencial</v>
          </cell>
          <cell r="H761" t="str">
            <v>Pagador</v>
          </cell>
        </row>
        <row r="762">
          <cell r="D762" t="str">
            <v>5045-20</v>
          </cell>
          <cell r="E762">
            <v>764298</v>
          </cell>
          <cell r="F762">
            <v>16138824.14833333</v>
          </cell>
          <cell r="G762" t="str">
            <v>6Asistencial</v>
          </cell>
          <cell r="H762" t="str">
            <v>Pagador</v>
          </cell>
        </row>
        <row r="763">
          <cell r="D763" t="str">
            <v>5045-18</v>
          </cell>
          <cell r="E763">
            <v>721333</v>
          </cell>
          <cell r="F763">
            <v>15256479.260833334</v>
          </cell>
          <cell r="G763" t="str">
            <v>6Asistencial</v>
          </cell>
          <cell r="H763" t="str">
            <v>Pagador</v>
          </cell>
        </row>
        <row r="764">
          <cell r="D764" t="str">
            <v>5045-13</v>
          </cell>
          <cell r="E764">
            <v>624999</v>
          </cell>
          <cell r="F764">
            <v>13895126.748333331</v>
          </cell>
          <cell r="G764" t="str">
            <v>6Asistencial</v>
          </cell>
          <cell r="H764" t="str">
            <v>Pagador</v>
          </cell>
        </row>
        <row r="765">
          <cell r="D765" t="str">
            <v>5045-11</v>
          </cell>
          <cell r="E765">
            <v>555997</v>
          </cell>
          <cell r="F765">
            <v>12478076.539166668</v>
          </cell>
          <cell r="G765" t="str">
            <v>6Asistencial</v>
          </cell>
          <cell r="H765" t="str">
            <v>Pagador</v>
          </cell>
        </row>
        <row r="766">
          <cell r="D766" t="str">
            <v>5045-07</v>
          </cell>
          <cell r="E766">
            <v>415780</v>
          </cell>
          <cell r="F766">
            <v>9598529.1754166689</v>
          </cell>
          <cell r="G766" t="str">
            <v>6Asistencial</v>
          </cell>
          <cell r="H766" t="str">
            <v>Pagador</v>
          </cell>
        </row>
        <row r="767">
          <cell r="D767" t="str">
            <v>5140-14</v>
          </cell>
          <cell r="E767">
            <v>638990</v>
          </cell>
          <cell r="F767">
            <v>14182451.0275</v>
          </cell>
          <cell r="G767" t="str">
            <v>6Asistencial</v>
          </cell>
          <cell r="H767" t="str">
            <v>Secretario</v>
          </cell>
        </row>
        <row r="768">
          <cell r="D768" t="str">
            <v>5140-13</v>
          </cell>
          <cell r="E768">
            <v>624999</v>
          </cell>
          <cell r="F768">
            <v>13895126.748333331</v>
          </cell>
          <cell r="G768" t="str">
            <v>6Asistencial</v>
          </cell>
          <cell r="H768" t="str">
            <v>Secretario</v>
          </cell>
        </row>
        <row r="769">
          <cell r="D769" t="str">
            <v>5140-12</v>
          </cell>
          <cell r="E769">
            <v>596996</v>
          </cell>
          <cell r="F769">
            <v>13320046.932500001</v>
          </cell>
          <cell r="G769" t="str">
            <v>6Asistencial</v>
          </cell>
          <cell r="H769" t="str">
            <v>Secretario</v>
          </cell>
        </row>
        <row r="770">
          <cell r="D770" t="str">
            <v>5140-11</v>
          </cell>
          <cell r="E770">
            <v>555997</v>
          </cell>
          <cell r="F770">
            <v>12478076.539166668</v>
          </cell>
          <cell r="G770" t="str">
            <v>6Asistencial</v>
          </cell>
          <cell r="H770" t="str">
            <v>Secretario</v>
          </cell>
        </row>
        <row r="771">
          <cell r="D771" t="str">
            <v>5140-10</v>
          </cell>
          <cell r="E771">
            <v>515106</v>
          </cell>
          <cell r="F771">
            <v>11638324.078333335</v>
          </cell>
          <cell r="G771" t="str">
            <v>6Asistencial</v>
          </cell>
          <cell r="H771" t="str">
            <v>Secretario</v>
          </cell>
        </row>
        <row r="772">
          <cell r="D772" t="str">
            <v>5140-09</v>
          </cell>
          <cell r="E772">
            <v>468655</v>
          </cell>
          <cell r="F772">
            <v>10684389.421249999</v>
          </cell>
          <cell r="G772" t="str">
            <v>6Asistencial</v>
          </cell>
          <cell r="H772" t="str">
            <v>Secretario</v>
          </cell>
        </row>
        <row r="773">
          <cell r="D773" t="str">
            <v>5140-08</v>
          </cell>
          <cell r="E773">
            <v>440549</v>
          </cell>
          <cell r="F773">
            <v>10107194.360416666</v>
          </cell>
          <cell r="G773" t="str">
            <v>6Asistencial</v>
          </cell>
          <cell r="H773" t="str">
            <v>Secretario</v>
          </cell>
        </row>
        <row r="774">
          <cell r="D774" t="str">
            <v>5140-07</v>
          </cell>
          <cell r="E774">
            <v>415780</v>
          </cell>
          <cell r="F774">
            <v>9598529.1754166689</v>
          </cell>
          <cell r="G774" t="str">
            <v>6Asistencial</v>
          </cell>
          <cell r="H774" t="str">
            <v>Secretario</v>
          </cell>
        </row>
        <row r="775">
          <cell r="D775" t="str">
            <v>5140-06</v>
          </cell>
          <cell r="E775">
            <v>379888</v>
          </cell>
          <cell r="F775">
            <v>8861437.9749999996</v>
          </cell>
          <cell r="G775" t="str">
            <v>6Asistencial</v>
          </cell>
          <cell r="H775" t="str">
            <v>Secretario</v>
          </cell>
        </row>
        <row r="776">
          <cell r="D776" t="str">
            <v>5235-26</v>
          </cell>
          <cell r="E776">
            <v>1237255</v>
          </cell>
          <cell r="F776">
            <v>25119651.582083333</v>
          </cell>
          <cell r="G776" t="str">
            <v>6Asistencial</v>
          </cell>
          <cell r="H776" t="str">
            <v>Secretario Bilingüe</v>
          </cell>
        </row>
        <row r="777">
          <cell r="D777" t="str">
            <v>5235-25</v>
          </cell>
          <cell r="E777">
            <v>1135915</v>
          </cell>
          <cell r="F777">
            <v>23062173.132083338</v>
          </cell>
          <cell r="G777" t="str">
            <v>6Asistencial</v>
          </cell>
          <cell r="H777" t="str">
            <v>Secretario Bilingüe</v>
          </cell>
        </row>
        <row r="778">
          <cell r="D778" t="str">
            <v>5040-24</v>
          </cell>
          <cell r="E778">
            <v>1021956</v>
          </cell>
          <cell r="F778">
            <v>20748494.579583339</v>
          </cell>
          <cell r="G778" t="str">
            <v>6Asistencial</v>
          </cell>
          <cell r="H778" t="str">
            <v>Secretario Ejecutivo</v>
          </cell>
        </row>
        <row r="779">
          <cell r="D779" t="str">
            <v>5040-23</v>
          </cell>
          <cell r="E779">
            <v>935634</v>
          </cell>
          <cell r="F779">
            <v>18995922.495416671</v>
          </cell>
          <cell r="G779" t="str">
            <v>6Asistencial</v>
          </cell>
          <cell r="H779" t="str">
            <v>Secretario Ejecutivo</v>
          </cell>
        </row>
        <row r="780">
          <cell r="D780" t="str">
            <v>5040-22</v>
          </cell>
          <cell r="E780">
            <v>846314</v>
          </cell>
          <cell r="F780">
            <v>17182482.831666667</v>
          </cell>
          <cell r="G780" t="str">
            <v>6Asistencial</v>
          </cell>
          <cell r="H780" t="str">
            <v>Secretario Ejecutivo</v>
          </cell>
        </row>
        <row r="781">
          <cell r="D781" t="str">
            <v>5040-21</v>
          </cell>
          <cell r="E781">
            <v>796765</v>
          </cell>
          <cell r="F781">
            <v>16176502.967916667</v>
          </cell>
          <cell r="G781" t="str">
            <v>6Asistencial</v>
          </cell>
          <cell r="H781" t="str">
            <v>Secretario Ejecutivo</v>
          </cell>
        </row>
        <row r="782">
          <cell r="D782" t="str">
            <v>5040-20</v>
          </cell>
          <cell r="E782">
            <v>764298</v>
          </cell>
          <cell r="F782">
            <v>16138824.14833333</v>
          </cell>
          <cell r="G782" t="str">
            <v>6Asistencial</v>
          </cell>
          <cell r="H782" t="str">
            <v>Secretario Ejecutivo</v>
          </cell>
        </row>
        <row r="783">
          <cell r="D783" t="str">
            <v>5040-19</v>
          </cell>
          <cell r="E783">
            <v>740637</v>
          </cell>
          <cell r="F783">
            <v>15652913.215000002</v>
          </cell>
          <cell r="G783" t="str">
            <v>6Asistencial</v>
          </cell>
          <cell r="H783" t="str">
            <v>Secretario Ejecutivo</v>
          </cell>
        </row>
        <row r="784">
          <cell r="D784" t="str">
            <v>5040-18</v>
          </cell>
          <cell r="E784">
            <v>721333</v>
          </cell>
          <cell r="F784">
            <v>15256479.260833334</v>
          </cell>
          <cell r="G784" t="str">
            <v>6Asistencial</v>
          </cell>
          <cell r="H784" t="str">
            <v>Secretario Ejecutivo</v>
          </cell>
        </row>
        <row r="785">
          <cell r="D785" t="str">
            <v>5040-17</v>
          </cell>
          <cell r="E785">
            <v>703542</v>
          </cell>
          <cell r="F785">
            <v>14891116.80625</v>
          </cell>
          <cell r="G785" t="str">
            <v>6Asistencial</v>
          </cell>
          <cell r="H785" t="str">
            <v>Secretario Ejecutivo</v>
          </cell>
        </row>
        <row r="786">
          <cell r="D786" t="str">
            <v>5040-16</v>
          </cell>
          <cell r="E786">
            <v>688731</v>
          </cell>
          <cell r="F786">
            <v>14586952.714583334</v>
          </cell>
          <cell r="G786" t="str">
            <v>6Asistencial</v>
          </cell>
          <cell r="H786" t="str">
            <v>Secretario Ejecutivo</v>
          </cell>
        </row>
        <row r="787">
          <cell r="D787" t="str">
            <v>5040-15</v>
          </cell>
          <cell r="E787">
            <v>659101</v>
          </cell>
          <cell r="F787">
            <v>14595457.8475</v>
          </cell>
          <cell r="G787" t="str">
            <v>6Asistencial</v>
          </cell>
          <cell r="H787" t="str">
            <v>Secretario Ejecutivo</v>
          </cell>
        </row>
        <row r="788">
          <cell r="D788" t="str">
            <v>5230-26</v>
          </cell>
          <cell r="E788">
            <v>1237255</v>
          </cell>
          <cell r="F788">
            <v>25119651.582083333</v>
          </cell>
          <cell r="G788" t="str">
            <v>6Asistencial</v>
          </cell>
          <cell r="H788" t="str">
            <v>Secretario Ejecutivo del Despacho de Ministro o de Director de Departamento Administrativo</v>
          </cell>
        </row>
        <row r="789">
          <cell r="D789" t="str">
            <v>5230-25</v>
          </cell>
          <cell r="E789">
            <v>1135915</v>
          </cell>
          <cell r="F789">
            <v>23062173.132083338</v>
          </cell>
          <cell r="G789" t="str">
            <v>6Asistencial</v>
          </cell>
          <cell r="H789" t="str">
            <v>Secretario Ejecutivo del Despacho de Ministro o de Director de Departamento Administrativo</v>
          </cell>
        </row>
        <row r="790">
          <cell r="D790" t="str">
            <v>5230-24</v>
          </cell>
          <cell r="E790">
            <v>1021956</v>
          </cell>
          <cell r="F790">
            <v>20748494.579583339</v>
          </cell>
          <cell r="G790" t="str">
            <v>6Asistencial</v>
          </cell>
          <cell r="H790" t="str">
            <v>Secretario Ejecutivo del Despacho de Ministro o de Director de Departamento Administrativo</v>
          </cell>
        </row>
        <row r="791">
          <cell r="D791" t="str">
            <v>5240-25</v>
          </cell>
          <cell r="E791">
            <v>1135915</v>
          </cell>
          <cell r="F791">
            <v>23062173.132083338</v>
          </cell>
          <cell r="G791" t="str">
            <v>6Asistencial</v>
          </cell>
          <cell r="H791" t="str">
            <v>Secretario Ejecutivo del Despacho del Viceministro o de Subdirector de Departamento Administrativo</v>
          </cell>
        </row>
        <row r="792">
          <cell r="D792" t="str">
            <v>5240-24</v>
          </cell>
          <cell r="E792">
            <v>1021956</v>
          </cell>
          <cell r="F792">
            <v>20748494.579583339</v>
          </cell>
          <cell r="G792" t="str">
            <v>6Asistencial</v>
          </cell>
          <cell r="H792" t="str">
            <v>Secretario Ejecutivo del Despacho del Viceministro o de Subdirector de Departamento Administrativo</v>
          </cell>
        </row>
        <row r="793">
          <cell r="D793" t="str">
            <v>5240-23</v>
          </cell>
          <cell r="E793">
            <v>935634</v>
          </cell>
          <cell r="F793">
            <v>18995922.495416671</v>
          </cell>
          <cell r="G793" t="str">
            <v>6Asistencial</v>
          </cell>
          <cell r="H793" t="str">
            <v>Secretario Ejecutivo del Despacho del Viceministro o de Subdirector de Departamento Administrativo</v>
          </cell>
        </row>
        <row r="794">
          <cell r="D794" t="str">
            <v>5105-23</v>
          </cell>
          <cell r="E794">
            <v>935634</v>
          </cell>
          <cell r="F794">
            <v>18995922.495416671</v>
          </cell>
          <cell r="G794" t="str">
            <v>6Asistencial</v>
          </cell>
          <cell r="H794" t="str">
            <v>Supervisor</v>
          </cell>
        </row>
        <row r="795">
          <cell r="D795" t="str">
            <v>5105-22</v>
          </cell>
          <cell r="E795">
            <v>846314</v>
          </cell>
          <cell r="F795">
            <v>17182482.831666667</v>
          </cell>
          <cell r="G795" t="str">
            <v>6Asistencial</v>
          </cell>
          <cell r="H795" t="str">
            <v>Supervisor</v>
          </cell>
        </row>
        <row r="796">
          <cell r="D796" t="str">
            <v>5105-21</v>
          </cell>
          <cell r="E796">
            <v>796765</v>
          </cell>
          <cell r="F796">
            <v>16176502.967916667</v>
          </cell>
          <cell r="G796" t="str">
            <v>6Asistencial</v>
          </cell>
          <cell r="H796" t="str">
            <v>Supervisor</v>
          </cell>
        </row>
        <row r="797">
          <cell r="D797" t="str">
            <v>5105-18</v>
          </cell>
          <cell r="E797">
            <v>721333</v>
          </cell>
          <cell r="F797">
            <v>15256479.260833334</v>
          </cell>
          <cell r="G797" t="str">
            <v>6Asistencial</v>
          </cell>
          <cell r="H797" t="str">
            <v>Supervisor</v>
          </cell>
        </row>
        <row r="798">
          <cell r="D798" t="str">
            <v>5105-16</v>
          </cell>
          <cell r="E798">
            <v>688731</v>
          </cell>
          <cell r="F798">
            <v>14586952.714583334</v>
          </cell>
          <cell r="G798" t="str">
            <v>6Asistencial</v>
          </cell>
          <cell r="H798" t="str">
            <v>Supervisor</v>
          </cell>
        </row>
        <row r="799">
          <cell r="D799" t="str">
            <v>5105-13</v>
          </cell>
          <cell r="E799">
            <v>624999</v>
          </cell>
          <cell r="F799">
            <v>13895126.748333331</v>
          </cell>
          <cell r="G799" t="str">
            <v>6Asistencial</v>
          </cell>
          <cell r="H799" t="str">
            <v>Supervisor</v>
          </cell>
        </row>
        <row r="800">
          <cell r="D800" t="str">
            <v>5105-12</v>
          </cell>
          <cell r="E800">
            <v>596996</v>
          </cell>
          <cell r="F800">
            <v>13320046.932500001</v>
          </cell>
          <cell r="G800" t="str">
            <v>6Asistencial</v>
          </cell>
          <cell r="H800" t="str">
            <v>Supervisor</v>
          </cell>
        </row>
        <row r="801">
          <cell r="D801" t="str">
            <v>5105-10</v>
          </cell>
          <cell r="E801">
            <v>515106</v>
          </cell>
          <cell r="F801">
            <v>11638324.078333335</v>
          </cell>
          <cell r="G801" t="str">
            <v>6Asistencial</v>
          </cell>
          <cell r="H801" t="str">
            <v>Supervisor</v>
          </cell>
        </row>
        <row r="802">
          <cell r="D802" t="str">
            <v>5105-07</v>
          </cell>
          <cell r="E802">
            <v>415780</v>
          </cell>
          <cell r="F802">
            <v>9598529.1754166689</v>
          </cell>
          <cell r="G802" t="str">
            <v>6Asistencial</v>
          </cell>
          <cell r="H802" t="str">
            <v>Supervisor</v>
          </cell>
        </row>
        <row r="803">
          <cell r="D803" t="str">
            <v>5105-05</v>
          </cell>
          <cell r="E803">
            <v>347339</v>
          </cell>
          <cell r="F803">
            <v>8192999.8529166663</v>
          </cell>
          <cell r="G803" t="str">
            <v>6Asistencial</v>
          </cell>
          <cell r="H803" t="str">
            <v>Supervisor</v>
          </cell>
        </row>
        <row r="804">
          <cell r="D804" t="str">
            <v>5145-11</v>
          </cell>
          <cell r="E804">
            <v>555997</v>
          </cell>
          <cell r="F804">
            <v>12478076.539166668</v>
          </cell>
          <cell r="G804" t="str">
            <v>6Asistencial</v>
          </cell>
          <cell r="H804" t="str">
            <v>Teniente de Prisiones</v>
          </cell>
        </row>
        <row r="805">
          <cell r="D805" t="str">
            <v>5015-25</v>
          </cell>
          <cell r="E805">
            <v>1135915</v>
          </cell>
          <cell r="F805">
            <v>23062173.132083338</v>
          </cell>
          <cell r="G805" t="str">
            <v>6Asistencial</v>
          </cell>
          <cell r="H805" t="str">
            <v>Tesorero</v>
          </cell>
        </row>
        <row r="806">
          <cell r="D806" t="str">
            <v>5015-24</v>
          </cell>
          <cell r="E806">
            <v>1021956</v>
          </cell>
          <cell r="F806">
            <v>20748494.579583339</v>
          </cell>
          <cell r="G806" t="str">
            <v>6Asistencial</v>
          </cell>
          <cell r="H806" t="str">
            <v>Tesorero</v>
          </cell>
        </row>
        <row r="807">
          <cell r="D807" t="str">
            <v>5015-23</v>
          </cell>
          <cell r="E807">
            <v>935634</v>
          </cell>
          <cell r="F807">
            <v>18995922.495416671</v>
          </cell>
          <cell r="G807" t="str">
            <v>6Asistencial</v>
          </cell>
          <cell r="H807" t="str">
            <v>Tesorero</v>
          </cell>
        </row>
        <row r="808">
          <cell r="D808" t="str">
            <v>5015-22</v>
          </cell>
          <cell r="E808">
            <v>846314</v>
          </cell>
          <cell r="F808">
            <v>17182482.831666667</v>
          </cell>
          <cell r="G808" t="str">
            <v>6Asistencial</v>
          </cell>
          <cell r="H808" t="str">
            <v>Tesorero</v>
          </cell>
        </row>
        <row r="809">
          <cell r="D809" t="str">
            <v>5015-20</v>
          </cell>
          <cell r="E809">
            <v>764298</v>
          </cell>
          <cell r="F809">
            <v>16138824.14833333</v>
          </cell>
          <cell r="G809" t="str">
            <v>6Asistencial</v>
          </cell>
          <cell r="H809" t="str">
            <v>Tesorero</v>
          </cell>
        </row>
        <row r="810">
          <cell r="D810" t="str">
            <v>5015-16</v>
          </cell>
          <cell r="E810">
            <v>688731</v>
          </cell>
          <cell r="F810">
            <v>14586952.714583334</v>
          </cell>
          <cell r="G810" t="str">
            <v>6Asistencial</v>
          </cell>
          <cell r="H810" t="str">
            <v>Tesorero</v>
          </cell>
        </row>
        <row r="811">
          <cell r="D811" t="str">
            <v>2045-22</v>
          </cell>
          <cell r="E811">
            <v>2222927</v>
          </cell>
          <cell r="F811">
            <v>45131481.96208334</v>
          </cell>
          <cell r="G811" t="str">
            <v>3Ejecutivo</v>
          </cell>
          <cell r="H811" t="str">
            <v>Jefe Oficina</v>
          </cell>
        </row>
        <row r="812">
          <cell r="D812" t="str">
            <v>2040-11</v>
          </cell>
          <cell r="E812">
            <v>1464700</v>
          </cell>
          <cell r="F812">
            <v>29737405.522916667</v>
          </cell>
          <cell r="G812" t="str">
            <v>3Ejecutivo</v>
          </cell>
          <cell r="H812" t="str">
            <v>Jefe de División</v>
          </cell>
        </row>
        <row r="813">
          <cell r="D813" t="str">
            <v>2035-12</v>
          </cell>
          <cell r="E813">
            <v>1534102</v>
          </cell>
          <cell r="F813">
            <v>31146455.449583333</v>
          </cell>
          <cell r="G813" t="str">
            <v>3Ejecutivo</v>
          </cell>
          <cell r="H813" t="str">
            <v>Director o Gerente Regional</v>
          </cell>
        </row>
        <row r="814">
          <cell r="D814" t="str">
            <v>2045-17</v>
          </cell>
          <cell r="E814">
            <v>1815797</v>
          </cell>
          <cell r="F814">
            <v>36865632.368333325</v>
          </cell>
          <cell r="G814" t="str">
            <v>3Ejecutivo</v>
          </cell>
          <cell r="H814" t="str">
            <v>Jefe Oficina</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C2" t="str">
            <v>AGUILAR ZAPATA ROSALIA</v>
          </cell>
          <cell r="D2" t="str">
            <v>5120-09</v>
          </cell>
          <cell r="E2">
            <v>0</v>
          </cell>
          <cell r="F2" t="str">
            <v>Auxiliar Administrativo</v>
          </cell>
          <cell r="G2" t="str">
            <v>24ORIENTE</v>
          </cell>
          <cell r="H2" t="str">
            <v>REPRESENTACION OFICINA YOPAL</v>
          </cell>
          <cell r="L2" t="str">
            <v>MCF</v>
          </cell>
          <cell r="M2" t="str">
            <v>C</v>
          </cell>
          <cell r="N2" t="str">
            <v>P</v>
          </cell>
          <cell r="P2">
            <v>468655</v>
          </cell>
          <cell r="Q2">
            <v>0</v>
          </cell>
          <cell r="S2">
            <v>25488</v>
          </cell>
          <cell r="T2">
            <v>37462</v>
          </cell>
          <cell r="U2">
            <v>33.897222222222226</v>
          </cell>
          <cell r="W2">
            <v>1.1111111111111112</v>
          </cell>
          <cell r="X2" t="str">
            <v>6Asistencial</v>
          </cell>
          <cell r="Y2">
            <v>5663227.0200000005</v>
          </cell>
          <cell r="AA2" t="str">
            <v>prov</v>
          </cell>
          <cell r="AB2" t="str">
            <v>5120-09</v>
          </cell>
          <cell r="AC2">
            <v>40389239</v>
          </cell>
        </row>
        <row r="3">
          <cell r="C3" t="str">
            <v>AVALO OSPINA CARLOS EDUARDO</v>
          </cell>
          <cell r="D3" t="str">
            <v>5120-09</v>
          </cell>
          <cell r="E3">
            <v>0</v>
          </cell>
          <cell r="F3" t="str">
            <v>Auxiliar Administrativo</v>
          </cell>
          <cell r="G3" t="str">
            <v>20SEG</v>
          </cell>
          <cell r="H3" t="str">
            <v>GRUPO DE SERVICIOS GENERALES</v>
          </cell>
          <cell r="K3" t="str">
            <v>X</v>
          </cell>
          <cell r="M3" t="str">
            <v>C</v>
          </cell>
          <cell r="N3" t="str">
            <v>P</v>
          </cell>
          <cell r="P3">
            <v>468655</v>
          </cell>
          <cell r="Q3">
            <v>0</v>
          </cell>
          <cell r="T3">
            <v>37258</v>
          </cell>
          <cell r="W3">
            <v>1.675</v>
          </cell>
          <cell r="X3" t="str">
            <v>6Asistencial</v>
          </cell>
          <cell r="Y3">
            <v>5663227.0200000005</v>
          </cell>
          <cell r="AA3" t="str">
            <v>prov</v>
          </cell>
          <cell r="AB3" t="str">
            <v>sale</v>
          </cell>
          <cell r="AC3">
            <v>4443468</v>
          </cell>
        </row>
        <row r="4">
          <cell r="C4" t="str">
            <v>CABRERA ARCOS LUIS CARLOS</v>
          </cell>
          <cell r="D4" t="str">
            <v>5120-09</v>
          </cell>
          <cell r="E4">
            <v>0</v>
          </cell>
          <cell r="F4" t="str">
            <v>Auxiliar Administrativo</v>
          </cell>
          <cell r="G4" t="str">
            <v>25SUROCCIDENTE</v>
          </cell>
          <cell r="H4" t="str">
            <v>GRUPO ADMINISTRATIVO Y FINANCIERO</v>
          </cell>
          <cell r="K4" t="str">
            <v>X</v>
          </cell>
          <cell r="M4" t="str">
            <v>C</v>
          </cell>
          <cell r="N4" t="str">
            <v>P</v>
          </cell>
          <cell r="P4">
            <v>468655</v>
          </cell>
          <cell r="Q4">
            <v>0</v>
          </cell>
          <cell r="T4">
            <v>37061</v>
          </cell>
          <cell r="W4">
            <v>2.2111111111111112</v>
          </cell>
          <cell r="X4" t="str">
            <v>6Asistencial</v>
          </cell>
          <cell r="Y4">
            <v>5663227.0200000005</v>
          </cell>
          <cell r="AA4" t="str">
            <v>prov</v>
          </cell>
          <cell r="AB4" t="str">
            <v>sale</v>
          </cell>
          <cell r="AC4">
            <v>12988629</v>
          </cell>
        </row>
        <row r="5">
          <cell r="C5" t="str">
            <v>CARDONA MESA BERNARDINO</v>
          </cell>
          <cell r="D5" t="str">
            <v>5120-09</v>
          </cell>
          <cell r="E5">
            <v>0</v>
          </cell>
          <cell r="F5" t="str">
            <v>Auxiliar Administrativo</v>
          </cell>
          <cell r="G5" t="str">
            <v>20SEG</v>
          </cell>
          <cell r="H5" t="str">
            <v>GRUPO DE CORRESPONDENCÍA</v>
          </cell>
          <cell r="K5" t="str">
            <v>X</v>
          </cell>
          <cell r="M5" t="str">
            <v>C</v>
          </cell>
          <cell r="N5" t="str">
            <v>P</v>
          </cell>
          <cell r="P5">
            <v>468655</v>
          </cell>
          <cell r="Q5">
            <v>0</v>
          </cell>
          <cell r="T5">
            <v>37189</v>
          </cell>
          <cell r="W5">
            <v>1.8611111111111112</v>
          </cell>
          <cell r="X5" t="str">
            <v>6Asistencial</v>
          </cell>
          <cell r="Y5">
            <v>5663227.0200000005</v>
          </cell>
          <cell r="AA5" t="str">
            <v>prov</v>
          </cell>
          <cell r="AB5" t="str">
            <v>sale</v>
          </cell>
          <cell r="AC5">
            <v>79704272</v>
          </cell>
        </row>
        <row r="6">
          <cell r="C6" t="str">
            <v>CARRASCAL CELIS LIVIA ROSA</v>
          </cell>
          <cell r="D6" t="str">
            <v>5120-09</v>
          </cell>
          <cell r="E6">
            <v>0</v>
          </cell>
          <cell r="F6" t="str">
            <v>Auxiliar Administrativo</v>
          </cell>
          <cell r="G6" t="str">
            <v>24ORIENTE</v>
          </cell>
          <cell r="H6" t="str">
            <v>GRUPO ADMINISTRATIVO Y FINANCIERO</v>
          </cell>
          <cell r="K6" t="str">
            <v>X</v>
          </cell>
          <cell r="M6" t="str">
            <v>C</v>
          </cell>
          <cell r="N6" t="str">
            <v>P</v>
          </cell>
          <cell r="P6">
            <v>468655</v>
          </cell>
          <cell r="Q6">
            <v>0</v>
          </cell>
          <cell r="T6">
            <v>36718</v>
          </cell>
          <cell r="W6">
            <v>3.15</v>
          </cell>
          <cell r="X6" t="str">
            <v>6Asistencial</v>
          </cell>
          <cell r="Y6">
            <v>5663227.0200000005</v>
          </cell>
          <cell r="AA6" t="str">
            <v>prov</v>
          </cell>
          <cell r="AB6" t="str">
            <v>sale</v>
          </cell>
          <cell r="AC6">
            <v>60287126</v>
          </cell>
        </row>
        <row r="7">
          <cell r="C7" t="str">
            <v>CUADRADO GUERRERO ALDRIN MOISES</v>
          </cell>
          <cell r="D7" t="str">
            <v>5120-12</v>
          </cell>
          <cell r="E7">
            <v>0</v>
          </cell>
          <cell r="F7" t="str">
            <v>Auxiliar Administrativo</v>
          </cell>
          <cell r="G7" t="str">
            <v>24ORIENTE</v>
          </cell>
          <cell r="H7" t="str">
            <v>REPRESENTACIÓN GUAJIRA</v>
          </cell>
          <cell r="K7" t="str">
            <v>X</v>
          </cell>
          <cell r="M7" t="str">
            <v>C</v>
          </cell>
          <cell r="N7" t="str">
            <v>P</v>
          </cell>
          <cell r="P7">
            <v>596996</v>
          </cell>
          <cell r="Q7">
            <v>0</v>
          </cell>
          <cell r="T7">
            <v>37433</v>
          </cell>
          <cell r="W7">
            <v>1.1916666666666667</v>
          </cell>
          <cell r="X7" t="str">
            <v>6Asistencial</v>
          </cell>
          <cell r="Y7">
            <v>7214099.6639999989</v>
          </cell>
          <cell r="AA7" t="str">
            <v>prov</v>
          </cell>
          <cell r="AB7" t="str">
            <v>sale</v>
          </cell>
          <cell r="AC7">
            <v>84081129</v>
          </cell>
        </row>
        <row r="8">
          <cell r="C8" t="str">
            <v>DUQUE  MENDEZ GLADYS STELLA</v>
          </cell>
          <cell r="D8" t="str">
            <v>5120-09</v>
          </cell>
          <cell r="E8">
            <v>0</v>
          </cell>
          <cell r="F8" t="str">
            <v>Auxiliar Administrativo</v>
          </cell>
          <cell r="G8" t="str">
            <v>20SEG</v>
          </cell>
          <cell r="H8" t="str">
            <v>GRUPO DE ADMINISTRACIÓN DE PERSONAL</v>
          </cell>
          <cell r="K8" t="str">
            <v>X</v>
          </cell>
          <cell r="M8" t="str">
            <v>C</v>
          </cell>
          <cell r="N8" t="str">
            <v>P</v>
          </cell>
          <cell r="P8">
            <v>468655</v>
          </cell>
          <cell r="Q8">
            <v>0</v>
          </cell>
          <cell r="S8">
            <v>25947</v>
          </cell>
          <cell r="T8">
            <v>37270</v>
          </cell>
          <cell r="U8">
            <v>32.641666666666666</v>
          </cell>
          <cell r="W8">
            <v>1.6416666666666666</v>
          </cell>
          <cell r="X8" t="str">
            <v>6Asistencial</v>
          </cell>
          <cell r="Y8">
            <v>5663227.0200000005</v>
          </cell>
          <cell r="AA8" t="str">
            <v>prov</v>
          </cell>
          <cell r="AB8" t="str">
            <v>sale</v>
          </cell>
          <cell r="AC8">
            <v>52552786</v>
          </cell>
        </row>
        <row r="9">
          <cell r="C9" t="str">
            <v>ESTRADA AGUDELO JOHNY RICHARD</v>
          </cell>
          <cell r="D9" t="str">
            <v>5120-09</v>
          </cell>
          <cell r="E9">
            <v>0</v>
          </cell>
          <cell r="F9" t="str">
            <v>Auxiliar Administrativo</v>
          </cell>
          <cell r="G9" t="str">
            <v>22NOROCCIDENTE</v>
          </cell>
          <cell r="H9" t="str">
            <v>GRUPO DE PROGRAMAS INTERNACIONALES</v>
          </cell>
          <cell r="K9" t="str">
            <v>X</v>
          </cell>
          <cell r="M9" t="str">
            <v>C</v>
          </cell>
          <cell r="N9" t="str">
            <v>P</v>
          </cell>
          <cell r="P9">
            <v>468655</v>
          </cell>
          <cell r="Q9">
            <v>0</v>
          </cell>
          <cell r="T9">
            <v>37145</v>
          </cell>
          <cell r="W9">
            <v>1.9833333333333334</v>
          </cell>
          <cell r="X9" t="str">
            <v>6Asistencial</v>
          </cell>
          <cell r="Y9">
            <v>5663227.0200000005</v>
          </cell>
          <cell r="AA9" t="str">
            <v>prov</v>
          </cell>
          <cell r="AB9" t="str">
            <v>sale</v>
          </cell>
          <cell r="AC9">
            <v>71746449</v>
          </cell>
        </row>
        <row r="10">
          <cell r="C10" t="str">
            <v>FIGUEROA PRADA JULIAN DARIO</v>
          </cell>
          <cell r="D10" t="str">
            <v>5120-10</v>
          </cell>
          <cell r="E10">
            <v>0</v>
          </cell>
          <cell r="F10" t="str">
            <v>Auxiliar Administrativo</v>
          </cell>
          <cell r="G10" t="str">
            <v>20SEG</v>
          </cell>
          <cell r="H10" t="str">
            <v>DIVISIÓN ADMINISTRATIVA Y FINANCIERA</v>
          </cell>
          <cell r="K10" t="str">
            <v>X</v>
          </cell>
          <cell r="M10" t="str">
            <v>C</v>
          </cell>
          <cell r="N10" t="str">
            <v>P</v>
          </cell>
          <cell r="P10">
            <v>515106</v>
          </cell>
          <cell r="Q10">
            <v>0</v>
          </cell>
          <cell r="T10">
            <v>36717</v>
          </cell>
          <cell r="W10">
            <v>3.1527777777777777</v>
          </cell>
          <cell r="X10" t="str">
            <v>6Asistencial</v>
          </cell>
          <cell r="Y10">
            <v>6224540.9039999992</v>
          </cell>
          <cell r="AA10" t="str">
            <v>prov</v>
          </cell>
          <cell r="AB10" t="str">
            <v>sale</v>
          </cell>
          <cell r="AC10">
            <v>13715379</v>
          </cell>
        </row>
        <row r="11">
          <cell r="C11" t="str">
            <v>FUQUEN DOMINGUEZ GLEN YURIS</v>
          </cell>
          <cell r="D11" t="str">
            <v>5120-09</v>
          </cell>
          <cell r="E11">
            <v>0</v>
          </cell>
          <cell r="F11" t="str">
            <v>Auxiliar Administrativo</v>
          </cell>
          <cell r="G11" t="str">
            <v>24ORIENTE</v>
          </cell>
          <cell r="H11" t="str">
            <v>REPRESENTACION OFICINA YOPAL</v>
          </cell>
          <cell r="K11" t="str">
            <v>X</v>
          </cell>
          <cell r="M11" t="str">
            <v>C</v>
          </cell>
          <cell r="N11" t="str">
            <v>P</v>
          </cell>
          <cell r="P11">
            <v>468655</v>
          </cell>
          <cell r="Q11">
            <v>0</v>
          </cell>
          <cell r="T11">
            <v>37393</v>
          </cell>
          <cell r="W11">
            <v>1.3</v>
          </cell>
          <cell r="X11" t="str">
            <v>6Asistencial</v>
          </cell>
          <cell r="Y11">
            <v>5663227.0200000005</v>
          </cell>
          <cell r="AA11" t="str">
            <v>prov</v>
          </cell>
          <cell r="AB11" t="str">
            <v>sale</v>
          </cell>
          <cell r="AC11">
            <v>17343684</v>
          </cell>
        </row>
        <row r="12">
          <cell r="C12" t="str">
            <v>GOMEZ CARDONA JOSE</v>
          </cell>
          <cell r="D12" t="str">
            <v>5040-20</v>
          </cell>
          <cell r="E12">
            <v>0</v>
          </cell>
          <cell r="F12" t="str">
            <v>Secretario Ejecutivo</v>
          </cell>
          <cell r="G12" t="str">
            <v>19SDF</v>
          </cell>
          <cell r="H12" t="str">
            <v>GRUPO TESORERIA</v>
          </cell>
          <cell r="K12" t="str">
            <v>X</v>
          </cell>
          <cell r="M12" t="str">
            <v>C</v>
          </cell>
          <cell r="N12" t="str">
            <v>P</v>
          </cell>
          <cell r="P12">
            <v>764298</v>
          </cell>
          <cell r="Q12">
            <v>0</v>
          </cell>
          <cell r="T12">
            <v>37316</v>
          </cell>
          <cell r="W12">
            <v>1.5111111111111111</v>
          </cell>
          <cell r="X12" t="str">
            <v>6Asistencial</v>
          </cell>
          <cell r="Y12">
            <v>7291402.9199999999</v>
          </cell>
          <cell r="AA12" t="str">
            <v>prov</v>
          </cell>
          <cell r="AB12" t="str">
            <v>sale</v>
          </cell>
          <cell r="AC12">
            <v>4488888</v>
          </cell>
        </row>
        <row r="13">
          <cell r="C13" t="str">
            <v>GOMEZ SALAZAR MARIA DEL PILAR</v>
          </cell>
          <cell r="D13" t="str">
            <v>5120-09</v>
          </cell>
          <cell r="E13">
            <v>0</v>
          </cell>
          <cell r="F13" t="str">
            <v>Auxiliar Administrativo</v>
          </cell>
          <cell r="G13" t="str">
            <v>25SUROCCIDENTE</v>
          </cell>
          <cell r="H13" t="str">
            <v>GRUPO ADMINISTRATIVO Y FINANCIERO</v>
          </cell>
          <cell r="L13" t="str">
            <v>MCF</v>
          </cell>
          <cell r="M13" t="str">
            <v>C</v>
          </cell>
          <cell r="N13" t="str">
            <v>P</v>
          </cell>
          <cell r="P13">
            <v>468655</v>
          </cell>
          <cell r="Q13">
            <v>0</v>
          </cell>
          <cell r="S13">
            <v>29835</v>
          </cell>
          <cell r="T13">
            <v>37274</v>
          </cell>
          <cell r="U13">
            <v>21.997222222222224</v>
          </cell>
          <cell r="W13">
            <v>1.6305555555555555</v>
          </cell>
          <cell r="X13" t="str">
            <v>6Asistencial</v>
          </cell>
          <cell r="Y13">
            <v>5663227.0200000005</v>
          </cell>
          <cell r="AA13" t="str">
            <v>prov</v>
          </cell>
          <cell r="AB13" t="str">
            <v>5120-09</v>
          </cell>
          <cell r="AC13">
            <v>28551112</v>
          </cell>
        </row>
        <row r="14">
          <cell r="C14" t="str">
            <v>GUZMAN GUERRA MARGELYS</v>
          </cell>
          <cell r="D14" t="str">
            <v>5120-09</v>
          </cell>
          <cell r="E14">
            <v>0</v>
          </cell>
          <cell r="F14" t="str">
            <v>Auxiliar Administrativo</v>
          </cell>
          <cell r="G14" t="str">
            <v>23NORTE</v>
          </cell>
          <cell r="H14" t="str">
            <v>DIRECCIÓN SECCIONAL CÓRDOBA</v>
          </cell>
          <cell r="K14" t="str">
            <v>X</v>
          </cell>
          <cell r="M14" t="str">
            <v>C</v>
          </cell>
          <cell r="N14" t="str">
            <v>P</v>
          </cell>
          <cell r="P14">
            <v>468655</v>
          </cell>
          <cell r="Q14">
            <v>0</v>
          </cell>
          <cell r="T14">
            <v>37392</v>
          </cell>
          <cell r="W14">
            <v>1.3027777777777778</v>
          </cell>
          <cell r="X14" t="str">
            <v>6Asistencial</v>
          </cell>
          <cell r="Y14">
            <v>5663227.0200000005</v>
          </cell>
          <cell r="AA14" t="str">
            <v>prov</v>
          </cell>
          <cell r="AB14" t="str">
            <v>sale</v>
          </cell>
          <cell r="AC14">
            <v>50913635</v>
          </cell>
        </row>
        <row r="15">
          <cell r="C15" t="str">
            <v>HOYOS BALLESTEROS JUAN CARLOS</v>
          </cell>
          <cell r="D15" t="str">
            <v>5120-10</v>
          </cell>
          <cell r="E15">
            <v>0</v>
          </cell>
          <cell r="F15" t="str">
            <v>Auxiliar Administrativo</v>
          </cell>
          <cell r="G15" t="str">
            <v>20SEG</v>
          </cell>
          <cell r="H15" t="str">
            <v>GRUPO ADMINISTRATIVO</v>
          </cell>
          <cell r="K15" t="str">
            <v>X</v>
          </cell>
          <cell r="M15" t="str">
            <v>C</v>
          </cell>
          <cell r="N15" t="str">
            <v>P</v>
          </cell>
          <cell r="P15">
            <v>515106</v>
          </cell>
          <cell r="Q15">
            <v>0</v>
          </cell>
          <cell r="T15">
            <v>36731</v>
          </cell>
          <cell r="W15">
            <v>3.1138888888888889</v>
          </cell>
          <cell r="X15" t="str">
            <v>6Asistencial</v>
          </cell>
          <cell r="Y15">
            <v>6224540.9039999992</v>
          </cell>
          <cell r="AA15" t="str">
            <v>prov</v>
          </cell>
          <cell r="AB15" t="str">
            <v>sale</v>
          </cell>
          <cell r="AC15">
            <v>4427997</v>
          </cell>
        </row>
        <row r="16">
          <cell r="C16" t="str">
            <v>LACERA ZAPATA CESAR AUGUSTO</v>
          </cell>
          <cell r="D16" t="str">
            <v>5120-10</v>
          </cell>
          <cell r="E16">
            <v>0</v>
          </cell>
          <cell r="F16" t="str">
            <v>Auxiliar Administrativo</v>
          </cell>
          <cell r="G16" t="str">
            <v>23NORTE</v>
          </cell>
          <cell r="H16" t="str">
            <v>GRUPO OPERATIVO</v>
          </cell>
          <cell r="K16" t="str">
            <v>X</v>
          </cell>
          <cell r="M16" t="str">
            <v>C</v>
          </cell>
          <cell r="N16" t="str">
            <v>P</v>
          </cell>
          <cell r="P16">
            <v>515106</v>
          </cell>
          <cell r="Q16">
            <v>0</v>
          </cell>
          <cell r="T16">
            <v>37400</v>
          </cell>
          <cell r="W16">
            <v>1.2805555555555554</v>
          </cell>
          <cell r="X16" t="str">
            <v>6Asistencial</v>
          </cell>
          <cell r="Y16">
            <v>6224540.9039999992</v>
          </cell>
          <cell r="AA16" t="str">
            <v>prov</v>
          </cell>
          <cell r="AB16" t="str">
            <v>sale</v>
          </cell>
          <cell r="AC16">
            <v>85448770</v>
          </cell>
        </row>
        <row r="17">
          <cell r="C17" t="str">
            <v>LILOY MURILLO LESVIA LEONOR</v>
          </cell>
          <cell r="D17" t="str">
            <v>5120-12</v>
          </cell>
          <cell r="E17">
            <v>0</v>
          </cell>
          <cell r="F17" t="str">
            <v>Auxiliar Administrativo</v>
          </cell>
          <cell r="G17" t="str">
            <v>22NOROCCIDENTE</v>
          </cell>
          <cell r="H17" t="str">
            <v>GRUPO OPERATIVO</v>
          </cell>
          <cell r="L17" t="str">
            <v>MCF</v>
          </cell>
          <cell r="M17" t="str">
            <v>C</v>
          </cell>
          <cell r="N17" t="str">
            <v>P</v>
          </cell>
          <cell r="P17">
            <v>596996</v>
          </cell>
          <cell r="Q17">
            <v>0</v>
          </cell>
          <cell r="S17">
            <v>25285</v>
          </cell>
          <cell r="T17">
            <v>37414</v>
          </cell>
          <cell r="U17">
            <v>34.450000000000003</v>
          </cell>
          <cell r="W17">
            <v>1.2444444444444445</v>
          </cell>
          <cell r="X17" t="str">
            <v>6Asistencial</v>
          </cell>
          <cell r="Y17">
            <v>7214099.6639999989</v>
          </cell>
          <cell r="AA17" t="str">
            <v>prov</v>
          </cell>
          <cell r="AB17" t="str">
            <v>5120-12</v>
          </cell>
          <cell r="AC17">
            <v>54253257</v>
          </cell>
        </row>
        <row r="18">
          <cell r="C18" t="str">
            <v>GUERRERO CRESPO ANDERSON</v>
          </cell>
          <cell r="D18" t="str">
            <v>5120-09</v>
          </cell>
          <cell r="E18">
            <v>0</v>
          </cell>
          <cell r="F18" t="str">
            <v>Auxiliar Administrativo</v>
          </cell>
          <cell r="G18" t="str">
            <v>23NORTE</v>
          </cell>
          <cell r="H18" t="str">
            <v>DIVISIÓN ADMINISTRATIVA Y FINANCIERA</v>
          </cell>
          <cell r="K18" t="str">
            <v>X</v>
          </cell>
          <cell r="M18" t="str">
            <v>C</v>
          </cell>
          <cell r="N18" t="str">
            <v>P</v>
          </cell>
          <cell r="P18">
            <v>468655</v>
          </cell>
          <cell r="Q18">
            <v>0</v>
          </cell>
          <cell r="R18">
            <v>1</v>
          </cell>
          <cell r="S18">
            <v>26800</v>
          </cell>
          <cell r="T18">
            <v>37155</v>
          </cell>
          <cell r="U18">
            <v>34.450000000000003</v>
          </cell>
          <cell r="W18">
            <v>2.2999999999999998</v>
          </cell>
          <cell r="X18" t="str">
            <v>6Asistencial</v>
          </cell>
          <cell r="Y18">
            <v>5663227.0200000005</v>
          </cell>
          <cell r="Z18" t="str">
            <v>NORTE</v>
          </cell>
          <cell r="AA18" t="str">
            <v>prov</v>
          </cell>
          <cell r="AB18" t="str">
            <v>sale</v>
          </cell>
          <cell r="AC18">
            <v>72196959</v>
          </cell>
        </row>
        <row r="19">
          <cell r="C19" t="str">
            <v>LUQUEZ FONSECA ETELVINA</v>
          </cell>
          <cell r="D19" t="str">
            <v>5120-12</v>
          </cell>
          <cell r="E19">
            <v>0</v>
          </cell>
          <cell r="F19" t="str">
            <v>Auxiliar Administrativo</v>
          </cell>
          <cell r="G19" t="str">
            <v>24ORIENTE</v>
          </cell>
          <cell r="H19" t="str">
            <v>DIRECCIÓN REGIONAL CESAR</v>
          </cell>
          <cell r="K19" t="str">
            <v>X</v>
          </cell>
          <cell r="M19" t="str">
            <v>C</v>
          </cell>
          <cell r="N19" t="str">
            <v>P</v>
          </cell>
          <cell r="P19">
            <v>596996</v>
          </cell>
          <cell r="Q19">
            <v>0</v>
          </cell>
          <cell r="T19">
            <v>37407</v>
          </cell>
          <cell r="W19">
            <v>1.2638888888888888</v>
          </cell>
          <cell r="X19" t="str">
            <v>6Asistencial</v>
          </cell>
          <cell r="Y19">
            <v>7214099.6639999989</v>
          </cell>
          <cell r="AA19" t="str">
            <v>prov</v>
          </cell>
          <cell r="AB19" t="str">
            <v>sale</v>
          </cell>
          <cell r="AC19">
            <v>49781342</v>
          </cell>
        </row>
        <row r="20">
          <cell r="C20" t="str">
            <v>MONTES COLON LUIS MIGUEL</v>
          </cell>
          <cell r="D20" t="str">
            <v>5120-10</v>
          </cell>
          <cell r="E20">
            <v>0</v>
          </cell>
          <cell r="F20" t="str">
            <v>Auxiliar Administrativo</v>
          </cell>
          <cell r="G20" t="str">
            <v>23NORTE</v>
          </cell>
          <cell r="H20" t="str">
            <v>GRUPO OPERATIVO</v>
          </cell>
          <cell r="K20" t="str">
            <v>X</v>
          </cell>
          <cell r="M20" t="str">
            <v>C</v>
          </cell>
          <cell r="N20" t="str">
            <v>P</v>
          </cell>
          <cell r="P20">
            <v>515106</v>
          </cell>
          <cell r="Q20">
            <v>0</v>
          </cell>
          <cell r="T20">
            <v>37406</v>
          </cell>
          <cell r="W20">
            <v>1.2638888888888888</v>
          </cell>
          <cell r="X20" t="str">
            <v>6Asistencial</v>
          </cell>
          <cell r="Y20">
            <v>6224540.9039999992</v>
          </cell>
          <cell r="AA20" t="str">
            <v>prov</v>
          </cell>
          <cell r="AB20" t="str">
            <v>sale</v>
          </cell>
          <cell r="AC20">
            <v>9041463</v>
          </cell>
        </row>
        <row r="21">
          <cell r="C21" t="str">
            <v>MOSQUERA MARTINEZ NHORA PERSIDES</v>
          </cell>
          <cell r="D21" t="str">
            <v>5120-09</v>
          </cell>
          <cell r="E21">
            <v>0</v>
          </cell>
          <cell r="F21" t="str">
            <v>Auxiliar Administrativo</v>
          </cell>
          <cell r="G21" t="str">
            <v>21CENTRO</v>
          </cell>
          <cell r="H21" t="str">
            <v>GRUPO CARTERA</v>
          </cell>
          <cell r="K21" t="str">
            <v>X</v>
          </cell>
          <cell r="M21" t="str">
            <v>C</v>
          </cell>
          <cell r="N21" t="str">
            <v>P</v>
          </cell>
          <cell r="P21">
            <v>468655</v>
          </cell>
          <cell r="Q21">
            <v>0</v>
          </cell>
          <cell r="T21">
            <v>37189</v>
          </cell>
          <cell r="W21">
            <v>1.8611111111111112</v>
          </cell>
          <cell r="X21" t="str">
            <v>6Asistencial</v>
          </cell>
          <cell r="Y21">
            <v>5663227.0200000005</v>
          </cell>
          <cell r="AA21" t="str">
            <v>prov</v>
          </cell>
          <cell r="AB21" t="str">
            <v>sale</v>
          </cell>
          <cell r="AC21">
            <v>26328409</v>
          </cell>
        </row>
        <row r="22">
          <cell r="C22" t="str">
            <v>NIÑO  ROCHA LEONARDO</v>
          </cell>
          <cell r="D22" t="str">
            <v>5120-12</v>
          </cell>
          <cell r="E22">
            <v>0</v>
          </cell>
          <cell r="F22" t="str">
            <v>Auxiliar Administrativo</v>
          </cell>
          <cell r="G22" t="str">
            <v>19SDF</v>
          </cell>
          <cell r="H22" t="str">
            <v>GRUPO CONTABILIDAD</v>
          </cell>
          <cell r="K22" t="str">
            <v>X</v>
          </cell>
          <cell r="M22" t="str">
            <v>C</v>
          </cell>
          <cell r="N22" t="str">
            <v>P</v>
          </cell>
          <cell r="P22">
            <v>596996</v>
          </cell>
          <cell r="Q22">
            <v>0</v>
          </cell>
          <cell r="T22">
            <v>37400</v>
          </cell>
          <cell r="W22">
            <v>1.2805555555555554</v>
          </cell>
          <cell r="X22" t="str">
            <v>6Asistencial</v>
          </cell>
          <cell r="Y22">
            <v>7214099.6639999989</v>
          </cell>
          <cell r="AA22" t="str">
            <v>prov</v>
          </cell>
          <cell r="AB22" t="str">
            <v>sale</v>
          </cell>
          <cell r="AC22">
            <v>80537848</v>
          </cell>
        </row>
        <row r="23">
          <cell r="C23" t="str">
            <v>OSPINA MARTINEZ ELIZABETH</v>
          </cell>
          <cell r="D23" t="str">
            <v>5120-09</v>
          </cell>
          <cell r="E23">
            <v>0</v>
          </cell>
          <cell r="F23" t="str">
            <v>Auxiliar Administrativo</v>
          </cell>
          <cell r="G23" t="str">
            <v>21CENTRO</v>
          </cell>
          <cell r="H23" t="str">
            <v>GRUPO CARTERA</v>
          </cell>
          <cell r="K23" t="str">
            <v>X</v>
          </cell>
          <cell r="M23" t="str">
            <v>C</v>
          </cell>
          <cell r="N23" t="str">
            <v>P</v>
          </cell>
          <cell r="P23">
            <v>468655</v>
          </cell>
          <cell r="Q23">
            <v>0</v>
          </cell>
          <cell r="T23">
            <v>37214</v>
          </cell>
          <cell r="W23">
            <v>1.7944444444444445</v>
          </cell>
          <cell r="X23" t="str">
            <v>6Asistencial</v>
          </cell>
          <cell r="Y23">
            <v>5663227.0200000005</v>
          </cell>
          <cell r="AA23" t="str">
            <v>prov</v>
          </cell>
          <cell r="AB23" t="str">
            <v>sale</v>
          </cell>
          <cell r="AC23">
            <v>52886395</v>
          </cell>
        </row>
        <row r="24">
          <cell r="C24" t="str">
            <v>PUENTES VARGAS LINA MARCELA</v>
          </cell>
          <cell r="D24" t="str">
            <v>5120-09</v>
          </cell>
          <cell r="E24">
            <v>0</v>
          </cell>
          <cell r="F24" t="str">
            <v>Auxiliar Administrativo</v>
          </cell>
          <cell r="G24" t="str">
            <v>25SUROCCIDENTE</v>
          </cell>
          <cell r="H24" t="str">
            <v>GRUPO OPERATIVO</v>
          </cell>
          <cell r="K24" t="str">
            <v>X</v>
          </cell>
          <cell r="M24" t="str">
            <v>C</v>
          </cell>
          <cell r="N24" t="str">
            <v>P</v>
          </cell>
          <cell r="P24">
            <v>468655</v>
          </cell>
          <cell r="Q24">
            <v>0</v>
          </cell>
          <cell r="T24">
            <v>37151</v>
          </cell>
          <cell r="W24">
            <v>1.9666666666666666</v>
          </cell>
          <cell r="X24" t="str">
            <v>6Asistencial</v>
          </cell>
          <cell r="Y24">
            <v>5663227.0200000005</v>
          </cell>
          <cell r="AA24" t="str">
            <v>prov</v>
          </cell>
          <cell r="AB24" t="str">
            <v>sale</v>
          </cell>
          <cell r="AC24">
            <v>26560109</v>
          </cell>
        </row>
        <row r="25">
          <cell r="C25" t="str">
            <v>RAMIREZ ARISTIZABAL RUBEN DARIO</v>
          </cell>
          <cell r="D25" t="str">
            <v>5120-09</v>
          </cell>
          <cell r="E25">
            <v>0</v>
          </cell>
          <cell r="F25" t="str">
            <v>Auxiliar Administrativo</v>
          </cell>
          <cell r="G25" t="str">
            <v>19SDF</v>
          </cell>
          <cell r="H25" t="str">
            <v>GRUPO CONTABILIDAD</v>
          </cell>
          <cell r="K25" t="str">
            <v>X</v>
          </cell>
          <cell r="M25" t="str">
            <v>C</v>
          </cell>
          <cell r="N25" t="str">
            <v>P</v>
          </cell>
          <cell r="P25">
            <v>468655</v>
          </cell>
          <cell r="Q25">
            <v>0</v>
          </cell>
          <cell r="T25">
            <v>37258</v>
          </cell>
          <cell r="W25">
            <v>1.675</v>
          </cell>
          <cell r="X25" t="str">
            <v>6Asistencial</v>
          </cell>
          <cell r="Y25">
            <v>5663227.0200000005</v>
          </cell>
          <cell r="AA25" t="str">
            <v>prov</v>
          </cell>
          <cell r="AB25" t="str">
            <v>sale</v>
          </cell>
          <cell r="AC25">
            <v>9855760</v>
          </cell>
        </row>
        <row r="26">
          <cell r="C26" t="str">
            <v>VALLEJO MEJIA DAIRO</v>
          </cell>
          <cell r="D26" t="str">
            <v>5120-10</v>
          </cell>
          <cell r="E26">
            <v>0</v>
          </cell>
          <cell r="F26" t="str">
            <v>Auxiliar Administrativo</v>
          </cell>
          <cell r="G26" t="str">
            <v>20SEG</v>
          </cell>
          <cell r="H26" t="str">
            <v>GRUPO DE CORRESPONDENCÍA</v>
          </cell>
          <cell r="L26">
            <v>2004</v>
          </cell>
          <cell r="M26" t="str">
            <v>C</v>
          </cell>
          <cell r="N26" t="str">
            <v>P</v>
          </cell>
          <cell r="P26">
            <v>515106</v>
          </cell>
          <cell r="Q26">
            <v>0</v>
          </cell>
          <cell r="S26">
            <v>17957</v>
          </cell>
          <cell r="T26">
            <v>37398</v>
          </cell>
          <cell r="U26">
            <v>54.513888888888886</v>
          </cell>
          <cell r="W26">
            <v>1.2861111111111112</v>
          </cell>
          <cell r="X26" t="str">
            <v>6Asistencial</v>
          </cell>
          <cell r="Y26">
            <v>6224540.9039999992</v>
          </cell>
          <cell r="AA26" t="str">
            <v>prov</v>
          </cell>
          <cell r="AB26" t="str">
            <v>5120-10</v>
          </cell>
          <cell r="AC26">
            <v>19081557</v>
          </cell>
        </row>
        <row r="27">
          <cell r="C27" t="str">
            <v>VELEZ CASTRILLON DIEGO ARTURO</v>
          </cell>
          <cell r="D27" t="str">
            <v>5120-10</v>
          </cell>
          <cell r="E27">
            <v>0</v>
          </cell>
          <cell r="F27" t="str">
            <v>Auxiliar Administrativo</v>
          </cell>
          <cell r="G27" t="str">
            <v>22NOROCCIDENTE</v>
          </cell>
          <cell r="H27" t="str">
            <v>GRUPO DE CRÉDITO</v>
          </cell>
          <cell r="K27" t="str">
            <v>X</v>
          </cell>
          <cell r="M27" t="str">
            <v>C</v>
          </cell>
          <cell r="N27" t="str">
            <v>P</v>
          </cell>
          <cell r="P27">
            <v>515106</v>
          </cell>
          <cell r="Q27">
            <v>0</v>
          </cell>
          <cell r="T27">
            <v>36552</v>
          </cell>
          <cell r="W27">
            <v>3.6055555555555556</v>
          </cell>
          <cell r="X27" t="str">
            <v>6Asistencial</v>
          </cell>
          <cell r="Y27">
            <v>6224540.9039999992</v>
          </cell>
          <cell r="AA27" t="str">
            <v>prov</v>
          </cell>
          <cell r="AB27" t="str">
            <v>sale</v>
          </cell>
          <cell r="AC27">
            <v>70557233</v>
          </cell>
        </row>
        <row r="28">
          <cell r="C28" t="str">
            <v>MASMELA ORTIZ EDUARDO</v>
          </cell>
          <cell r="D28" t="str">
            <v>4065-11</v>
          </cell>
          <cell r="E28">
            <v>0</v>
          </cell>
          <cell r="F28" t="str">
            <v>Técnico Administrativo</v>
          </cell>
          <cell r="G28" t="str">
            <v>19SDF</v>
          </cell>
          <cell r="H28" t="str">
            <v>GRUPO CONTABILIDAD</v>
          </cell>
          <cell r="L28">
            <v>2004</v>
          </cell>
          <cell r="M28" t="str">
            <v>C</v>
          </cell>
          <cell r="N28" t="str">
            <v>P</v>
          </cell>
          <cell r="P28">
            <v>761453</v>
          </cell>
          <cell r="Q28">
            <v>0</v>
          </cell>
          <cell r="S28">
            <v>17646</v>
          </cell>
          <cell r="T28">
            <v>37195</v>
          </cell>
          <cell r="U28">
            <v>55.366666666666667</v>
          </cell>
          <cell r="W28">
            <v>1.8472222222222223</v>
          </cell>
          <cell r="X28" t="str">
            <v>5Tecnico</v>
          </cell>
          <cell r="Y28">
            <v>7264261.6200000001</v>
          </cell>
          <cell r="AA28" t="str">
            <v>prov</v>
          </cell>
          <cell r="AB28" t="str">
            <v>4065-11</v>
          </cell>
          <cell r="AC28">
            <v>19064502</v>
          </cell>
        </row>
        <row r="29">
          <cell r="C29" t="str">
            <v>ABRIL GONZALEZ EDNA CRISTINA</v>
          </cell>
          <cell r="D29" t="str">
            <v>2035-16</v>
          </cell>
          <cell r="E29">
            <v>34713218.367083333</v>
          </cell>
          <cell r="F29" t="str">
            <v>Director o Gerente Regional</v>
          </cell>
          <cell r="G29" t="str">
            <v>24ORIENTE</v>
          </cell>
          <cell r="H29" t="str">
            <v>DIRECCION REGIONAL BOYACA</v>
          </cell>
          <cell r="K29" t="str">
            <v>X</v>
          </cell>
          <cell r="M29" t="str">
            <v>LNR</v>
          </cell>
          <cell r="O29" t="str">
            <v>ES</v>
          </cell>
          <cell r="P29">
            <v>1709781</v>
          </cell>
          <cell r="Q29">
            <v>0</v>
          </cell>
          <cell r="R29" t="str">
            <v>2</v>
          </cell>
          <cell r="S29">
            <v>24294</v>
          </cell>
          <cell r="T29">
            <v>37270</v>
          </cell>
          <cell r="U29">
            <v>37.163888888888891</v>
          </cell>
          <cell r="V29">
            <v>9.3333333333333339</v>
          </cell>
          <cell r="W29">
            <v>1.6416666666666666</v>
          </cell>
          <cell r="X29" t="str">
            <v>3Ejecutivo</v>
          </cell>
          <cell r="Y29">
            <v>13049048.592</v>
          </cell>
          <cell r="Z29" t="str">
            <v>ORIENTE</v>
          </cell>
          <cell r="AA29" t="str">
            <v>SUP</v>
          </cell>
          <cell r="AB29" t="str">
            <v>sale</v>
          </cell>
          <cell r="AC29">
            <v>40024742</v>
          </cell>
        </row>
        <row r="30">
          <cell r="C30" t="str">
            <v>ACERO BERNAL PLINIO ALFONSO</v>
          </cell>
          <cell r="D30" t="str">
            <v>3020-07</v>
          </cell>
          <cell r="E30">
            <v>24196113.307083335</v>
          </cell>
          <cell r="F30" t="str">
            <v>Profesional Universitario</v>
          </cell>
          <cell r="G30" t="str">
            <v>24ORIENTE</v>
          </cell>
          <cell r="H30" t="str">
            <v>GRUPO SERVICIOS</v>
          </cell>
          <cell r="M30" t="str">
            <v>C</v>
          </cell>
          <cell r="O30" t="str">
            <v>UN</v>
          </cell>
          <cell r="P30">
            <v>985672</v>
          </cell>
          <cell r="Q30">
            <v>80108</v>
          </cell>
          <cell r="R30" t="str">
            <v>1</v>
          </cell>
          <cell r="S30">
            <v>18659</v>
          </cell>
          <cell r="T30">
            <v>28471</v>
          </cell>
          <cell r="U30">
            <v>52.597222222222221</v>
          </cell>
          <cell r="V30">
            <v>12.166666666666666</v>
          </cell>
          <cell r="W30">
            <v>25.730555555555554</v>
          </cell>
          <cell r="X30" t="str">
            <v>4Profesional</v>
          </cell>
          <cell r="Y30">
            <v>45944059.785839118</v>
          </cell>
          <cell r="Z30" t="str">
            <v>ORIENTE</v>
          </cell>
          <cell r="AA30" t="str">
            <v>Mant</v>
          </cell>
          <cell r="AB30" t="str">
            <v>3020-07</v>
          </cell>
          <cell r="AC30">
            <v>6751639</v>
          </cell>
        </row>
        <row r="31">
          <cell r="C31" t="str">
            <v>ACERO COLMENARES JOSE LUIS</v>
          </cell>
          <cell r="D31" t="str">
            <v>0040-14</v>
          </cell>
          <cell r="E31">
            <v>69247481.006250009</v>
          </cell>
          <cell r="F31" t="str">
            <v>Subgerente, Vicepresidente o Subdirector General o Nacional de Entidad Descentralizada o de Unidad Administrativa Especial</v>
          </cell>
          <cell r="G31" t="str">
            <v>19SDF</v>
          </cell>
          <cell r="H31" t="str">
            <v>SUBDIRECCION FINANCIERA</v>
          </cell>
          <cell r="K31" t="str">
            <v>X</v>
          </cell>
          <cell r="M31" t="str">
            <v>LNR</v>
          </cell>
          <cell r="O31" t="str">
            <v>MG</v>
          </cell>
          <cell r="P31">
            <v>2632711</v>
          </cell>
          <cell r="Q31">
            <v>0</v>
          </cell>
          <cell r="R31" t="str">
            <v>1</v>
          </cell>
          <cell r="S31">
            <v>20443</v>
          </cell>
          <cell r="T31">
            <v>37544</v>
          </cell>
          <cell r="U31">
            <v>47.708333333333336</v>
          </cell>
          <cell r="V31">
            <v>0</v>
          </cell>
          <cell r="W31">
            <v>0.88888888888888884</v>
          </cell>
          <cell r="X31" t="str">
            <v>1Directivo</v>
          </cell>
          <cell r="Y31">
            <v>18418446.155999999</v>
          </cell>
          <cell r="AA31" t="str">
            <v>SUP</v>
          </cell>
          <cell r="AB31" t="str">
            <v>sale</v>
          </cell>
          <cell r="AC31">
            <v>13259705</v>
          </cell>
        </row>
        <row r="32">
          <cell r="C32" t="str">
            <v>AGUILAR GAVIRIA OLGA LUCIA</v>
          </cell>
          <cell r="D32" t="str">
            <v>5120-10</v>
          </cell>
          <cell r="E32">
            <v>11597824.078333335</v>
          </cell>
          <cell r="F32" t="str">
            <v>Auxiliar Administrativo</v>
          </cell>
          <cell r="G32" t="str">
            <v>23NORTE</v>
          </cell>
          <cell r="H32" t="str">
            <v>GRUPO ADMINISTRATIVO Y FINANCIERO</v>
          </cell>
          <cell r="K32" t="str">
            <v>X</v>
          </cell>
          <cell r="M32" t="str">
            <v>C</v>
          </cell>
          <cell r="O32" t="str">
            <v>UN</v>
          </cell>
          <cell r="P32">
            <v>515106</v>
          </cell>
          <cell r="Q32">
            <v>0</v>
          </cell>
          <cell r="R32" t="str">
            <v>2</v>
          </cell>
          <cell r="S32">
            <v>23413</v>
          </cell>
          <cell r="T32">
            <v>32599</v>
          </cell>
          <cell r="U32">
            <v>39.580555555555556</v>
          </cell>
          <cell r="V32">
            <v>0</v>
          </cell>
          <cell r="W32">
            <v>14.427777777777777</v>
          </cell>
          <cell r="X32" t="str">
            <v>6Asistencial</v>
          </cell>
          <cell r="Y32">
            <v>14341085.352513889</v>
          </cell>
          <cell r="Z32" t="str">
            <v>NORTE</v>
          </cell>
          <cell r="AA32" t="str">
            <v>SUP</v>
          </cell>
          <cell r="AB32" t="str">
            <v>sale</v>
          </cell>
          <cell r="AC32">
            <v>45460594</v>
          </cell>
        </row>
        <row r="33">
          <cell r="C33" t="str">
            <v>AJIACO MOLINA DOMINGO ANTONIO</v>
          </cell>
          <cell r="D33" t="str">
            <v>3020-12</v>
          </cell>
          <cell r="E33">
            <v>25294052.003333326</v>
          </cell>
          <cell r="F33" t="str">
            <v>Profesional Universitario</v>
          </cell>
          <cell r="G33" t="str">
            <v>19SDF</v>
          </cell>
          <cell r="H33" t="str">
            <v>GRUPO GESTION FINANCIERA Y CARTERA</v>
          </cell>
          <cell r="M33" t="str">
            <v>C</v>
          </cell>
          <cell r="O33" t="str">
            <v>ES</v>
          </cell>
          <cell r="P33">
            <v>1245845</v>
          </cell>
          <cell r="Q33">
            <v>0</v>
          </cell>
          <cell r="R33" t="str">
            <v>1</v>
          </cell>
          <cell r="S33">
            <v>20745</v>
          </cell>
          <cell r="T33">
            <v>34204</v>
          </cell>
          <cell r="U33">
            <v>46.883333333333333</v>
          </cell>
          <cell r="V33">
            <v>15.333333333333334</v>
          </cell>
          <cell r="W33">
            <v>10.033333333333333</v>
          </cell>
          <cell r="X33" t="str">
            <v>4Profesional</v>
          </cell>
          <cell r="Y33">
            <v>21552884.559555557</v>
          </cell>
          <cell r="AA33" t="str">
            <v>Mant</v>
          </cell>
          <cell r="AB33" t="str">
            <v>3020-12</v>
          </cell>
          <cell r="AC33">
            <v>19324569</v>
          </cell>
        </row>
        <row r="34">
          <cell r="C34" t="str">
            <v>zzVACANTE45</v>
          </cell>
          <cell r="D34" t="str">
            <v>5120-10</v>
          </cell>
          <cell r="E34">
            <v>11597824.078333335</v>
          </cell>
          <cell r="F34" t="str">
            <v>Auxiliar Administrativo</v>
          </cell>
          <cell r="G34" t="str">
            <v>20SEG</v>
          </cell>
          <cell r="H34" t="str">
            <v>DIVISION RECURSOS HUMANOS</v>
          </cell>
          <cell r="K34" t="str">
            <v>X</v>
          </cell>
          <cell r="M34" t="str">
            <v>C</v>
          </cell>
          <cell r="N34" t="str">
            <v>V</v>
          </cell>
          <cell r="P34">
            <v>515106</v>
          </cell>
          <cell r="Q34">
            <v>0</v>
          </cell>
          <cell r="X34" t="str">
            <v>6Asistencial</v>
          </cell>
          <cell r="Y34">
            <v>0</v>
          </cell>
          <cell r="AA34" t="str">
            <v>SUP</v>
          </cell>
          <cell r="AB34" t="str">
            <v>sale</v>
          </cell>
        </row>
        <row r="35">
          <cell r="C35" t="str">
            <v>ALARCON ROJAS ROSALBA</v>
          </cell>
          <cell r="D35" t="str">
            <v>4065-15</v>
          </cell>
          <cell r="E35">
            <v>18995922.495416671</v>
          </cell>
          <cell r="F35" t="str">
            <v>Técnico Administrativo</v>
          </cell>
          <cell r="G35" t="str">
            <v>19SDF</v>
          </cell>
          <cell r="H35" t="str">
            <v>GRUPO CONTABILIDAD</v>
          </cell>
          <cell r="L35">
            <v>2004</v>
          </cell>
          <cell r="M35" t="str">
            <v>C</v>
          </cell>
          <cell r="O35" t="str">
            <v>BACHILLER</v>
          </cell>
          <cell r="P35">
            <v>935634</v>
          </cell>
          <cell r="Q35">
            <v>0</v>
          </cell>
          <cell r="R35" t="str">
            <v>2</v>
          </cell>
          <cell r="S35">
            <v>17989</v>
          </cell>
          <cell r="T35">
            <v>30363</v>
          </cell>
          <cell r="U35">
            <v>54.427777777777777</v>
          </cell>
          <cell r="V35">
            <v>0</v>
          </cell>
          <cell r="W35">
            <v>20.552777777777777</v>
          </cell>
          <cell r="X35" t="str">
            <v>5Tecnico</v>
          </cell>
          <cell r="Y35">
            <v>32334854.73400579</v>
          </cell>
          <cell r="AA35" t="str">
            <v>Mant</v>
          </cell>
          <cell r="AB35" t="str">
            <v>4065-15</v>
          </cell>
          <cell r="AC35">
            <v>41434968</v>
          </cell>
        </row>
        <row r="36">
          <cell r="C36" t="str">
            <v>ALMANZA RAMIREZ AMPARO DE-JESUS</v>
          </cell>
          <cell r="D36" t="str">
            <v>5040-16</v>
          </cell>
          <cell r="E36">
            <v>14586952.714583334</v>
          </cell>
          <cell r="F36" t="str">
            <v>Secretario Ejecutivo</v>
          </cell>
          <cell r="G36" t="str">
            <v>23NORTE</v>
          </cell>
          <cell r="H36" t="str">
            <v>DIRECCION REGIONAL BOLIVAR</v>
          </cell>
          <cell r="L36" t="str">
            <v>MCF</v>
          </cell>
          <cell r="M36" t="str">
            <v>C</v>
          </cell>
          <cell r="N36" t="str">
            <v>P</v>
          </cell>
          <cell r="O36" t="str">
            <v>TL</v>
          </cell>
          <cell r="P36">
            <v>688731</v>
          </cell>
          <cell r="Q36">
            <v>0</v>
          </cell>
          <cell r="R36" t="str">
            <v>2</v>
          </cell>
          <cell r="S36">
            <v>23872</v>
          </cell>
          <cell r="T36">
            <v>35034</v>
          </cell>
          <cell r="U36">
            <v>38.319444444444443</v>
          </cell>
          <cell r="V36">
            <v>0</v>
          </cell>
          <cell r="W36">
            <v>7.7611111111111111</v>
          </cell>
          <cell r="X36" t="str">
            <v>6Asistencial</v>
          </cell>
          <cell r="Y36">
            <v>6570493.7400000002</v>
          </cell>
          <cell r="Z36" t="str">
            <v>NORTE</v>
          </cell>
          <cell r="AA36" t="str">
            <v>Mant</v>
          </cell>
          <cell r="AB36" t="str">
            <v>5040-16</v>
          </cell>
          <cell r="AC36">
            <v>45462466</v>
          </cell>
        </row>
        <row r="37">
          <cell r="C37" t="str">
            <v>ALVAREZ ECHEVERRI JHON JAIRO</v>
          </cell>
          <cell r="D37" t="str">
            <v>5120-10</v>
          </cell>
          <cell r="E37">
            <v>11597824.078333335</v>
          </cell>
          <cell r="F37" t="str">
            <v>Auxiliar Administrativo</v>
          </cell>
          <cell r="G37" t="str">
            <v>22NOROCCIDENTE</v>
          </cell>
          <cell r="H37" t="str">
            <v>GRUPO ADMINISTRATIVO Y FINANCIERO</v>
          </cell>
          <cell r="K37" t="str">
            <v>X</v>
          </cell>
          <cell r="M37" t="str">
            <v>C</v>
          </cell>
          <cell r="O37" t="str">
            <v>BACHILLER</v>
          </cell>
          <cell r="P37">
            <v>515106</v>
          </cell>
          <cell r="Q37">
            <v>0</v>
          </cell>
          <cell r="R37" t="str">
            <v>1</v>
          </cell>
          <cell r="S37">
            <v>22587</v>
          </cell>
          <cell r="T37">
            <v>31629</v>
          </cell>
          <cell r="U37">
            <v>41.841666666666669</v>
          </cell>
          <cell r="V37">
            <v>0</v>
          </cell>
          <cell r="W37">
            <v>17.083333333333332</v>
          </cell>
          <cell r="X37" t="str">
            <v>6Asistencial</v>
          </cell>
          <cell r="Y37">
            <v>16884332.016013887</v>
          </cell>
          <cell r="Z37" t="str">
            <v>NOROCCIDENTE</v>
          </cell>
          <cell r="AA37" t="str">
            <v>SUP</v>
          </cell>
          <cell r="AB37" t="str">
            <v>sale</v>
          </cell>
          <cell r="AC37">
            <v>10194517</v>
          </cell>
        </row>
        <row r="38">
          <cell r="C38" t="str">
            <v>ALVAREZ PARRA MARIA EUGENIA</v>
          </cell>
          <cell r="D38" t="str">
            <v>4065-09</v>
          </cell>
          <cell r="E38">
            <v>14586952.714583334</v>
          </cell>
          <cell r="F38" t="str">
            <v>Técnico Administrativo</v>
          </cell>
          <cell r="G38" t="str">
            <v>25SUROCCIDENTE</v>
          </cell>
          <cell r="H38" t="str">
            <v>GRUPO CREDITO</v>
          </cell>
          <cell r="K38" t="str">
            <v>X</v>
          </cell>
          <cell r="M38" t="str">
            <v>C</v>
          </cell>
          <cell r="O38" t="str">
            <v>BACHILLER</v>
          </cell>
          <cell r="P38">
            <v>688731</v>
          </cell>
          <cell r="Q38">
            <v>0</v>
          </cell>
          <cell r="R38" t="str">
            <v>2</v>
          </cell>
          <cell r="S38">
            <v>20483</v>
          </cell>
          <cell r="T38">
            <v>30590</v>
          </cell>
          <cell r="U38">
            <v>47.6</v>
          </cell>
          <cell r="V38">
            <v>0</v>
          </cell>
          <cell r="W38">
            <v>19.927777777777777</v>
          </cell>
          <cell r="X38" t="str">
            <v>5Tecnico</v>
          </cell>
          <cell r="Y38">
            <v>24295144.452938657</v>
          </cell>
          <cell r="Z38" t="str">
            <v>SUROCCIDENTE</v>
          </cell>
          <cell r="AA38" t="str">
            <v>SUP</v>
          </cell>
          <cell r="AB38" t="str">
            <v>sale</v>
          </cell>
          <cell r="AC38">
            <v>31833884</v>
          </cell>
        </row>
        <row r="39">
          <cell r="C39" t="str">
            <v>ALVIS ALVAREZ HERNAN</v>
          </cell>
          <cell r="D39" t="str">
            <v>5120-09</v>
          </cell>
          <cell r="E39">
            <v>10643889.421249999</v>
          </cell>
          <cell r="F39" t="str">
            <v>Auxiliar Administrativo</v>
          </cell>
          <cell r="G39" t="str">
            <v>25SUROCCIDENTE</v>
          </cell>
          <cell r="H39" t="str">
            <v>GRUPO ADMINISTRATIVO Y FINANCIERO</v>
          </cell>
          <cell r="K39" t="str">
            <v>X</v>
          </cell>
          <cell r="M39" t="str">
            <v>C</v>
          </cell>
          <cell r="O39" t="str">
            <v>BACHILLER</v>
          </cell>
          <cell r="P39">
            <v>468655</v>
          </cell>
          <cell r="Q39">
            <v>0</v>
          </cell>
          <cell r="R39" t="str">
            <v>1</v>
          </cell>
          <cell r="S39">
            <v>19341</v>
          </cell>
          <cell r="T39">
            <v>36061</v>
          </cell>
          <cell r="U39">
            <v>50.727777777777774</v>
          </cell>
          <cell r="V39">
            <v>0</v>
          </cell>
          <cell r="W39">
            <v>4.95</v>
          </cell>
          <cell r="X39" t="str">
            <v>6Asistencial</v>
          </cell>
          <cell r="Y39">
            <v>2923107.8254687497</v>
          </cell>
          <cell r="Z39" t="str">
            <v>SUROCCIDENTE</v>
          </cell>
          <cell r="AA39" t="str">
            <v>SUP</v>
          </cell>
          <cell r="AB39" t="str">
            <v>sale</v>
          </cell>
          <cell r="AC39">
            <v>14267192</v>
          </cell>
        </row>
        <row r="40">
          <cell r="C40" t="str">
            <v>AMEZQUITA RODRIGUEZ BLANCA FLOR</v>
          </cell>
          <cell r="D40" t="str">
            <v>4065-12</v>
          </cell>
          <cell r="E40">
            <v>16415181.84</v>
          </cell>
          <cell r="F40" t="str">
            <v>Técnico Administrativo</v>
          </cell>
          <cell r="G40" t="str">
            <v>20SEG</v>
          </cell>
          <cell r="H40" t="str">
            <v>SECRETARIA GENERAL</v>
          </cell>
          <cell r="M40" t="str">
            <v>C</v>
          </cell>
          <cell r="O40" t="str">
            <v>BACHILLER</v>
          </cell>
          <cell r="P40">
            <v>808521</v>
          </cell>
          <cell r="Q40">
            <v>0</v>
          </cell>
          <cell r="R40" t="str">
            <v>2</v>
          </cell>
          <cell r="S40">
            <v>22215</v>
          </cell>
          <cell r="T40">
            <v>30726</v>
          </cell>
          <cell r="U40">
            <v>42.858333333333334</v>
          </cell>
          <cell r="V40">
            <v>0</v>
          </cell>
          <cell r="W40">
            <v>19.558333333333334</v>
          </cell>
          <cell r="X40" t="str">
            <v>5Tecnico</v>
          </cell>
          <cell r="Y40">
            <v>26637745.05377778</v>
          </cell>
          <cell r="AA40" t="str">
            <v>Mant</v>
          </cell>
          <cell r="AB40" t="str">
            <v>4065-12</v>
          </cell>
          <cell r="AC40">
            <v>51613966</v>
          </cell>
        </row>
        <row r="41">
          <cell r="C41" t="str">
            <v>ANDRADE DE FALLA LUZ STELLA</v>
          </cell>
          <cell r="D41" t="str">
            <v>4065-09</v>
          </cell>
          <cell r="E41">
            <v>14586952.714583334</v>
          </cell>
          <cell r="F41" t="str">
            <v>Técnico Administrativo</v>
          </cell>
          <cell r="G41" t="str">
            <v>25SUROCCIDENTE</v>
          </cell>
          <cell r="H41" t="str">
            <v>GRUPO OPERATIVO</v>
          </cell>
          <cell r="L41" t="str">
            <v>MCF</v>
          </cell>
          <cell r="M41" t="str">
            <v>C</v>
          </cell>
          <cell r="O41" t="str">
            <v>BACHILLER</v>
          </cell>
          <cell r="P41">
            <v>688731</v>
          </cell>
          <cell r="Q41">
            <v>0</v>
          </cell>
          <cell r="R41" t="str">
            <v>2</v>
          </cell>
          <cell r="S41">
            <v>20377</v>
          </cell>
          <cell r="T41">
            <v>32524</v>
          </cell>
          <cell r="U41">
            <v>47.888888888888886</v>
          </cell>
          <cell r="V41">
            <v>2.9166666666666665</v>
          </cell>
          <cell r="W41">
            <v>14.636111111111111</v>
          </cell>
          <cell r="X41" t="str">
            <v>5Tecnico</v>
          </cell>
          <cell r="Y41">
            <v>17995323.082188655</v>
          </cell>
          <cell r="Z41" t="str">
            <v>SUROCCIDENTE</v>
          </cell>
          <cell r="AA41" t="str">
            <v>Mant</v>
          </cell>
          <cell r="AB41" t="str">
            <v>4065-09</v>
          </cell>
          <cell r="AC41">
            <v>36271224</v>
          </cell>
        </row>
        <row r="42">
          <cell r="C42" t="str">
            <v>ANDRADE RESLEN JESUS ELIAS</v>
          </cell>
          <cell r="D42" t="str">
            <v>3020-12</v>
          </cell>
          <cell r="E42">
            <v>25294052.003333326</v>
          </cell>
          <cell r="F42" t="str">
            <v>Profesional Universitario</v>
          </cell>
          <cell r="G42" t="str">
            <v>13OJU</v>
          </cell>
          <cell r="H42" t="str">
            <v>OFICINA JURIDICA</v>
          </cell>
          <cell r="M42" t="str">
            <v>C</v>
          </cell>
          <cell r="O42" t="str">
            <v>UN</v>
          </cell>
          <cell r="P42">
            <v>1245845</v>
          </cell>
          <cell r="Q42">
            <v>0</v>
          </cell>
          <cell r="R42" t="str">
            <v>1</v>
          </cell>
          <cell r="S42">
            <v>22489</v>
          </cell>
          <cell r="T42">
            <v>32496</v>
          </cell>
          <cell r="U42">
            <v>42.105555555555554</v>
          </cell>
          <cell r="V42">
            <v>0</v>
          </cell>
          <cell r="W42">
            <v>14.71111111111111</v>
          </cell>
          <cell r="X42" t="str">
            <v>4Profesional</v>
          </cell>
          <cell r="Y42">
            <v>31198930.796</v>
          </cell>
          <cell r="AA42" t="str">
            <v>Mant</v>
          </cell>
          <cell r="AB42" t="str">
            <v>3020-12</v>
          </cell>
          <cell r="AC42">
            <v>83115352</v>
          </cell>
        </row>
        <row r="43">
          <cell r="C43" t="str">
            <v>ANGULO SANABRIA GLORIA CONSTANZA</v>
          </cell>
          <cell r="D43" t="str">
            <v>3020-09</v>
          </cell>
          <cell r="E43">
            <v>21953542.663749997</v>
          </cell>
          <cell r="F43" t="str">
            <v>Profesional Universitario</v>
          </cell>
          <cell r="G43" t="str">
            <v>11OCI</v>
          </cell>
          <cell r="H43" t="str">
            <v>OFICINA CONTROL INTERNO</v>
          </cell>
          <cell r="L43" t="str">
            <v>MCF</v>
          </cell>
          <cell r="M43" t="str">
            <v>C</v>
          </cell>
          <cell r="O43" t="str">
            <v>ES</v>
          </cell>
          <cell r="P43">
            <v>1081310</v>
          </cell>
          <cell r="Q43">
            <v>0</v>
          </cell>
          <cell r="R43" t="str">
            <v>2</v>
          </cell>
          <cell r="S43">
            <v>21736</v>
          </cell>
          <cell r="T43">
            <v>34372</v>
          </cell>
          <cell r="U43">
            <v>44.166666666666664</v>
          </cell>
          <cell r="V43">
            <v>0.5</v>
          </cell>
          <cell r="W43">
            <v>9.5777777777777775</v>
          </cell>
          <cell r="X43" t="str">
            <v>4Profesional</v>
          </cell>
          <cell r="Y43">
            <v>18008783.127052084</v>
          </cell>
          <cell r="AA43" t="str">
            <v>Mant</v>
          </cell>
          <cell r="AB43" t="str">
            <v>3020-09</v>
          </cell>
          <cell r="AC43">
            <v>51639759</v>
          </cell>
        </row>
        <row r="44">
          <cell r="C44" t="str">
            <v>ANTE SALAZAR NOHORA AMPARO</v>
          </cell>
          <cell r="D44" t="str">
            <v>5120-10</v>
          </cell>
          <cell r="E44">
            <v>11597824.078333335</v>
          </cell>
          <cell r="F44" t="str">
            <v>Auxiliar Administrativo</v>
          </cell>
          <cell r="G44" t="str">
            <v>25SUROCCIDENTE</v>
          </cell>
          <cell r="H44" t="str">
            <v>GRUPO ADMINISTRATIVO Y FINANCIERO</v>
          </cell>
          <cell r="K44" t="str">
            <v>X</v>
          </cell>
          <cell r="M44" t="str">
            <v>C</v>
          </cell>
          <cell r="O44" t="str">
            <v>UN</v>
          </cell>
          <cell r="P44">
            <v>515106</v>
          </cell>
          <cell r="Q44">
            <v>0</v>
          </cell>
          <cell r="R44" t="str">
            <v>2</v>
          </cell>
          <cell r="S44">
            <v>19585</v>
          </cell>
          <cell r="T44">
            <v>31891</v>
          </cell>
          <cell r="U44">
            <v>50.05833333333333</v>
          </cell>
          <cell r="V44">
            <v>0</v>
          </cell>
          <cell r="W44">
            <v>16.363888888888887</v>
          </cell>
          <cell r="X44" t="str">
            <v>6Asistencial</v>
          </cell>
          <cell r="Y44">
            <v>16224971.769921295</v>
          </cell>
          <cell r="Z44" t="str">
            <v>SUROCCIDENTE</v>
          </cell>
          <cell r="AA44" t="str">
            <v>SUP</v>
          </cell>
          <cell r="AB44" t="str">
            <v>sale</v>
          </cell>
          <cell r="AC44">
            <v>34526838</v>
          </cell>
        </row>
        <row r="45">
          <cell r="C45" t="str">
            <v>ANTIA JARAMILLO TERESA CAROLINA DEL PILA</v>
          </cell>
          <cell r="D45" t="str">
            <v>4065-09</v>
          </cell>
          <cell r="E45">
            <v>14586952.714583334</v>
          </cell>
          <cell r="F45" t="str">
            <v>Técnico Administrativo</v>
          </cell>
          <cell r="G45" t="str">
            <v>22NOROCCIDENTE</v>
          </cell>
          <cell r="H45" t="str">
            <v>GRUPO ADMINISTRATIVO Y FINANCIERO</v>
          </cell>
          <cell r="L45" t="str">
            <v>MCF</v>
          </cell>
          <cell r="M45" t="str">
            <v>C</v>
          </cell>
          <cell r="O45" t="str">
            <v>TL</v>
          </cell>
          <cell r="P45">
            <v>688731</v>
          </cell>
          <cell r="Q45">
            <v>0</v>
          </cell>
          <cell r="R45" t="str">
            <v>2</v>
          </cell>
          <cell r="S45">
            <v>22203</v>
          </cell>
          <cell r="T45">
            <v>29753</v>
          </cell>
          <cell r="U45">
            <v>42.891666666666666</v>
          </cell>
          <cell r="V45">
            <v>0</v>
          </cell>
          <cell r="W45">
            <v>22.219444444444445</v>
          </cell>
          <cell r="X45" t="str">
            <v>5Tecnico</v>
          </cell>
          <cell r="Y45">
            <v>26978401.703443285</v>
          </cell>
          <cell r="Z45" t="str">
            <v>NOROCCIDENTE</v>
          </cell>
          <cell r="AA45" t="str">
            <v>Mant</v>
          </cell>
          <cell r="AB45" t="str">
            <v>4065-09</v>
          </cell>
          <cell r="AC45">
            <v>42053820</v>
          </cell>
        </row>
        <row r="46">
          <cell r="C46" t="str">
            <v>ARANGO ARANGO SARITA</v>
          </cell>
          <cell r="D46" t="str">
            <v>5120-10</v>
          </cell>
          <cell r="E46">
            <v>11597824.078333335</v>
          </cell>
          <cell r="F46" t="str">
            <v>Auxiliar Administrativo</v>
          </cell>
          <cell r="G46" t="str">
            <v>22NOROCCIDENTE</v>
          </cell>
          <cell r="H46" t="str">
            <v>GRUPO ADMINISTRATIVO Y FINANCIERO</v>
          </cell>
          <cell r="K46" t="str">
            <v>X</v>
          </cell>
          <cell r="M46" t="str">
            <v>C</v>
          </cell>
          <cell r="O46" t="str">
            <v>BACHILLER</v>
          </cell>
          <cell r="P46">
            <v>515106</v>
          </cell>
          <cell r="Q46">
            <v>0</v>
          </cell>
          <cell r="R46" t="str">
            <v>2</v>
          </cell>
          <cell r="S46">
            <v>24644</v>
          </cell>
          <cell r="T46">
            <v>34667</v>
          </cell>
          <cell r="U46">
            <v>36.205555555555556</v>
          </cell>
          <cell r="V46">
            <v>0</v>
          </cell>
          <cell r="W46">
            <v>8.7666666666666675</v>
          </cell>
          <cell r="X46" t="str">
            <v>6Asistencial</v>
          </cell>
          <cell r="Y46">
            <v>5015847.5863472223</v>
          </cell>
          <cell r="Z46" t="str">
            <v>NOROCCIDENTE</v>
          </cell>
          <cell r="AA46" t="str">
            <v>SUP</v>
          </cell>
          <cell r="AB46" t="str">
            <v>sale</v>
          </cell>
          <cell r="AC46">
            <v>30306618</v>
          </cell>
        </row>
        <row r="47">
          <cell r="C47" t="str">
            <v>ARANGO DIAZ JOSE RICARDO</v>
          </cell>
          <cell r="D47" t="str">
            <v>3020-12</v>
          </cell>
          <cell r="E47">
            <v>25294052.003333326</v>
          </cell>
          <cell r="F47" t="str">
            <v>Profesional Universitario</v>
          </cell>
          <cell r="G47" t="str">
            <v>21CENTRO</v>
          </cell>
          <cell r="H47" t="str">
            <v>GRUPO OPERATIVO FINANCIERA</v>
          </cell>
          <cell r="K47" t="str">
            <v>X</v>
          </cell>
          <cell r="M47" t="str">
            <v>C</v>
          </cell>
          <cell r="O47" t="str">
            <v>UN</v>
          </cell>
          <cell r="P47">
            <v>1245845</v>
          </cell>
          <cell r="Q47">
            <v>0</v>
          </cell>
          <cell r="R47" t="str">
            <v>1</v>
          </cell>
          <cell r="S47">
            <v>21242</v>
          </cell>
          <cell r="T47">
            <v>34115</v>
          </cell>
          <cell r="U47">
            <v>45.524999999999999</v>
          </cell>
          <cell r="V47">
            <v>5.416666666666667</v>
          </cell>
          <cell r="W47">
            <v>10.275</v>
          </cell>
          <cell r="X47" t="str">
            <v>4Profesional</v>
          </cell>
          <cell r="Y47">
            <v>22155762.449333332</v>
          </cell>
          <cell r="Z47" t="str">
            <v>CENTRO</v>
          </cell>
          <cell r="AA47" t="str">
            <v>SUP</v>
          </cell>
          <cell r="AB47" t="str">
            <v>sale</v>
          </cell>
          <cell r="AC47">
            <v>19298049</v>
          </cell>
        </row>
        <row r="48">
          <cell r="C48" t="str">
            <v>AREVALO MARQUEZ DANUIL ORLANDO</v>
          </cell>
          <cell r="D48" t="str">
            <v>5120-09</v>
          </cell>
          <cell r="E48">
            <v>11768661.421249999</v>
          </cell>
          <cell r="F48" t="str">
            <v>Auxiliar Administrativo</v>
          </cell>
          <cell r="G48" t="str">
            <v>24ORIENTE</v>
          </cell>
          <cell r="H48" t="str">
            <v>GRUPO SERVICIOS</v>
          </cell>
          <cell r="K48" t="str">
            <v>X</v>
          </cell>
          <cell r="M48" t="str">
            <v>C</v>
          </cell>
          <cell r="O48" t="str">
            <v>TC</v>
          </cell>
          <cell r="P48">
            <v>468655</v>
          </cell>
          <cell r="Q48">
            <v>0</v>
          </cell>
          <cell r="R48" t="str">
            <v>1</v>
          </cell>
          <cell r="S48">
            <v>22740</v>
          </cell>
          <cell r="T48">
            <v>29866</v>
          </cell>
          <cell r="U48">
            <v>41.419444444444444</v>
          </cell>
          <cell r="V48">
            <v>0</v>
          </cell>
          <cell r="W48">
            <v>21.911111111111111</v>
          </cell>
          <cell r="X48" t="str">
            <v>6Asistencial</v>
          </cell>
          <cell r="Y48">
            <v>19768869.960392363</v>
          </cell>
          <cell r="Z48" t="str">
            <v>ORIENTE</v>
          </cell>
          <cell r="AA48" t="str">
            <v>SUP</v>
          </cell>
          <cell r="AB48" t="str">
            <v>sale</v>
          </cell>
          <cell r="AC48">
            <v>88135683</v>
          </cell>
        </row>
        <row r="49">
          <cell r="C49" t="str">
            <v>ARGOTI VITERI DORIS ANABELLY</v>
          </cell>
          <cell r="D49" t="str">
            <v>4065-15</v>
          </cell>
          <cell r="E49">
            <v>21241444.095416673</v>
          </cell>
          <cell r="F49" t="str">
            <v>Técnico Administrativo</v>
          </cell>
          <cell r="G49" t="str">
            <v>25SUROCCIDENTE</v>
          </cell>
          <cell r="H49" t="str">
            <v>GRUPO ADMINISTRATIVO Y FINANCIERO</v>
          </cell>
          <cell r="K49" t="str">
            <v>X</v>
          </cell>
          <cell r="M49" t="str">
            <v>C</v>
          </cell>
          <cell r="O49" t="str">
            <v>ES</v>
          </cell>
          <cell r="P49">
            <v>935634</v>
          </cell>
          <cell r="Q49">
            <v>0</v>
          </cell>
          <cell r="R49" t="str">
            <v>2</v>
          </cell>
          <cell r="S49">
            <v>21341</v>
          </cell>
          <cell r="T49">
            <v>31807</v>
          </cell>
          <cell r="U49">
            <v>45.25</v>
          </cell>
          <cell r="V49">
            <v>0</v>
          </cell>
          <cell r="W49">
            <v>16.597222222222221</v>
          </cell>
          <cell r="X49" t="str">
            <v>5Tecnico</v>
          </cell>
          <cell r="Y49">
            <v>26298009.042709496</v>
          </cell>
          <cell r="Z49" t="str">
            <v>SUROCCIDENTE</v>
          </cell>
          <cell r="AA49" t="str">
            <v>SUP</v>
          </cell>
          <cell r="AB49" t="str">
            <v>sale</v>
          </cell>
          <cell r="AC49">
            <v>30709528</v>
          </cell>
        </row>
        <row r="50">
          <cell r="C50" t="str">
            <v>ARIAS GOMEZ ALVARO</v>
          </cell>
          <cell r="D50" t="str">
            <v>5120-12</v>
          </cell>
          <cell r="E50">
            <v>13279546.932500001</v>
          </cell>
          <cell r="F50" t="str">
            <v>Auxiliar Administrativo</v>
          </cell>
          <cell r="G50" t="str">
            <v>22NOROCCIDENTE</v>
          </cell>
          <cell r="H50" t="str">
            <v>GRUPO SERVICIOS</v>
          </cell>
          <cell r="K50" t="str">
            <v>X</v>
          </cell>
          <cell r="M50" t="str">
            <v>C</v>
          </cell>
          <cell r="O50" t="str">
            <v>BACHILLER</v>
          </cell>
          <cell r="P50">
            <v>596996</v>
          </cell>
          <cell r="Q50">
            <v>0</v>
          </cell>
          <cell r="R50" t="str">
            <v>1</v>
          </cell>
          <cell r="S50">
            <v>19767</v>
          </cell>
          <cell r="T50">
            <v>31807</v>
          </cell>
          <cell r="U50">
            <v>49.56388888888889</v>
          </cell>
          <cell r="V50">
            <v>0</v>
          </cell>
          <cell r="W50">
            <v>16.597222222222221</v>
          </cell>
          <cell r="X50" t="str">
            <v>6Asistencial</v>
          </cell>
          <cell r="Y50">
            <v>18743011.070645835</v>
          </cell>
          <cell r="Z50" t="str">
            <v>NOROCCIDENTE</v>
          </cell>
          <cell r="AA50" t="str">
            <v>SUP</v>
          </cell>
          <cell r="AB50" t="str">
            <v>sale</v>
          </cell>
          <cell r="AC50">
            <v>10229343</v>
          </cell>
        </row>
        <row r="51">
          <cell r="C51" t="str">
            <v>ARIAS PIÑEROS LUZ NANCY</v>
          </cell>
          <cell r="D51" t="str">
            <v>4065-12</v>
          </cell>
          <cell r="E51">
            <v>16415181.84</v>
          </cell>
          <cell r="F51" t="str">
            <v>Técnico Administrativo</v>
          </cell>
          <cell r="G51" t="str">
            <v>21CENTRO</v>
          </cell>
          <cell r="H51" t="str">
            <v>DIVISION FINANCIERA</v>
          </cell>
          <cell r="K51" t="str">
            <v>x</v>
          </cell>
          <cell r="M51" t="str">
            <v>C</v>
          </cell>
          <cell r="O51" t="str">
            <v>TC</v>
          </cell>
          <cell r="P51">
            <v>808521</v>
          </cell>
          <cell r="Q51">
            <v>0</v>
          </cell>
          <cell r="R51" t="str">
            <v>2</v>
          </cell>
          <cell r="S51">
            <v>21930</v>
          </cell>
          <cell r="T51">
            <v>33395</v>
          </cell>
          <cell r="U51">
            <v>43.638888888888886</v>
          </cell>
          <cell r="V51">
            <v>4</v>
          </cell>
          <cell r="W51">
            <v>12.247222222222222</v>
          </cell>
          <cell r="X51" t="str">
            <v>5Tecnico</v>
          </cell>
          <cell r="Y51">
            <v>16986860.676888891</v>
          </cell>
          <cell r="Z51" t="str">
            <v>CENTRO</v>
          </cell>
          <cell r="AA51" t="str">
            <v>SUP</v>
          </cell>
          <cell r="AB51" t="str">
            <v>sale</v>
          </cell>
          <cell r="AC51">
            <v>35374868</v>
          </cell>
        </row>
        <row r="52">
          <cell r="C52" t="str">
            <v>ARROYAVE  CAYETANO ALBERTO</v>
          </cell>
          <cell r="D52" t="str">
            <v>2045-22</v>
          </cell>
          <cell r="E52">
            <v>45131481.96208334</v>
          </cell>
          <cell r="F52" t="str">
            <v>Jefe Oficina</v>
          </cell>
          <cell r="G52" t="str">
            <v>18SRI</v>
          </cell>
          <cell r="H52" t="str">
            <v>OFICINA RELACIONES INTERNACIONALES Y COMUNICACIONES</v>
          </cell>
          <cell r="K52" t="str">
            <v>x</v>
          </cell>
          <cell r="M52" t="str">
            <v>LNR</v>
          </cell>
          <cell r="O52" t="str">
            <v>ES</v>
          </cell>
          <cell r="P52">
            <v>2222927</v>
          </cell>
          <cell r="Q52">
            <v>0</v>
          </cell>
          <cell r="R52" t="str">
            <v>1</v>
          </cell>
          <cell r="S52">
            <v>22351</v>
          </cell>
          <cell r="T52">
            <v>37651</v>
          </cell>
          <cell r="U52">
            <v>42.483333333333334</v>
          </cell>
          <cell r="V52">
            <v>0</v>
          </cell>
          <cell r="W52">
            <v>0.59722222222222221</v>
          </cell>
          <cell r="X52" t="str">
            <v>3Ejecutivo</v>
          </cell>
          <cell r="Y52">
            <v>15551597.292000001</v>
          </cell>
          <cell r="AA52" t="str">
            <v>SUP</v>
          </cell>
          <cell r="AB52" t="str">
            <v>sale</v>
          </cell>
          <cell r="AC52">
            <v>15320821</v>
          </cell>
        </row>
        <row r="53">
          <cell r="C53" t="str">
            <v>ARTETA GOENAGA MARGARITA MARIA</v>
          </cell>
          <cell r="D53" t="str">
            <v>5120-09</v>
          </cell>
          <cell r="E53">
            <v>10643889.421249999</v>
          </cell>
          <cell r="F53" t="str">
            <v>Auxiliar Administrativo</v>
          </cell>
          <cell r="G53" t="str">
            <v>23NORTE</v>
          </cell>
          <cell r="H53" t="str">
            <v>DIVISION ADMINISTRATIVA Y FINANCIERA</v>
          </cell>
          <cell r="K53" t="str">
            <v>X</v>
          </cell>
          <cell r="M53" t="str">
            <v>C</v>
          </cell>
          <cell r="N53" t="str">
            <v>VE</v>
          </cell>
          <cell r="O53" t="str">
            <v>BACHILLER</v>
          </cell>
          <cell r="P53">
            <v>468655</v>
          </cell>
          <cell r="Q53">
            <v>0</v>
          </cell>
          <cell r="R53" t="str">
            <v>2</v>
          </cell>
          <cell r="S53">
            <v>23392</v>
          </cell>
          <cell r="T53">
            <v>35725</v>
          </cell>
          <cell r="U53">
            <v>39.636111111111113</v>
          </cell>
          <cell r="V53">
            <v>0.75</v>
          </cell>
          <cell r="W53">
            <v>5.8694444444444445</v>
          </cell>
          <cell r="X53" t="str">
            <v>6Asistencial</v>
          </cell>
          <cell r="Y53">
            <v>3312855.5355312494</v>
          </cell>
          <cell r="Z53" t="str">
            <v>NORTE</v>
          </cell>
          <cell r="AA53" t="str">
            <v>SUP</v>
          </cell>
          <cell r="AB53" t="str">
            <v>sale</v>
          </cell>
          <cell r="AC53">
            <v>22457504</v>
          </cell>
        </row>
        <row r="54">
          <cell r="C54" t="str">
            <v>AVILA LEAL RUBEN DARIO</v>
          </cell>
          <cell r="D54" t="str">
            <v>3020-08</v>
          </cell>
          <cell r="E54">
            <v>21196717.882083338</v>
          </cell>
          <cell r="F54" t="str">
            <v>Profesional Universitario</v>
          </cell>
          <cell r="G54" t="str">
            <v>21CENTRO</v>
          </cell>
          <cell r="H54" t="str">
            <v>DIVISION FINANCIERA</v>
          </cell>
          <cell r="M54" t="str">
            <v>C</v>
          </cell>
          <cell r="O54" t="str">
            <v>UN</v>
          </cell>
          <cell r="P54">
            <v>1044033</v>
          </cell>
          <cell r="Q54">
            <v>0</v>
          </cell>
          <cell r="R54" t="str">
            <v>1</v>
          </cell>
          <cell r="S54">
            <v>20418</v>
          </cell>
          <cell r="T54">
            <v>31831</v>
          </cell>
          <cell r="U54">
            <v>47.777777777777779</v>
          </cell>
          <cell r="V54">
            <v>7.833333333333333</v>
          </cell>
          <cell r="W54">
            <v>16.533333333333335</v>
          </cell>
          <cell r="X54" t="str">
            <v>4Profesional</v>
          </cell>
          <cell r="Y54">
            <v>29176390.15076042</v>
          </cell>
          <cell r="Z54" t="str">
            <v>CENTRO</v>
          </cell>
          <cell r="AA54" t="str">
            <v>Mant</v>
          </cell>
          <cell r="AB54" t="str">
            <v>3020-08</v>
          </cell>
          <cell r="AC54">
            <v>19343634</v>
          </cell>
        </row>
        <row r="55">
          <cell r="C55" t="str">
            <v>AVILA LECHUGA NURIS ISABEL</v>
          </cell>
          <cell r="D55" t="str">
            <v>3020-08</v>
          </cell>
          <cell r="E55">
            <v>22387594.703749999</v>
          </cell>
          <cell r="F55" t="str">
            <v>Profesional Universitario</v>
          </cell>
          <cell r="G55" t="str">
            <v>20SEG</v>
          </cell>
          <cell r="H55" t="str">
            <v>GRUPO ALMACEN Y SUMINISTROS</v>
          </cell>
          <cell r="L55">
            <v>2003</v>
          </cell>
          <cell r="M55" t="str">
            <v>C</v>
          </cell>
          <cell r="O55" t="str">
            <v>UN</v>
          </cell>
          <cell r="P55">
            <v>1044033</v>
          </cell>
          <cell r="Q55">
            <v>58656</v>
          </cell>
          <cell r="R55" t="str">
            <v>2</v>
          </cell>
          <cell r="S55">
            <v>17210</v>
          </cell>
          <cell r="T55">
            <v>26766</v>
          </cell>
          <cell r="U55">
            <v>56.56388888888889</v>
          </cell>
          <cell r="V55">
            <v>1.5</v>
          </cell>
          <cell r="W55">
            <v>30.397222222222222</v>
          </cell>
          <cell r="X55" t="str">
            <v>4Profesional</v>
          </cell>
          <cell r="Y55">
            <v>55894930.045427084</v>
          </cell>
          <cell r="AA55" t="str">
            <v>Mant</v>
          </cell>
          <cell r="AB55" t="str">
            <v>3020-08</v>
          </cell>
          <cell r="AC55">
            <v>41398206</v>
          </cell>
        </row>
        <row r="56">
          <cell r="C56" t="str">
            <v>AVILEZ ESCOBAR DAMARIS MARIA</v>
          </cell>
          <cell r="D56" t="str">
            <v>5120-10</v>
          </cell>
          <cell r="E56">
            <v>11597824.078333335</v>
          </cell>
          <cell r="F56" t="str">
            <v>Auxiliar Administrativo</v>
          </cell>
          <cell r="G56" t="str">
            <v>23NORTE</v>
          </cell>
          <cell r="H56" t="str">
            <v>GRUPO OPERATIVO</v>
          </cell>
          <cell r="K56" t="str">
            <v>X</v>
          </cell>
          <cell r="M56" t="str">
            <v>C</v>
          </cell>
          <cell r="O56" t="str">
            <v>TL</v>
          </cell>
          <cell r="P56">
            <v>515106</v>
          </cell>
          <cell r="Q56">
            <v>0</v>
          </cell>
          <cell r="R56" t="str">
            <v>2</v>
          </cell>
          <cell r="S56">
            <v>24774</v>
          </cell>
          <cell r="T56">
            <v>34428</v>
          </cell>
          <cell r="U56">
            <v>35.85</v>
          </cell>
          <cell r="V56">
            <v>0</v>
          </cell>
          <cell r="W56">
            <v>9.4194444444444443</v>
          </cell>
          <cell r="X56" t="str">
            <v>6Asistencial</v>
          </cell>
          <cell r="Y56">
            <v>9537174.9881250001</v>
          </cell>
          <cell r="Z56" t="str">
            <v>NORTE</v>
          </cell>
          <cell r="AA56" t="str">
            <v>SUP</v>
          </cell>
          <cell r="AB56" t="str">
            <v>sale</v>
          </cell>
          <cell r="AC56">
            <v>22884163</v>
          </cell>
        </row>
        <row r="57">
          <cell r="C57" t="str">
            <v>AYCARDI PACHECO ANA KARINA</v>
          </cell>
          <cell r="D57" t="str">
            <v>2035-16</v>
          </cell>
          <cell r="E57">
            <v>34713218.367083333</v>
          </cell>
          <cell r="F57" t="str">
            <v>Director o Gerente Regional</v>
          </cell>
          <cell r="G57" t="str">
            <v>24ORIENTE</v>
          </cell>
          <cell r="H57" t="str">
            <v>DIRECCION REGIONAL NORTE SANTANDER</v>
          </cell>
          <cell r="K57" t="str">
            <v>X</v>
          </cell>
          <cell r="M57" t="str">
            <v>LNR</v>
          </cell>
          <cell r="O57" t="str">
            <v>UN</v>
          </cell>
          <cell r="P57">
            <v>1709781</v>
          </cell>
          <cell r="Q57">
            <v>0</v>
          </cell>
          <cell r="R57" t="str">
            <v>2</v>
          </cell>
          <cell r="S57">
            <v>22539</v>
          </cell>
          <cell r="T57">
            <v>36383</v>
          </cell>
          <cell r="U57">
            <v>41.972222222222221</v>
          </cell>
          <cell r="V57">
            <v>0</v>
          </cell>
          <cell r="W57">
            <v>4.0666666666666664</v>
          </cell>
          <cell r="X57" t="str">
            <v>3Ejecutivo</v>
          </cell>
          <cell r="Y57">
            <v>13049048.592</v>
          </cell>
          <cell r="Z57" t="str">
            <v>ORIENTE</v>
          </cell>
          <cell r="AA57" t="str">
            <v>SUP</v>
          </cell>
          <cell r="AB57" t="str">
            <v>sale</v>
          </cell>
          <cell r="AC57">
            <v>37313621</v>
          </cell>
        </row>
        <row r="58">
          <cell r="C58" t="str">
            <v>BALLESTAS SIERRA NANCY ESPERANZA</v>
          </cell>
          <cell r="D58" t="str">
            <v>5120-09</v>
          </cell>
          <cell r="E58">
            <v>10643889.421249999</v>
          </cell>
          <cell r="F58" t="str">
            <v>Auxiliar Administrativo</v>
          </cell>
          <cell r="G58" t="str">
            <v>23NORTE</v>
          </cell>
          <cell r="H58" t="str">
            <v>GRUPO SERVICIOS</v>
          </cell>
          <cell r="K58" t="str">
            <v>X</v>
          </cell>
          <cell r="M58" t="str">
            <v>C</v>
          </cell>
          <cell r="O58" t="str">
            <v>BACHILLER</v>
          </cell>
          <cell r="P58">
            <v>468655</v>
          </cell>
          <cell r="Q58">
            <v>0</v>
          </cell>
          <cell r="R58" t="str">
            <v>2</v>
          </cell>
          <cell r="S58">
            <v>22886</v>
          </cell>
          <cell r="T58">
            <v>31594</v>
          </cell>
          <cell r="U58">
            <v>41.019444444444446</v>
          </cell>
          <cell r="V58">
            <v>0</v>
          </cell>
          <cell r="W58">
            <v>17.177777777777777</v>
          </cell>
          <cell r="X58" t="str">
            <v>6Asistencial</v>
          </cell>
          <cell r="Y58">
            <v>15611561.05305903</v>
          </cell>
          <cell r="Z58" t="str">
            <v>NORTE</v>
          </cell>
          <cell r="AA58" t="str">
            <v>SUP</v>
          </cell>
          <cell r="AB58" t="str">
            <v>sale</v>
          </cell>
          <cell r="AC58">
            <v>33105923</v>
          </cell>
        </row>
        <row r="59">
          <cell r="C59" t="str">
            <v>BARRANCO VIDAL GRACIELA CRISTINA</v>
          </cell>
          <cell r="D59" t="str">
            <v>4065-09</v>
          </cell>
          <cell r="E59">
            <v>14586952.714583334</v>
          </cell>
          <cell r="F59" t="str">
            <v>Técnico Administrativo</v>
          </cell>
          <cell r="G59" t="str">
            <v>21CENTRO</v>
          </cell>
          <cell r="H59" t="str">
            <v>GRUPO CARTERA</v>
          </cell>
          <cell r="K59" t="str">
            <v>x</v>
          </cell>
          <cell r="M59" t="str">
            <v>C</v>
          </cell>
          <cell r="O59" t="str">
            <v>BACHILLER</v>
          </cell>
          <cell r="P59">
            <v>688731</v>
          </cell>
          <cell r="Q59">
            <v>0</v>
          </cell>
          <cell r="R59" t="str">
            <v>2</v>
          </cell>
          <cell r="S59">
            <v>24245</v>
          </cell>
          <cell r="T59">
            <v>35401</v>
          </cell>
          <cell r="U59">
            <v>37.297222222222224</v>
          </cell>
          <cell r="V59">
            <v>1.3333333333333333</v>
          </cell>
          <cell r="W59">
            <v>6.7583333333333337</v>
          </cell>
          <cell r="X59" t="str">
            <v>5Tecnico</v>
          </cell>
          <cell r="Y59">
            <v>4987358.5851770835</v>
          </cell>
          <cell r="Z59" t="str">
            <v>CENTRO</v>
          </cell>
          <cell r="AA59" t="str">
            <v>SUP</v>
          </cell>
          <cell r="AB59" t="str">
            <v>sale</v>
          </cell>
          <cell r="AC59">
            <v>36559389</v>
          </cell>
        </row>
        <row r="60">
          <cell r="C60" t="str">
            <v>BARRETO MENDEZ WILLIAM</v>
          </cell>
          <cell r="D60" t="str">
            <v>3020-14</v>
          </cell>
          <cell r="E60">
            <v>27317929.430000003</v>
          </cell>
          <cell r="F60" t="str">
            <v>Profesional Universitario</v>
          </cell>
          <cell r="G60" t="str">
            <v>16SDT</v>
          </cell>
          <cell r="H60" t="str">
            <v>DIVISION PROGRAMAS INTERNACIONALES</v>
          </cell>
          <cell r="I60" t="str">
            <v>SRI</v>
          </cell>
          <cell r="M60" t="str">
            <v>C</v>
          </cell>
          <cell r="O60" t="str">
            <v>UN</v>
          </cell>
          <cell r="P60">
            <v>1345530</v>
          </cell>
          <cell r="Q60">
            <v>0</v>
          </cell>
          <cell r="R60" t="str">
            <v>1</v>
          </cell>
          <cell r="S60">
            <v>23530</v>
          </cell>
          <cell r="T60">
            <v>35578</v>
          </cell>
          <cell r="U60">
            <v>39.258333333333333</v>
          </cell>
          <cell r="V60">
            <v>0</v>
          </cell>
          <cell r="W60">
            <v>6.2694444444444448</v>
          </cell>
          <cell r="X60" t="str">
            <v>4Profesional</v>
          </cell>
          <cell r="Y60">
            <v>8735813.5917499997</v>
          </cell>
          <cell r="AA60" t="str">
            <v>Mant</v>
          </cell>
          <cell r="AB60" t="str">
            <v>3020-14</v>
          </cell>
          <cell r="AC60">
            <v>79321982</v>
          </cell>
        </row>
        <row r="61">
          <cell r="C61" t="str">
            <v>BAUTISTA GALINDO VICTOR RAUL</v>
          </cell>
          <cell r="D61" t="str">
            <v>3020-12</v>
          </cell>
          <cell r="E61">
            <v>25294052.003333326</v>
          </cell>
          <cell r="F61" t="str">
            <v>Profesional Universitario</v>
          </cell>
          <cell r="G61" t="str">
            <v>15OSI</v>
          </cell>
          <cell r="H61" t="str">
            <v>DIVISION SISTEMATIZACION E INFORMATICA</v>
          </cell>
          <cell r="M61" t="str">
            <v>C</v>
          </cell>
          <cell r="O61" t="str">
            <v>UN</v>
          </cell>
          <cell r="P61">
            <v>1245845</v>
          </cell>
          <cell r="Q61">
            <v>0</v>
          </cell>
          <cell r="R61" t="str">
            <v>1</v>
          </cell>
          <cell r="S61">
            <v>23509</v>
          </cell>
          <cell r="T61">
            <v>35125</v>
          </cell>
          <cell r="U61">
            <v>39.31388888888889</v>
          </cell>
          <cell r="V61">
            <v>0.91666666666666663</v>
          </cell>
          <cell r="W61">
            <v>7.5111111111111111</v>
          </cell>
          <cell r="X61" t="str">
            <v>4Profesional</v>
          </cell>
          <cell r="Y61">
            <v>9394847.1157037038</v>
          </cell>
          <cell r="AA61" t="str">
            <v>Mant</v>
          </cell>
          <cell r="AB61" t="str">
            <v>3020-12</v>
          </cell>
          <cell r="AC61">
            <v>79352968</v>
          </cell>
        </row>
        <row r="62">
          <cell r="C62" t="str">
            <v>BECERRA AYALA JUAN DIEGO</v>
          </cell>
          <cell r="D62" t="str">
            <v>4065-09</v>
          </cell>
          <cell r="E62">
            <v>16239907.114583334</v>
          </cell>
          <cell r="F62" t="str">
            <v>Técnico Administrativo</v>
          </cell>
          <cell r="G62" t="str">
            <v>22NOROCCIDENTE</v>
          </cell>
          <cell r="H62" t="str">
            <v>GRUPO ADMINISTRATIVO</v>
          </cell>
          <cell r="K62" t="str">
            <v>X</v>
          </cell>
          <cell r="M62" t="str">
            <v>C</v>
          </cell>
          <cell r="O62" t="str">
            <v>BACHILLER</v>
          </cell>
          <cell r="P62">
            <v>688731</v>
          </cell>
          <cell r="Q62">
            <v>0</v>
          </cell>
          <cell r="R62" t="str">
            <v>1</v>
          </cell>
          <cell r="S62">
            <v>23780</v>
          </cell>
          <cell r="T62">
            <v>32630</v>
          </cell>
          <cell r="U62">
            <v>38.577777777777776</v>
          </cell>
          <cell r="V62">
            <v>0</v>
          </cell>
          <cell r="W62">
            <v>14.341666666666667</v>
          </cell>
          <cell r="X62" t="str">
            <v>5Tecnico</v>
          </cell>
          <cell r="Y62">
            <v>17645333.006035879</v>
          </cell>
          <cell r="Z62" t="str">
            <v>NOROCCIDENTE</v>
          </cell>
          <cell r="AA62" t="str">
            <v>SUP</v>
          </cell>
          <cell r="AB62" t="str">
            <v>sale</v>
          </cell>
          <cell r="AC62">
            <v>71658086</v>
          </cell>
        </row>
        <row r="63">
          <cell r="C63" t="str">
            <v>BECERRA DE CABALLERO RUTH MARINA</v>
          </cell>
          <cell r="D63" t="str">
            <v>5120-09</v>
          </cell>
          <cell r="E63">
            <v>11768661.421249999</v>
          </cell>
          <cell r="F63" t="str">
            <v>Auxiliar Administrativo</v>
          </cell>
          <cell r="G63" t="str">
            <v>25SUROCCIDENTE</v>
          </cell>
          <cell r="H63" t="str">
            <v>GRUPO ADMINISTRATIVO Y FINANCIERO</v>
          </cell>
          <cell r="L63" t="str">
            <v>MCF</v>
          </cell>
          <cell r="M63" t="str">
            <v>C</v>
          </cell>
          <cell r="N63" t="str">
            <v>P</v>
          </cell>
          <cell r="O63" t="str">
            <v>BACHILLER</v>
          </cell>
          <cell r="P63">
            <v>468655</v>
          </cell>
          <cell r="Q63">
            <v>0</v>
          </cell>
          <cell r="R63" t="str">
            <v>2</v>
          </cell>
          <cell r="S63">
            <v>20517</v>
          </cell>
          <cell r="T63">
            <v>37090</v>
          </cell>
          <cell r="U63">
            <v>47.505555555555553</v>
          </cell>
          <cell r="V63">
            <v>1.6666666666666665</v>
          </cell>
          <cell r="W63">
            <v>2.1305555555555555</v>
          </cell>
          <cell r="X63" t="str">
            <v>6Asistencial</v>
          </cell>
          <cell r="Y63">
            <v>5663227.0200000005</v>
          </cell>
          <cell r="Z63" t="str">
            <v>SUROCCIDENTE</v>
          </cell>
          <cell r="AA63" t="str">
            <v>Mant</v>
          </cell>
          <cell r="AB63" t="str">
            <v>5120-09</v>
          </cell>
          <cell r="AC63">
            <v>38237954</v>
          </cell>
        </row>
        <row r="64">
          <cell r="C64" t="str">
            <v>BEJARANO BONILLA MARIELA DEL-CARMEN</v>
          </cell>
          <cell r="D64" t="str">
            <v>4065-09</v>
          </cell>
          <cell r="E64">
            <v>14586952.714583334</v>
          </cell>
          <cell r="F64" t="str">
            <v>Técnico Administrativo</v>
          </cell>
          <cell r="G64" t="str">
            <v>24ORIENTE</v>
          </cell>
          <cell r="H64" t="str">
            <v>GRUPO ADMINISTRATIVO Y FINANCIERO</v>
          </cell>
          <cell r="K64" t="str">
            <v>X</v>
          </cell>
          <cell r="M64" t="str">
            <v>C</v>
          </cell>
          <cell r="O64" t="str">
            <v>UN</v>
          </cell>
          <cell r="P64">
            <v>688731</v>
          </cell>
          <cell r="Q64">
            <v>0</v>
          </cell>
          <cell r="R64" t="str">
            <v>2</v>
          </cell>
          <cell r="S64">
            <v>22278</v>
          </cell>
          <cell r="T64">
            <v>31807</v>
          </cell>
          <cell r="U64">
            <v>42.68611111111111</v>
          </cell>
          <cell r="V64">
            <v>0</v>
          </cell>
          <cell r="W64">
            <v>16.597222222222221</v>
          </cell>
          <cell r="X64" t="str">
            <v>5Tecnico</v>
          </cell>
          <cell r="Y64">
            <v>20328590.256540511</v>
          </cell>
          <cell r="Z64" t="str">
            <v>ORIENTE</v>
          </cell>
          <cell r="AA64" t="str">
            <v>SUP</v>
          </cell>
          <cell r="AB64" t="str">
            <v>sale</v>
          </cell>
          <cell r="AC64">
            <v>23606351</v>
          </cell>
        </row>
        <row r="65">
          <cell r="C65" t="str">
            <v>BELLO GOMEZ CLAUDIA CRISTINA</v>
          </cell>
          <cell r="D65" t="str">
            <v>5120-10</v>
          </cell>
          <cell r="E65">
            <v>11597824.078333335</v>
          </cell>
          <cell r="F65" t="str">
            <v>Auxiliar Administrativo</v>
          </cell>
          <cell r="G65" t="str">
            <v>16SDT</v>
          </cell>
          <cell r="H65" t="str">
            <v>DIVISION CREDITO</v>
          </cell>
          <cell r="K65" t="str">
            <v>X</v>
          </cell>
          <cell r="M65" t="str">
            <v>C</v>
          </cell>
          <cell r="N65" t="str">
            <v>P</v>
          </cell>
          <cell r="O65" t="str">
            <v>TL</v>
          </cell>
          <cell r="P65">
            <v>515106</v>
          </cell>
          <cell r="Q65">
            <v>0</v>
          </cell>
          <cell r="R65" t="str">
            <v>2</v>
          </cell>
          <cell r="S65">
            <v>25651</v>
          </cell>
          <cell r="T65">
            <v>36607</v>
          </cell>
          <cell r="U65">
            <v>33.447222222222223</v>
          </cell>
          <cell r="V65">
            <v>3</v>
          </cell>
          <cell r="W65">
            <v>3.4527777777777779</v>
          </cell>
          <cell r="X65" t="str">
            <v>6Asistencial</v>
          </cell>
          <cell r="Y65">
            <v>6224540.9039999992</v>
          </cell>
          <cell r="AA65" t="str">
            <v>SUP</v>
          </cell>
          <cell r="AB65" t="str">
            <v>sale</v>
          </cell>
          <cell r="AC65">
            <v>52008944</v>
          </cell>
        </row>
        <row r="66">
          <cell r="C66" t="str">
            <v>BERNAL RIVERA JAIME ENRIQUE</v>
          </cell>
          <cell r="D66" t="str">
            <v>2040-15</v>
          </cell>
          <cell r="E66">
            <v>33594659.907499999</v>
          </cell>
          <cell r="F66" t="str">
            <v>Jefe de División</v>
          </cell>
          <cell r="G66" t="str">
            <v>21CENTRO</v>
          </cell>
          <cell r="H66" t="str">
            <v>DIVISION CREDITO</v>
          </cell>
          <cell r="K66" t="str">
            <v>X</v>
          </cell>
          <cell r="M66" t="str">
            <v>C</v>
          </cell>
          <cell r="N66" t="str">
            <v>P</v>
          </cell>
          <cell r="O66" t="str">
            <v>UN</v>
          </cell>
          <cell r="P66">
            <v>1654687</v>
          </cell>
          <cell r="Q66">
            <v>0</v>
          </cell>
          <cell r="R66" t="str">
            <v>1</v>
          </cell>
          <cell r="S66">
            <v>19335</v>
          </cell>
          <cell r="T66">
            <v>35919</v>
          </cell>
          <cell r="U66">
            <v>50.744444444444447</v>
          </cell>
          <cell r="V66">
            <v>17.083333333333332</v>
          </cell>
          <cell r="W66">
            <v>5.3361111111111112</v>
          </cell>
          <cell r="X66" t="str">
            <v>3Ejecutivo</v>
          </cell>
          <cell r="Y66">
            <v>12628571.184</v>
          </cell>
          <cell r="Z66" t="str">
            <v>CENTRO</v>
          </cell>
          <cell r="AA66" t="str">
            <v>SUP</v>
          </cell>
          <cell r="AB66" t="str">
            <v>sale</v>
          </cell>
          <cell r="AC66">
            <v>19189605</v>
          </cell>
        </row>
        <row r="67">
          <cell r="C67" t="str">
            <v>BETANCUR GARCIA MARIA DOLLY</v>
          </cell>
          <cell r="D67" t="str">
            <v>4065-11</v>
          </cell>
          <cell r="E67">
            <v>16080398.177083332</v>
          </cell>
          <cell r="F67" t="str">
            <v>Técnico Administrativo</v>
          </cell>
          <cell r="G67" t="str">
            <v>22NOROCCIDENTE</v>
          </cell>
          <cell r="H67" t="str">
            <v>GRUPO FINANCIERO</v>
          </cell>
          <cell r="K67" t="str">
            <v>X</v>
          </cell>
          <cell r="M67" t="str">
            <v>C</v>
          </cell>
          <cell r="O67" t="str">
            <v>TL</v>
          </cell>
          <cell r="P67">
            <v>761453</v>
          </cell>
          <cell r="Q67">
            <v>0</v>
          </cell>
          <cell r="R67" t="str">
            <v>2</v>
          </cell>
          <cell r="S67">
            <v>20545</v>
          </cell>
          <cell r="T67">
            <v>29281</v>
          </cell>
          <cell r="U67">
            <v>47.430555555555557</v>
          </cell>
          <cell r="V67">
            <v>0</v>
          </cell>
          <cell r="W67">
            <v>23.511111111111113</v>
          </cell>
          <cell r="X67" t="str">
            <v>5Tecnico</v>
          </cell>
          <cell r="Y67">
            <v>31394955.470890049</v>
          </cell>
          <cell r="Z67" t="str">
            <v>NOROCCIDENTE</v>
          </cell>
          <cell r="AA67" t="str">
            <v>SUP</v>
          </cell>
          <cell r="AB67" t="str">
            <v>sale</v>
          </cell>
          <cell r="AC67">
            <v>42967395</v>
          </cell>
        </row>
        <row r="68">
          <cell r="C68" t="str">
            <v>BOHORQUEZ MASMELA MARIA CLEMENCIA</v>
          </cell>
          <cell r="D68" t="str">
            <v>2040-18</v>
          </cell>
          <cell r="E68">
            <v>38152175.625416674</v>
          </cell>
          <cell r="F68" t="str">
            <v>Jefe de División</v>
          </cell>
          <cell r="G68" t="str">
            <v>20SEG</v>
          </cell>
          <cell r="H68" t="str">
            <v>DIVISION SERVICIOS ADMINISTRATIVOS</v>
          </cell>
          <cell r="K68" t="str">
            <v>x</v>
          </cell>
          <cell r="M68" t="str">
            <v>C</v>
          </cell>
          <cell r="N68" t="str">
            <v>P</v>
          </cell>
          <cell r="O68" t="str">
            <v>ES</v>
          </cell>
          <cell r="P68">
            <v>1879165</v>
          </cell>
          <cell r="Q68">
            <v>0</v>
          </cell>
          <cell r="R68" t="str">
            <v>2</v>
          </cell>
          <cell r="S68">
            <v>19477</v>
          </cell>
          <cell r="T68">
            <v>37656</v>
          </cell>
          <cell r="U68">
            <v>50.352777777777774</v>
          </cell>
          <cell r="V68">
            <v>0</v>
          </cell>
          <cell r="W68">
            <v>0.58611111111111114</v>
          </cell>
          <cell r="X68" t="str">
            <v>3Ejecutivo</v>
          </cell>
          <cell r="Y68">
            <v>13146638.34</v>
          </cell>
          <cell r="AA68" t="str">
            <v>SUP</v>
          </cell>
          <cell r="AB68" t="str">
            <v>sale</v>
          </cell>
          <cell r="AC68">
            <v>41587261</v>
          </cell>
        </row>
        <row r="69">
          <cell r="C69" t="str">
            <v>BOHORQUEZ RODRIGUEZ MARIA ERNESTINA</v>
          </cell>
          <cell r="D69" t="str">
            <v>3020-10</v>
          </cell>
          <cell r="E69">
            <v>24270956.944583334</v>
          </cell>
          <cell r="F69" t="str">
            <v>Profesional Universitario</v>
          </cell>
          <cell r="G69" t="str">
            <v>21CENTRO</v>
          </cell>
          <cell r="H69" t="str">
            <v>DIVISION CREDITO</v>
          </cell>
          <cell r="M69" t="str">
            <v>C</v>
          </cell>
          <cell r="O69" t="str">
            <v>UN</v>
          </cell>
          <cell r="P69">
            <v>1135915</v>
          </cell>
          <cell r="Q69">
            <v>59538</v>
          </cell>
          <cell r="R69" t="str">
            <v>2</v>
          </cell>
          <cell r="S69">
            <v>18777</v>
          </cell>
          <cell r="T69">
            <v>26908</v>
          </cell>
          <cell r="U69">
            <v>52.266666666666666</v>
          </cell>
          <cell r="V69">
            <v>2</v>
          </cell>
          <cell r="W69">
            <v>30.011111111111113</v>
          </cell>
          <cell r="X69" t="str">
            <v>4Profesional</v>
          </cell>
          <cell r="Y69">
            <v>59825782.087049767</v>
          </cell>
          <cell r="Z69" t="str">
            <v>CENTRO</v>
          </cell>
          <cell r="AA69" t="str">
            <v>Mant</v>
          </cell>
          <cell r="AB69" t="str">
            <v>3020-10</v>
          </cell>
          <cell r="AC69">
            <v>41518533</v>
          </cell>
        </row>
        <row r="70">
          <cell r="C70" t="str">
            <v>BOLAÑOS RAMIREZ MERY</v>
          </cell>
          <cell r="D70" t="str">
            <v>4065-11</v>
          </cell>
          <cell r="E70">
            <v>16080398.177083332</v>
          </cell>
          <cell r="F70" t="str">
            <v>Técnico Administrativo</v>
          </cell>
          <cell r="G70" t="str">
            <v>15OSI</v>
          </cell>
          <cell r="H70" t="str">
            <v>DIVISION SISTEMATIZACION E INFORMATICA</v>
          </cell>
          <cell r="M70" t="str">
            <v>C</v>
          </cell>
          <cell r="O70" t="str">
            <v>ES</v>
          </cell>
          <cell r="P70">
            <v>761453</v>
          </cell>
          <cell r="Q70">
            <v>0</v>
          </cell>
          <cell r="R70" t="str">
            <v>2</v>
          </cell>
          <cell r="S70">
            <v>24802</v>
          </cell>
          <cell r="T70">
            <v>32779</v>
          </cell>
          <cell r="U70">
            <v>35.774999999999999</v>
          </cell>
          <cell r="V70">
            <v>0</v>
          </cell>
          <cell r="W70">
            <v>13.936111111111112</v>
          </cell>
          <cell r="X70" t="str">
            <v>5Tecnico</v>
          </cell>
          <cell r="Y70">
            <v>18926948.589922454</v>
          </cell>
          <cell r="AA70" t="str">
            <v>Mant</v>
          </cell>
          <cell r="AB70" t="str">
            <v>4065-11</v>
          </cell>
          <cell r="AC70">
            <v>51882330</v>
          </cell>
        </row>
        <row r="71">
          <cell r="C71" t="str">
            <v>BOLIVAR PEREIRA MERY ANNE</v>
          </cell>
          <cell r="D71" t="str">
            <v>4065-09</v>
          </cell>
          <cell r="E71">
            <v>14586952.714583334</v>
          </cell>
          <cell r="F71" t="str">
            <v>Técnico Administrativo</v>
          </cell>
          <cell r="G71" t="str">
            <v>25SUROCCIDENTE</v>
          </cell>
          <cell r="H71" t="str">
            <v>GRUPO PROGRAMAS INTERNACIONALES</v>
          </cell>
          <cell r="L71" t="str">
            <v>MCF</v>
          </cell>
          <cell r="M71" t="str">
            <v>C</v>
          </cell>
          <cell r="O71" t="str">
            <v>BACHILLER</v>
          </cell>
          <cell r="P71">
            <v>688731</v>
          </cell>
          <cell r="Q71">
            <v>0</v>
          </cell>
          <cell r="R71" t="str">
            <v>2</v>
          </cell>
          <cell r="S71">
            <v>24165</v>
          </cell>
          <cell r="T71">
            <v>32227</v>
          </cell>
          <cell r="U71">
            <v>37.522222222222226</v>
          </cell>
          <cell r="V71">
            <v>0</v>
          </cell>
          <cell r="W71">
            <v>15.444444444444445</v>
          </cell>
          <cell r="X71" t="str">
            <v>5Tecnico</v>
          </cell>
          <cell r="Y71">
            <v>18928629.951929398</v>
          </cell>
          <cell r="Z71" t="str">
            <v>SUROCCIDENTE</v>
          </cell>
          <cell r="AA71" t="str">
            <v>Mant</v>
          </cell>
          <cell r="AB71" t="str">
            <v>4065-09</v>
          </cell>
          <cell r="AC71">
            <v>66701659</v>
          </cell>
        </row>
        <row r="72">
          <cell r="C72" t="str">
            <v>zzVACANTE PENSION48</v>
          </cell>
          <cell r="D72" t="str">
            <v>5120-10</v>
          </cell>
          <cell r="E72">
            <v>11597824.078333335</v>
          </cell>
          <cell r="F72" t="str">
            <v>Auxiliar Administrativo</v>
          </cell>
          <cell r="G72" t="str">
            <v>21CENTRO</v>
          </cell>
          <cell r="H72" t="str">
            <v>GRUPO INFORMACION COMERCIAL</v>
          </cell>
          <cell r="K72" t="str">
            <v>X</v>
          </cell>
          <cell r="M72" t="str">
            <v>C</v>
          </cell>
          <cell r="N72" t="str">
            <v>V</v>
          </cell>
          <cell r="P72">
            <v>515106</v>
          </cell>
          <cell r="Q72">
            <v>0</v>
          </cell>
          <cell r="R72" t="str">
            <v>2</v>
          </cell>
          <cell r="X72" t="str">
            <v>6Asistencial</v>
          </cell>
          <cell r="Y72">
            <v>0</v>
          </cell>
          <cell r="Z72" t="str">
            <v>CENTRO</v>
          </cell>
          <cell r="AA72" t="str">
            <v>SUP</v>
          </cell>
          <cell r="AB72" t="str">
            <v>sale</v>
          </cell>
          <cell r="AC72">
            <v>41393959</v>
          </cell>
        </row>
        <row r="73">
          <cell r="C73" t="str">
            <v>BOTERO GUINGUE LIBIA</v>
          </cell>
          <cell r="D73" t="str">
            <v>4065-12</v>
          </cell>
          <cell r="E73">
            <v>18045145.748750001</v>
          </cell>
          <cell r="F73" t="str">
            <v>Técnico Administrativo</v>
          </cell>
          <cell r="G73" t="str">
            <v>21CENTRO</v>
          </cell>
          <cell r="H73" t="str">
            <v>DIVISION SERVICIOS AL EXTERIOR</v>
          </cell>
          <cell r="I73" t="str">
            <v>SRI</v>
          </cell>
          <cell r="K73" t="str">
            <v>X</v>
          </cell>
          <cell r="M73" t="str">
            <v>C</v>
          </cell>
          <cell r="O73" t="str">
            <v>BACHILLER</v>
          </cell>
          <cell r="P73">
            <v>808521</v>
          </cell>
          <cell r="Q73">
            <v>80283</v>
          </cell>
          <cell r="R73" t="str">
            <v>2</v>
          </cell>
          <cell r="S73">
            <v>19034</v>
          </cell>
          <cell r="T73">
            <v>26724</v>
          </cell>
          <cell r="U73">
            <v>51.569444444444443</v>
          </cell>
          <cell r="V73">
            <v>0</v>
          </cell>
          <cell r="W73">
            <v>30.511111111111113</v>
          </cell>
          <cell r="X73" t="str">
            <v>5Tecnico</v>
          </cell>
          <cell r="Y73">
            <v>45196539.499177083</v>
          </cell>
          <cell r="Z73" t="str">
            <v>CENTRO</v>
          </cell>
          <cell r="AA73" t="str">
            <v>SUP</v>
          </cell>
          <cell r="AB73" t="str">
            <v>sale</v>
          </cell>
          <cell r="AC73">
            <v>41536552</v>
          </cell>
        </row>
        <row r="74">
          <cell r="C74" t="str">
            <v>BOTERO HURTADO LUZ MARINA</v>
          </cell>
          <cell r="D74" t="str">
            <v>4065-11</v>
          </cell>
          <cell r="E74">
            <v>16080398.177083332</v>
          </cell>
          <cell r="F74" t="str">
            <v>Técnico Administrativo</v>
          </cell>
          <cell r="G74" t="str">
            <v>22NOROCCIDENTE</v>
          </cell>
          <cell r="H74" t="str">
            <v>DIVISION PROGRAMAS EN ADMINISTRACION</v>
          </cell>
          <cell r="K74" t="str">
            <v>X</v>
          </cell>
          <cell r="M74" t="str">
            <v>C</v>
          </cell>
          <cell r="O74" t="str">
            <v>BACHILLER</v>
          </cell>
          <cell r="P74">
            <v>761453</v>
          </cell>
          <cell r="Q74">
            <v>0</v>
          </cell>
          <cell r="R74" t="str">
            <v>2</v>
          </cell>
          <cell r="S74">
            <v>21222</v>
          </cell>
          <cell r="T74">
            <v>31807</v>
          </cell>
          <cell r="U74">
            <v>45.580555555555556</v>
          </cell>
          <cell r="V74">
            <v>0</v>
          </cell>
          <cell r="W74">
            <v>16.597222222222221</v>
          </cell>
          <cell r="X74" t="str">
            <v>5Tecnico</v>
          </cell>
          <cell r="Y74">
            <v>22397424.732047454</v>
          </cell>
          <cell r="Z74" t="str">
            <v>NOROCCIDENTE</v>
          </cell>
          <cell r="AA74" t="str">
            <v>SUP</v>
          </cell>
          <cell r="AB74" t="str">
            <v>sale</v>
          </cell>
          <cell r="AC74">
            <v>42870287</v>
          </cell>
        </row>
        <row r="75">
          <cell r="C75" t="str">
            <v>BOTERO JARAMILLO ARIEL ALBERTO</v>
          </cell>
          <cell r="D75" t="str">
            <v>3020-12</v>
          </cell>
          <cell r="E75">
            <v>25294052.003333326</v>
          </cell>
          <cell r="F75" t="str">
            <v>Profesional Universitario</v>
          </cell>
          <cell r="G75" t="str">
            <v>22NOROCCIDENTE</v>
          </cell>
          <cell r="H75" t="str">
            <v>GRUPO FINANCIERO</v>
          </cell>
          <cell r="M75" t="str">
            <v>C</v>
          </cell>
          <cell r="O75" t="str">
            <v>UN</v>
          </cell>
          <cell r="P75">
            <v>1245845</v>
          </cell>
          <cell r="Q75">
            <v>0</v>
          </cell>
          <cell r="R75" t="str">
            <v>1</v>
          </cell>
          <cell r="S75">
            <v>19336</v>
          </cell>
          <cell r="T75">
            <v>28080</v>
          </cell>
          <cell r="U75">
            <v>50.741666666666667</v>
          </cell>
          <cell r="V75">
            <v>0</v>
          </cell>
          <cell r="W75">
            <v>26.802777777777777</v>
          </cell>
          <cell r="X75" t="str">
            <v>4Profesional</v>
          </cell>
          <cell r="Y75">
            <v>55916924.276888892</v>
          </cell>
          <cell r="Z75" t="str">
            <v>NOROCCIDENTE</v>
          </cell>
          <cell r="AA75" t="str">
            <v>Mant</v>
          </cell>
          <cell r="AB75" t="str">
            <v>3020-12</v>
          </cell>
          <cell r="AC75">
            <v>70043948</v>
          </cell>
        </row>
        <row r="76">
          <cell r="C76" t="str">
            <v>BUITRAGO QUIROGA AURA CECILIA</v>
          </cell>
          <cell r="D76" t="str">
            <v>4065-12</v>
          </cell>
          <cell r="E76">
            <v>16415181.84</v>
          </cell>
          <cell r="F76" t="str">
            <v>Técnico Administrativo</v>
          </cell>
          <cell r="G76" t="str">
            <v>21CENTRO</v>
          </cell>
          <cell r="H76" t="str">
            <v>DIVISION CREDITO</v>
          </cell>
          <cell r="K76" t="str">
            <v>X</v>
          </cell>
          <cell r="M76" t="str">
            <v>C</v>
          </cell>
          <cell r="O76" t="str">
            <v>TL</v>
          </cell>
          <cell r="P76">
            <v>808521</v>
          </cell>
          <cell r="Q76">
            <v>0</v>
          </cell>
          <cell r="R76" t="str">
            <v>2</v>
          </cell>
          <cell r="S76">
            <v>19647</v>
          </cell>
          <cell r="T76">
            <v>28384</v>
          </cell>
          <cell r="U76">
            <v>49.888888888888886</v>
          </cell>
          <cell r="V76">
            <v>0</v>
          </cell>
          <cell r="W76">
            <v>25.969444444444445</v>
          </cell>
          <cell r="X76" t="str">
            <v>5Tecnico</v>
          </cell>
          <cell r="Y76">
            <v>35114873.222666666</v>
          </cell>
          <cell r="Z76" t="str">
            <v>CENTRO</v>
          </cell>
          <cell r="AA76" t="str">
            <v>SUP</v>
          </cell>
          <cell r="AB76" t="str">
            <v>sale</v>
          </cell>
          <cell r="AC76">
            <v>41628365</v>
          </cell>
        </row>
        <row r="77">
          <cell r="C77" t="str">
            <v>BUSTAMANTE SAGRA CLARA EUGENIA DEL SOCORR</v>
          </cell>
          <cell r="D77" t="str">
            <v>2040-18</v>
          </cell>
          <cell r="E77">
            <v>38152175.625416674</v>
          </cell>
          <cell r="F77" t="str">
            <v>Jefe de División</v>
          </cell>
          <cell r="G77" t="str">
            <v>16SDT</v>
          </cell>
          <cell r="H77" t="str">
            <v>DIVISION CREDITO</v>
          </cell>
          <cell r="L77">
            <v>2005</v>
          </cell>
          <cell r="M77" t="str">
            <v>C</v>
          </cell>
          <cell r="N77" t="str">
            <v>P</v>
          </cell>
          <cell r="O77" t="str">
            <v>UN</v>
          </cell>
          <cell r="P77">
            <v>1879165</v>
          </cell>
          <cell r="Q77">
            <v>0</v>
          </cell>
          <cell r="R77" t="str">
            <v>2</v>
          </cell>
          <cell r="S77">
            <v>17255</v>
          </cell>
          <cell r="T77">
            <v>35585</v>
          </cell>
          <cell r="U77">
            <v>56.43333333333333</v>
          </cell>
          <cell r="V77">
            <v>12.057534246575344</v>
          </cell>
          <cell r="W77">
            <v>6.2527777777777782</v>
          </cell>
          <cell r="X77" t="str">
            <v>3Ejecutivo</v>
          </cell>
          <cell r="Y77">
            <v>13146638.34</v>
          </cell>
          <cell r="AA77" t="str">
            <v>crear</v>
          </cell>
          <cell r="AB77" t="str">
            <v>3010-19</v>
          </cell>
          <cell r="AC77">
            <v>41383961</v>
          </cell>
        </row>
        <row r="78">
          <cell r="C78" t="str">
            <v>BUSTOS COLORADO BERTHA MIREYA</v>
          </cell>
          <cell r="D78" t="str">
            <v>4065-12</v>
          </cell>
          <cell r="E78">
            <v>16415181.84</v>
          </cell>
          <cell r="F78" t="str">
            <v>Técnico Administrativo</v>
          </cell>
          <cell r="G78" t="str">
            <v>20SEG</v>
          </cell>
          <cell r="H78" t="str">
            <v>DIVISION RECURSOS HUMANOS</v>
          </cell>
          <cell r="M78" t="str">
            <v>C</v>
          </cell>
          <cell r="N78" t="str">
            <v>VE</v>
          </cell>
          <cell r="O78" t="str">
            <v>ES</v>
          </cell>
          <cell r="P78">
            <v>808521</v>
          </cell>
          <cell r="Q78">
            <v>0</v>
          </cell>
          <cell r="R78" t="str">
            <v>2</v>
          </cell>
          <cell r="S78">
            <v>20442</v>
          </cell>
          <cell r="T78">
            <v>31729</v>
          </cell>
          <cell r="U78">
            <v>47.711111111111109</v>
          </cell>
          <cell r="V78">
            <v>2.5833333333333335</v>
          </cell>
          <cell r="W78">
            <v>16.81111111111111</v>
          </cell>
          <cell r="X78" t="str">
            <v>5Tecnico</v>
          </cell>
          <cell r="Y78">
            <v>22986059.073333334</v>
          </cell>
          <cell r="AA78" t="str">
            <v>Mant</v>
          </cell>
          <cell r="AB78" t="str">
            <v>4065-12</v>
          </cell>
          <cell r="AC78">
            <v>41658810</v>
          </cell>
        </row>
        <row r="79">
          <cell r="C79" t="str">
            <v>CABALLERO CARRASCAL JACQUELINE</v>
          </cell>
          <cell r="D79" t="str">
            <v>2040-11</v>
          </cell>
          <cell r="E79">
            <v>29737405.522916667</v>
          </cell>
          <cell r="F79" t="str">
            <v>Jefe de División</v>
          </cell>
          <cell r="G79" t="str">
            <v>24ORIENTE</v>
          </cell>
          <cell r="H79" t="str">
            <v>DIVISION CREDITO Y PROGRAMAS INTERNACIONALES</v>
          </cell>
          <cell r="K79" t="str">
            <v>x</v>
          </cell>
          <cell r="M79" t="str">
            <v>C</v>
          </cell>
          <cell r="N79" t="str">
            <v>P</v>
          </cell>
          <cell r="O79" t="str">
            <v>ES</v>
          </cell>
          <cell r="P79">
            <v>1464700</v>
          </cell>
          <cell r="Q79">
            <v>0</v>
          </cell>
          <cell r="R79" t="str">
            <v>2</v>
          </cell>
          <cell r="S79">
            <v>23214</v>
          </cell>
          <cell r="T79">
            <v>33086</v>
          </cell>
          <cell r="U79">
            <v>40.119444444444447</v>
          </cell>
          <cell r="V79">
            <v>0</v>
          </cell>
          <cell r="W79">
            <v>13.094444444444445</v>
          </cell>
          <cell r="X79" t="str">
            <v>3Ejecutivo</v>
          </cell>
          <cell r="Y79">
            <v>11178590.4</v>
          </cell>
          <cell r="Z79" t="str">
            <v>ORIENTE</v>
          </cell>
          <cell r="AA79" t="str">
            <v>SUP</v>
          </cell>
          <cell r="AB79" t="str">
            <v>sale</v>
          </cell>
          <cell r="AC79">
            <v>63324691</v>
          </cell>
        </row>
        <row r="80">
          <cell r="C80" t="str">
            <v>CABEZA MONSALVE ANA VICTORIA</v>
          </cell>
          <cell r="D80" t="str">
            <v>4065-11</v>
          </cell>
          <cell r="E80">
            <v>16080398.177083332</v>
          </cell>
          <cell r="F80" t="str">
            <v>Técnico Administrativo</v>
          </cell>
          <cell r="G80" t="str">
            <v>24ORIENTE</v>
          </cell>
          <cell r="H80" t="str">
            <v>DIVISION ADMINISTRATIVA Y FINANCIERA</v>
          </cell>
          <cell r="K80" t="str">
            <v>X</v>
          </cell>
          <cell r="M80" t="str">
            <v>C</v>
          </cell>
          <cell r="O80" t="str">
            <v>UN</v>
          </cell>
          <cell r="P80">
            <v>761453</v>
          </cell>
          <cell r="Q80">
            <v>0</v>
          </cell>
          <cell r="R80" t="str">
            <v>2</v>
          </cell>
          <cell r="S80">
            <v>24535</v>
          </cell>
          <cell r="T80">
            <v>32638</v>
          </cell>
          <cell r="U80">
            <v>36.50277777777778</v>
          </cell>
          <cell r="V80">
            <v>4.083333333333333</v>
          </cell>
          <cell r="W80">
            <v>14.319444444444445</v>
          </cell>
          <cell r="X80" t="str">
            <v>5Tecnico</v>
          </cell>
          <cell r="Y80">
            <v>19441093.203570601</v>
          </cell>
          <cell r="Z80" t="str">
            <v>ORIENTE</v>
          </cell>
          <cell r="AA80" t="str">
            <v>SUP</v>
          </cell>
          <cell r="AB80" t="str">
            <v>sale</v>
          </cell>
          <cell r="AC80">
            <v>63330738</v>
          </cell>
        </row>
        <row r="81">
          <cell r="C81" t="str">
            <v>CABEZAS CASTILLO GASTON JAVIER</v>
          </cell>
          <cell r="D81" t="str">
            <v>2035-16</v>
          </cell>
          <cell r="E81">
            <v>34713218.367083333</v>
          </cell>
          <cell r="F81" t="str">
            <v>Director o Gerente Regional</v>
          </cell>
          <cell r="G81" t="str">
            <v>25SUROCCIDENTE</v>
          </cell>
          <cell r="H81" t="str">
            <v>DIRECCION REGIONAL NARIÑO</v>
          </cell>
          <cell r="K81" t="str">
            <v>X</v>
          </cell>
          <cell r="M81" t="str">
            <v>LNR</v>
          </cell>
          <cell r="O81" t="str">
            <v>ES</v>
          </cell>
          <cell r="P81">
            <v>1709781</v>
          </cell>
          <cell r="Q81">
            <v>0</v>
          </cell>
          <cell r="R81" t="str">
            <v>1</v>
          </cell>
          <cell r="S81">
            <v>23293</v>
          </cell>
          <cell r="T81">
            <v>37273</v>
          </cell>
          <cell r="U81">
            <v>39.905555555555559</v>
          </cell>
          <cell r="V81">
            <v>2.0833333333333335</v>
          </cell>
          <cell r="W81">
            <v>1.6333333333333333</v>
          </cell>
          <cell r="X81" t="str">
            <v>3Ejecutivo</v>
          </cell>
          <cell r="Y81">
            <v>13049048.592</v>
          </cell>
          <cell r="Z81" t="str">
            <v>SUROCCIDENTE</v>
          </cell>
          <cell r="AA81" t="str">
            <v>SUP</v>
          </cell>
          <cell r="AB81" t="str">
            <v>sale</v>
          </cell>
          <cell r="AC81">
            <v>13013163</v>
          </cell>
        </row>
        <row r="82">
          <cell r="C82" t="str">
            <v>CABEZAS TORRES JENNY DOMINGA</v>
          </cell>
          <cell r="D82" t="str">
            <v>4065-11</v>
          </cell>
          <cell r="E82">
            <v>16080398.177083332</v>
          </cell>
          <cell r="F82" t="str">
            <v>Técnico Administrativo</v>
          </cell>
          <cell r="G82" t="str">
            <v>19SDF</v>
          </cell>
          <cell r="H82" t="str">
            <v>GRUPO CONTABILIDAD</v>
          </cell>
          <cell r="L82" t="str">
            <v>MCF</v>
          </cell>
          <cell r="M82" t="str">
            <v>C</v>
          </cell>
          <cell r="O82" t="str">
            <v>TC</v>
          </cell>
          <cell r="P82">
            <v>761453</v>
          </cell>
          <cell r="Q82">
            <v>0</v>
          </cell>
          <cell r="R82" t="str">
            <v>2</v>
          </cell>
          <cell r="S82">
            <v>23593</v>
          </cell>
          <cell r="T82">
            <v>33203</v>
          </cell>
          <cell r="U82">
            <v>39.086111111111109</v>
          </cell>
          <cell r="V82">
            <v>0.25</v>
          </cell>
          <cell r="W82">
            <v>12.775</v>
          </cell>
          <cell r="X82" t="str">
            <v>5Tecnico</v>
          </cell>
          <cell r="Y82">
            <v>17384514.748978011</v>
          </cell>
          <cell r="AA82" t="str">
            <v>Mant</v>
          </cell>
          <cell r="AB82" t="str">
            <v>4065-11</v>
          </cell>
          <cell r="AC82">
            <v>51747222</v>
          </cell>
        </row>
        <row r="83">
          <cell r="C83" t="str">
            <v>CABRALES GUZMAN JEANNETTE ELISA</v>
          </cell>
          <cell r="D83" t="str">
            <v>5040-20</v>
          </cell>
          <cell r="E83">
            <v>16138824.14833333</v>
          </cell>
          <cell r="F83" t="str">
            <v>Secretario Ejecutivo</v>
          </cell>
          <cell r="G83" t="str">
            <v>19SDF</v>
          </cell>
          <cell r="H83" t="str">
            <v>GRUPO GESTION FINANCIERA Y CARTERA</v>
          </cell>
          <cell r="M83" t="str">
            <v>C</v>
          </cell>
          <cell r="O83" t="str">
            <v>ES</v>
          </cell>
          <cell r="P83">
            <v>764298</v>
          </cell>
          <cell r="Q83">
            <v>0</v>
          </cell>
          <cell r="R83" t="str">
            <v>2</v>
          </cell>
          <cell r="S83">
            <v>23664</v>
          </cell>
          <cell r="T83">
            <v>32766</v>
          </cell>
          <cell r="U83">
            <v>38.891666666666666</v>
          </cell>
          <cell r="V83">
            <v>0</v>
          </cell>
          <cell r="W83">
            <v>13.972222222222221</v>
          </cell>
          <cell r="X83" t="str">
            <v>6Asistencial</v>
          </cell>
          <cell r="Y83">
            <v>18995343.648273148</v>
          </cell>
          <cell r="AA83" t="str">
            <v>Mant</v>
          </cell>
          <cell r="AB83" t="str">
            <v>5040-20</v>
          </cell>
          <cell r="AC83">
            <v>51772906</v>
          </cell>
        </row>
        <row r="84">
          <cell r="C84" t="str">
            <v>CACERES CIFUENTES GLORIA MARIA</v>
          </cell>
          <cell r="D84" t="str">
            <v>4065-11</v>
          </cell>
          <cell r="E84">
            <v>16080398.177083332</v>
          </cell>
          <cell r="F84" t="str">
            <v>Técnico Administrativo</v>
          </cell>
          <cell r="G84" t="str">
            <v>19SDF</v>
          </cell>
          <cell r="H84" t="str">
            <v>GRUPO AHORRO EDUCATIVO</v>
          </cell>
          <cell r="M84" t="str">
            <v>C</v>
          </cell>
          <cell r="O84" t="str">
            <v>BACHILLER</v>
          </cell>
          <cell r="P84">
            <v>761453</v>
          </cell>
          <cell r="Q84">
            <v>0</v>
          </cell>
          <cell r="R84" t="str">
            <v>2</v>
          </cell>
          <cell r="S84">
            <v>19503</v>
          </cell>
          <cell r="T84">
            <v>28277</v>
          </cell>
          <cell r="U84">
            <v>50.280555555555559</v>
          </cell>
          <cell r="V84">
            <v>0</v>
          </cell>
          <cell r="W84">
            <v>26.261111111111113</v>
          </cell>
          <cell r="X84" t="str">
            <v>5Tecnico</v>
          </cell>
          <cell r="Y84">
            <v>34993967.766427077</v>
          </cell>
          <cell r="AA84" t="str">
            <v>Mant</v>
          </cell>
          <cell r="AB84" t="str">
            <v>4065-11</v>
          </cell>
          <cell r="AC84">
            <v>41635864</v>
          </cell>
        </row>
        <row r="85">
          <cell r="C85" t="str">
            <v>CACHAFEIRO URUETA ELISA</v>
          </cell>
          <cell r="D85" t="str">
            <v>4065-11</v>
          </cell>
          <cell r="E85">
            <v>16080398.177083332</v>
          </cell>
          <cell r="F85" t="str">
            <v>Técnico Administrativo</v>
          </cell>
          <cell r="G85" t="str">
            <v>23NORTE</v>
          </cell>
          <cell r="H85" t="str">
            <v>DIVISION CREDITO Y PROGRAMAS INTERNACIONALES</v>
          </cell>
          <cell r="K85" t="str">
            <v>X</v>
          </cell>
          <cell r="M85" t="str">
            <v>C</v>
          </cell>
          <cell r="O85" t="str">
            <v>BACHILLER</v>
          </cell>
          <cell r="P85">
            <v>761453</v>
          </cell>
          <cell r="Q85">
            <v>0</v>
          </cell>
          <cell r="R85" t="str">
            <v>2</v>
          </cell>
          <cell r="S85">
            <v>20439</v>
          </cell>
          <cell r="T85">
            <v>28537</v>
          </cell>
          <cell r="U85">
            <v>47.719444444444441</v>
          </cell>
          <cell r="V85">
            <v>0</v>
          </cell>
          <cell r="W85">
            <v>25.552777777777777</v>
          </cell>
          <cell r="X85" t="str">
            <v>5Tecnico</v>
          </cell>
          <cell r="Y85">
            <v>34094214.692542821</v>
          </cell>
          <cell r="Z85" t="str">
            <v>NORTE</v>
          </cell>
          <cell r="AA85" t="str">
            <v>SUP</v>
          </cell>
          <cell r="AB85" t="str">
            <v>sale</v>
          </cell>
          <cell r="AC85">
            <v>32623847</v>
          </cell>
        </row>
        <row r="86">
          <cell r="C86" t="str">
            <v>CADAVID MEJIA LUIS GUILLERMO</v>
          </cell>
          <cell r="D86" t="str">
            <v>2040-11</v>
          </cell>
          <cell r="E86">
            <v>32196065.86375</v>
          </cell>
          <cell r="F86" t="str">
            <v>Jefe de División</v>
          </cell>
          <cell r="G86" t="str">
            <v>22NOROCCIDENTE</v>
          </cell>
          <cell r="H86" t="str">
            <v>DIVISION CREDITO Y PROGRAMAS INTERNACIONALES</v>
          </cell>
          <cell r="L86">
            <v>2003</v>
          </cell>
          <cell r="M86" t="str">
            <v>C</v>
          </cell>
          <cell r="N86" t="str">
            <v>P</v>
          </cell>
          <cell r="O86" t="str">
            <v>UN</v>
          </cell>
          <cell r="P86">
            <v>1464700</v>
          </cell>
          <cell r="Q86">
            <v>121100</v>
          </cell>
          <cell r="R86" t="str">
            <v>1</v>
          </cell>
          <cell r="S86">
            <v>17824</v>
          </cell>
          <cell r="T86">
            <v>27135</v>
          </cell>
          <cell r="U86">
            <v>54.880555555555553</v>
          </cell>
          <cell r="V86">
            <v>0</v>
          </cell>
          <cell r="W86">
            <v>29.386111111111113</v>
          </cell>
          <cell r="X86" t="str">
            <v>3Ejecutivo</v>
          </cell>
          <cell r="Y86">
            <v>11178590.4</v>
          </cell>
          <cell r="Z86" t="str">
            <v>NOROCCIDENTE</v>
          </cell>
          <cell r="AA86" t="str">
            <v>crear</v>
          </cell>
          <cell r="AB86" t="str">
            <v>3010-16</v>
          </cell>
          <cell r="AC86">
            <v>8298170</v>
          </cell>
        </row>
        <row r="87">
          <cell r="C87" t="str">
            <v>CADAVID PALACIO LUZ AMPARO</v>
          </cell>
          <cell r="D87" t="str">
            <v>4065-09</v>
          </cell>
          <cell r="E87">
            <v>14586952.714583334</v>
          </cell>
          <cell r="F87" t="str">
            <v>Técnico Administrativo</v>
          </cell>
          <cell r="G87" t="str">
            <v>22NOROCCIDENTE</v>
          </cell>
          <cell r="H87" t="str">
            <v>DIVISION PROGRAMAS EN ADMINISTRACION</v>
          </cell>
          <cell r="K87" t="str">
            <v>X</v>
          </cell>
          <cell r="M87" t="str">
            <v>C</v>
          </cell>
          <cell r="O87" t="str">
            <v>BACHILLER</v>
          </cell>
          <cell r="P87">
            <v>688731</v>
          </cell>
          <cell r="Q87">
            <v>0</v>
          </cell>
          <cell r="R87" t="str">
            <v>2</v>
          </cell>
          <cell r="S87">
            <v>19383</v>
          </cell>
          <cell r="T87">
            <v>32009</v>
          </cell>
          <cell r="U87">
            <v>50.613888888888887</v>
          </cell>
          <cell r="V87">
            <v>0</v>
          </cell>
          <cell r="W87">
            <v>16.041666666666668</v>
          </cell>
          <cell r="X87" t="str">
            <v>5Tecnico</v>
          </cell>
          <cell r="Y87">
            <v>19628610.104234956</v>
          </cell>
          <cell r="Z87" t="str">
            <v>NOROCCIDENTE</v>
          </cell>
          <cell r="AA87" t="str">
            <v>SUP</v>
          </cell>
          <cell r="AB87" t="str">
            <v>sale</v>
          </cell>
          <cell r="AC87">
            <v>21651231</v>
          </cell>
        </row>
        <row r="88">
          <cell r="C88" t="str">
            <v>CAICEDO GALLEGO CARLOS ARTURO</v>
          </cell>
          <cell r="D88" t="str">
            <v>3020-12</v>
          </cell>
          <cell r="E88">
            <v>25294052.003333326</v>
          </cell>
          <cell r="F88" t="str">
            <v>Profesional Universitario</v>
          </cell>
          <cell r="G88" t="str">
            <v>15OSI</v>
          </cell>
          <cell r="H88" t="str">
            <v>DIVISION SISTEMATIZACION E INFORMATICA</v>
          </cell>
          <cell r="M88" t="str">
            <v>C</v>
          </cell>
          <cell r="N88" t="str">
            <v>P</v>
          </cell>
          <cell r="O88" t="str">
            <v>UN</v>
          </cell>
          <cell r="P88">
            <v>1245845</v>
          </cell>
          <cell r="Q88">
            <v>0</v>
          </cell>
          <cell r="R88" t="str">
            <v>1</v>
          </cell>
          <cell r="S88">
            <v>27365</v>
          </cell>
          <cell r="T88">
            <v>37428</v>
          </cell>
          <cell r="U88">
            <v>28.758333333333333</v>
          </cell>
          <cell r="V88">
            <v>1.5833333333333335</v>
          </cell>
          <cell r="W88">
            <v>1.2055555555555555</v>
          </cell>
          <cell r="X88" t="str">
            <v>4Profesional</v>
          </cell>
          <cell r="Y88">
            <v>9508289.040000001</v>
          </cell>
          <cell r="AA88" t="str">
            <v>Mant</v>
          </cell>
          <cell r="AB88" t="str">
            <v>3020-12</v>
          </cell>
          <cell r="AC88">
            <v>89001804</v>
          </cell>
        </row>
        <row r="89">
          <cell r="C89" t="str">
            <v>CALA VECINO VICENTE</v>
          </cell>
          <cell r="D89" t="str">
            <v>2040-11</v>
          </cell>
          <cell r="E89">
            <v>29737405.522916667</v>
          </cell>
          <cell r="F89" t="str">
            <v>Jefe de División</v>
          </cell>
          <cell r="G89" t="str">
            <v>24ORIENTE</v>
          </cell>
          <cell r="H89" t="str">
            <v>DIVISION ADMINISTRATIVA Y FINANCIERA</v>
          </cell>
          <cell r="K89" t="str">
            <v>x</v>
          </cell>
          <cell r="M89" t="str">
            <v>C</v>
          </cell>
          <cell r="N89" t="str">
            <v>P</v>
          </cell>
          <cell r="O89" t="str">
            <v>ES</v>
          </cell>
          <cell r="P89">
            <v>1464700</v>
          </cell>
          <cell r="Q89">
            <v>0</v>
          </cell>
          <cell r="R89" t="str">
            <v>1</v>
          </cell>
          <cell r="S89">
            <v>19240</v>
          </cell>
          <cell r="T89">
            <v>31852</v>
          </cell>
          <cell r="U89">
            <v>51.005555555555553</v>
          </cell>
          <cell r="V89">
            <v>0</v>
          </cell>
          <cell r="W89">
            <v>16.469444444444445</v>
          </cell>
          <cell r="X89" t="str">
            <v>3Ejecutivo</v>
          </cell>
          <cell r="Y89">
            <v>11178590.4</v>
          </cell>
          <cell r="Z89" t="str">
            <v>ORIENTE</v>
          </cell>
          <cell r="AA89" t="str">
            <v>SUP</v>
          </cell>
          <cell r="AB89" t="str">
            <v>sale</v>
          </cell>
          <cell r="AC89">
            <v>19183820</v>
          </cell>
        </row>
        <row r="90">
          <cell r="C90" t="str">
            <v>CALLEJAS RAMIREZ WILLIAM</v>
          </cell>
          <cell r="D90" t="str">
            <v>4065-09</v>
          </cell>
          <cell r="E90">
            <v>14586952.714583334</v>
          </cell>
          <cell r="F90" t="str">
            <v>Técnico Administrativo</v>
          </cell>
          <cell r="G90" t="str">
            <v>19SDF</v>
          </cell>
          <cell r="H90" t="str">
            <v>GRUPO CONTABILIDAD</v>
          </cell>
          <cell r="K90" t="str">
            <v>X</v>
          </cell>
          <cell r="M90" t="str">
            <v>C</v>
          </cell>
          <cell r="N90" t="str">
            <v>P</v>
          </cell>
          <cell r="O90" t="str">
            <v>BACHILLER</v>
          </cell>
          <cell r="P90">
            <v>688731</v>
          </cell>
          <cell r="Q90">
            <v>0</v>
          </cell>
          <cell r="R90" t="str">
            <v>1</v>
          </cell>
          <cell r="S90">
            <v>25074</v>
          </cell>
          <cell r="T90">
            <v>37196</v>
          </cell>
          <cell r="U90">
            <v>35.030555555555559</v>
          </cell>
          <cell r="V90">
            <v>0</v>
          </cell>
          <cell r="W90">
            <v>1.8444444444444446</v>
          </cell>
          <cell r="X90" t="str">
            <v>5Tecnico</v>
          </cell>
          <cell r="Y90">
            <v>6570493.7400000002</v>
          </cell>
          <cell r="AA90" t="str">
            <v>SUP</v>
          </cell>
          <cell r="AB90" t="str">
            <v>sale</v>
          </cell>
          <cell r="AC90">
            <v>79182320</v>
          </cell>
        </row>
        <row r="91">
          <cell r="C91" t="str">
            <v>CAMAYO GUETIO NATIVIDAD</v>
          </cell>
          <cell r="D91" t="str">
            <v>4065-09</v>
          </cell>
          <cell r="E91">
            <v>14586952.714583334</v>
          </cell>
          <cell r="F91" t="str">
            <v>Técnico Administrativo</v>
          </cell>
          <cell r="G91" t="str">
            <v>24ORIENTE</v>
          </cell>
          <cell r="H91" t="str">
            <v>GRUPO OPERATIVO</v>
          </cell>
          <cell r="K91" t="str">
            <v>X</v>
          </cell>
          <cell r="M91" t="str">
            <v>C</v>
          </cell>
          <cell r="N91" t="str">
            <v>P</v>
          </cell>
          <cell r="O91" t="str">
            <v>TC</v>
          </cell>
          <cell r="P91">
            <v>688731</v>
          </cell>
          <cell r="Q91">
            <v>0</v>
          </cell>
          <cell r="R91" t="str">
            <v>2</v>
          </cell>
          <cell r="S91">
            <v>28029</v>
          </cell>
          <cell r="T91">
            <v>37397</v>
          </cell>
          <cell r="U91">
            <v>26.941666666666666</v>
          </cell>
          <cell r="V91">
            <v>1</v>
          </cell>
          <cell r="W91">
            <v>1.288888888888889</v>
          </cell>
          <cell r="X91" t="str">
            <v>5Tecnico</v>
          </cell>
          <cell r="Y91">
            <v>6570493.7400000002</v>
          </cell>
          <cell r="Z91" t="str">
            <v>ORIENTE</v>
          </cell>
          <cell r="AA91" t="str">
            <v>SUP</v>
          </cell>
          <cell r="AB91" t="str">
            <v>sale</v>
          </cell>
          <cell r="AC91">
            <v>40446688</v>
          </cell>
        </row>
        <row r="92">
          <cell r="C92" t="str">
            <v>CAMPEROS DURAN GILBERTO</v>
          </cell>
          <cell r="D92" t="str">
            <v>4065-11</v>
          </cell>
          <cell r="E92">
            <v>16080398.177083332</v>
          </cell>
          <cell r="F92" t="str">
            <v>Técnico Administrativo</v>
          </cell>
          <cell r="G92" t="str">
            <v>24ORIENTE</v>
          </cell>
          <cell r="H92" t="str">
            <v>GRUPO ADMINISTRATIVO Y FINANCIERO</v>
          </cell>
          <cell r="K92" t="str">
            <v>X</v>
          </cell>
          <cell r="M92" t="str">
            <v>C</v>
          </cell>
          <cell r="O92" t="str">
            <v>TC</v>
          </cell>
          <cell r="P92">
            <v>761453</v>
          </cell>
          <cell r="Q92">
            <v>0</v>
          </cell>
          <cell r="R92" t="str">
            <v>1</v>
          </cell>
          <cell r="S92">
            <v>18756</v>
          </cell>
          <cell r="T92">
            <v>31936</v>
          </cell>
          <cell r="U92">
            <v>52.325000000000003</v>
          </cell>
          <cell r="V92">
            <v>0</v>
          </cell>
          <cell r="W92">
            <v>16.241666666666667</v>
          </cell>
          <cell r="X92" t="str">
            <v>5Tecnico</v>
          </cell>
          <cell r="Y92">
            <v>21883280.118399307</v>
          </cell>
          <cell r="Z92" t="str">
            <v>ORIENTE</v>
          </cell>
          <cell r="AA92" t="str">
            <v>SUP</v>
          </cell>
          <cell r="AB92" t="str">
            <v>sale</v>
          </cell>
          <cell r="AC92">
            <v>13243922</v>
          </cell>
        </row>
        <row r="93">
          <cell r="C93" t="str">
            <v>CANCINO NARANJO MAURICIO RAFAEL</v>
          </cell>
          <cell r="D93" t="str">
            <v>5120-09</v>
          </cell>
          <cell r="E93">
            <v>11768661.421249999</v>
          </cell>
          <cell r="F93" t="str">
            <v>Auxiliar Administrativo</v>
          </cell>
          <cell r="G93" t="str">
            <v>19SDF</v>
          </cell>
          <cell r="H93" t="str">
            <v>GRUPO TESORERIA</v>
          </cell>
          <cell r="M93" t="str">
            <v>C</v>
          </cell>
          <cell r="O93" t="str">
            <v>UN</v>
          </cell>
          <cell r="P93">
            <v>468655</v>
          </cell>
          <cell r="Q93">
            <v>0</v>
          </cell>
          <cell r="R93" t="str">
            <v>1</v>
          </cell>
          <cell r="S93">
            <v>24074</v>
          </cell>
          <cell r="T93">
            <v>36063</v>
          </cell>
          <cell r="U93">
            <v>37.769444444444446</v>
          </cell>
          <cell r="V93">
            <v>0</v>
          </cell>
          <cell r="W93">
            <v>4.9444444444444446</v>
          </cell>
          <cell r="X93" t="str">
            <v>6Asistencial</v>
          </cell>
          <cell r="Y93">
            <v>2923107.8254687497</v>
          </cell>
          <cell r="AA93" t="str">
            <v>Mant</v>
          </cell>
          <cell r="AB93" t="str">
            <v>5120-09</v>
          </cell>
          <cell r="AC93">
            <v>78018318</v>
          </cell>
        </row>
        <row r="94">
          <cell r="C94" t="str">
            <v>CAÑADAS FORERO LUIS ENRIQUE</v>
          </cell>
          <cell r="D94" t="str">
            <v>3020-08</v>
          </cell>
          <cell r="E94">
            <v>21196717.882083338</v>
          </cell>
          <cell r="F94" t="str">
            <v>Profesional Universitario</v>
          </cell>
          <cell r="G94" t="str">
            <v>21CENTRO</v>
          </cell>
          <cell r="H94" t="str">
            <v>GRUPO PRESUPUESTO</v>
          </cell>
          <cell r="K94" t="str">
            <v>X</v>
          </cell>
          <cell r="M94" t="str">
            <v>C</v>
          </cell>
          <cell r="O94" t="str">
            <v>UN</v>
          </cell>
          <cell r="P94">
            <v>1044033</v>
          </cell>
          <cell r="Q94">
            <v>0</v>
          </cell>
          <cell r="R94" t="str">
            <v>1</v>
          </cell>
          <cell r="S94">
            <v>22952</v>
          </cell>
          <cell r="T94">
            <v>35667</v>
          </cell>
          <cell r="U94">
            <v>40.841666666666669</v>
          </cell>
          <cell r="V94">
            <v>0</v>
          </cell>
          <cell r="W94">
            <v>6.0277777777777777</v>
          </cell>
          <cell r="X94" t="str">
            <v>4Profesional</v>
          </cell>
          <cell r="Y94">
            <v>6609946.9749918971</v>
          </cell>
          <cell r="Z94" t="str">
            <v>CENTRO</v>
          </cell>
          <cell r="AA94" t="str">
            <v>SUP</v>
          </cell>
          <cell r="AB94" t="str">
            <v>sale</v>
          </cell>
          <cell r="AC94">
            <v>11792523</v>
          </cell>
        </row>
        <row r="95">
          <cell r="C95" t="str">
            <v>CARDONA GIRALDO MIRIAM</v>
          </cell>
          <cell r="D95" t="str">
            <v>3020-08</v>
          </cell>
          <cell r="E95">
            <v>21196717.882083338</v>
          </cell>
          <cell r="F95" t="str">
            <v>Profesional Universitario</v>
          </cell>
          <cell r="G95" t="str">
            <v>20SEG</v>
          </cell>
          <cell r="H95" t="str">
            <v>SECRETARIA GENERAL</v>
          </cell>
          <cell r="M95" t="str">
            <v>C</v>
          </cell>
          <cell r="N95" t="str">
            <v>VE</v>
          </cell>
          <cell r="O95" t="str">
            <v>ES</v>
          </cell>
          <cell r="P95">
            <v>1044033</v>
          </cell>
          <cell r="Q95">
            <v>0</v>
          </cell>
          <cell r="R95" t="str">
            <v>2</v>
          </cell>
          <cell r="S95">
            <v>23359</v>
          </cell>
          <cell r="T95">
            <v>30691</v>
          </cell>
          <cell r="U95">
            <v>39.725000000000001</v>
          </cell>
          <cell r="V95">
            <v>0</v>
          </cell>
          <cell r="W95">
            <v>19.652777777777779</v>
          </cell>
          <cell r="X95" t="str">
            <v>4Profesional</v>
          </cell>
          <cell r="Y95">
            <v>34565391.506167829</v>
          </cell>
          <cell r="AA95" t="str">
            <v>Mant</v>
          </cell>
          <cell r="AB95" t="str">
            <v>3020-08</v>
          </cell>
          <cell r="AC95">
            <v>25159004</v>
          </cell>
        </row>
        <row r="96">
          <cell r="C96" t="str">
            <v>CARO LOPEZ LUZ MARY</v>
          </cell>
          <cell r="D96" t="str">
            <v>4065-09</v>
          </cell>
          <cell r="E96">
            <v>14586952.714583334</v>
          </cell>
          <cell r="F96" t="str">
            <v>Técnico Administrativo</v>
          </cell>
          <cell r="G96" t="str">
            <v>22NOROCCIDENTE</v>
          </cell>
          <cell r="H96" t="str">
            <v>DIVISION PROGRAMAS EN ADMINISTRACION</v>
          </cell>
          <cell r="K96" t="str">
            <v>X</v>
          </cell>
          <cell r="M96" t="str">
            <v>C</v>
          </cell>
          <cell r="O96" t="str">
            <v>BACHILLER</v>
          </cell>
          <cell r="P96">
            <v>688731</v>
          </cell>
          <cell r="Q96">
            <v>0</v>
          </cell>
          <cell r="R96" t="str">
            <v>2</v>
          </cell>
          <cell r="S96">
            <v>23557</v>
          </cell>
          <cell r="T96">
            <v>32752</v>
          </cell>
          <cell r="U96">
            <v>39.18333333333333</v>
          </cell>
          <cell r="V96">
            <v>0</v>
          </cell>
          <cell r="W96">
            <v>14.011111111111111</v>
          </cell>
          <cell r="X96" t="str">
            <v>5Tecnico</v>
          </cell>
          <cell r="Y96">
            <v>17295342.9298831</v>
          </cell>
          <cell r="Z96" t="str">
            <v>NOROCCIDENTE</v>
          </cell>
          <cell r="AA96" t="str">
            <v>SUP</v>
          </cell>
          <cell r="AB96" t="str">
            <v>sale</v>
          </cell>
          <cell r="AC96">
            <v>43076006</v>
          </cell>
        </row>
        <row r="97">
          <cell r="C97" t="str">
            <v>CARRASCO CUMPLIDO NEYDA ISABEL</v>
          </cell>
          <cell r="D97" t="str">
            <v>4065-09</v>
          </cell>
          <cell r="E97">
            <v>14586952.714583334</v>
          </cell>
          <cell r="F97" t="str">
            <v>Técnico Administrativo</v>
          </cell>
          <cell r="G97" t="str">
            <v>23NORTE</v>
          </cell>
          <cell r="H97" t="str">
            <v>DIVISION PROGRAMAS EN ADMINISTRACION</v>
          </cell>
          <cell r="K97" t="str">
            <v>X</v>
          </cell>
          <cell r="M97" t="str">
            <v>C</v>
          </cell>
          <cell r="O97" t="str">
            <v>SECUNDARIA</v>
          </cell>
          <cell r="P97">
            <v>688731</v>
          </cell>
          <cell r="Q97">
            <v>0</v>
          </cell>
          <cell r="R97" t="str">
            <v>2</v>
          </cell>
          <cell r="S97">
            <v>21488</v>
          </cell>
          <cell r="T97">
            <v>29350</v>
          </cell>
          <cell r="U97">
            <v>44.847222222222221</v>
          </cell>
          <cell r="V97">
            <v>0</v>
          </cell>
          <cell r="W97">
            <v>23.322222222222223</v>
          </cell>
          <cell r="X97" t="str">
            <v>5Tecnico</v>
          </cell>
          <cell r="Y97">
            <v>28261698.649336804</v>
          </cell>
          <cell r="Z97" t="str">
            <v>NORTE</v>
          </cell>
          <cell r="AA97" t="str">
            <v>SUP</v>
          </cell>
          <cell r="AB97" t="str">
            <v>sale</v>
          </cell>
          <cell r="AC97">
            <v>45441153</v>
          </cell>
        </row>
        <row r="98">
          <cell r="C98" t="str">
            <v>CARREÑO MORENO LUZ MARINA</v>
          </cell>
          <cell r="D98" t="str">
            <v>4065-15</v>
          </cell>
          <cell r="E98">
            <v>18995922.495416671</v>
          </cell>
          <cell r="F98" t="str">
            <v>Técnico Administrativo</v>
          </cell>
          <cell r="G98" t="str">
            <v>19SDF</v>
          </cell>
          <cell r="H98" t="str">
            <v>SUBDIRECCION FINANCIERA</v>
          </cell>
          <cell r="M98" t="str">
            <v>C</v>
          </cell>
          <cell r="N98" t="str">
            <v>VE</v>
          </cell>
          <cell r="O98" t="str">
            <v>UN</v>
          </cell>
          <cell r="P98">
            <v>935634</v>
          </cell>
          <cell r="Q98">
            <v>0</v>
          </cell>
          <cell r="R98" t="str">
            <v>2</v>
          </cell>
          <cell r="S98">
            <v>24336</v>
          </cell>
          <cell r="T98">
            <v>32288</v>
          </cell>
          <cell r="U98">
            <v>37.049999999999997</v>
          </cell>
          <cell r="V98">
            <v>0</v>
          </cell>
          <cell r="W98">
            <v>15.277777777777779</v>
          </cell>
          <cell r="X98" t="str">
            <v>5Tecnico</v>
          </cell>
          <cell r="Y98">
            <v>24336034.193038195</v>
          </cell>
          <cell r="AA98" t="str">
            <v>Mant</v>
          </cell>
          <cell r="AB98" t="str">
            <v>4065-15</v>
          </cell>
          <cell r="AC98">
            <v>63392036</v>
          </cell>
        </row>
        <row r="99">
          <cell r="C99" t="str">
            <v>CARRILLO PEREA ADRIANA PATRICIA</v>
          </cell>
          <cell r="D99" t="str">
            <v>3020-06</v>
          </cell>
          <cell r="E99">
            <v>18995922.495416671</v>
          </cell>
          <cell r="F99" t="str">
            <v>Profesional Universitario</v>
          </cell>
          <cell r="G99" t="str">
            <v>24ORIENTE</v>
          </cell>
          <cell r="H99" t="str">
            <v>DIVISION ADMINISTRATIVA Y FINANCIERA</v>
          </cell>
          <cell r="M99" t="str">
            <v>C</v>
          </cell>
          <cell r="O99" t="str">
            <v>ES</v>
          </cell>
          <cell r="P99">
            <v>935634</v>
          </cell>
          <cell r="Q99">
            <v>0</v>
          </cell>
          <cell r="R99" t="str">
            <v>2</v>
          </cell>
          <cell r="S99">
            <v>26192</v>
          </cell>
          <cell r="T99">
            <v>33044</v>
          </cell>
          <cell r="U99">
            <v>31.969444444444445</v>
          </cell>
          <cell r="V99">
            <v>0</v>
          </cell>
          <cell r="W99">
            <v>13.208333333333334</v>
          </cell>
          <cell r="X99" t="str">
            <v>4Profesional</v>
          </cell>
          <cell r="Y99">
            <v>21166690.20510764</v>
          </cell>
          <cell r="Z99" t="str">
            <v>ORIENTE</v>
          </cell>
          <cell r="AA99" t="str">
            <v>Mant</v>
          </cell>
          <cell r="AB99" t="str">
            <v>3020-06</v>
          </cell>
          <cell r="AC99">
            <v>63365221</v>
          </cell>
        </row>
        <row r="100">
          <cell r="C100" t="str">
            <v>CARVAJAL GUEVARA LUZ STELLA</v>
          </cell>
          <cell r="D100" t="str">
            <v>5120-12</v>
          </cell>
          <cell r="E100">
            <v>13279546.932500001</v>
          </cell>
          <cell r="F100" t="str">
            <v>Auxiliar Administrativo</v>
          </cell>
          <cell r="G100" t="str">
            <v>21CENTRO</v>
          </cell>
          <cell r="H100" t="str">
            <v>GRUPO CARTERA</v>
          </cell>
          <cell r="L100" t="str">
            <v>MCF</v>
          </cell>
          <cell r="M100" t="str">
            <v>C</v>
          </cell>
          <cell r="O100" t="str">
            <v>BACHILLER</v>
          </cell>
          <cell r="P100">
            <v>596996</v>
          </cell>
          <cell r="Q100">
            <v>0</v>
          </cell>
          <cell r="R100" t="str">
            <v>2</v>
          </cell>
          <cell r="S100">
            <v>24995</v>
          </cell>
          <cell r="T100">
            <v>33101</v>
          </cell>
          <cell r="U100">
            <v>35.24722222222222</v>
          </cell>
          <cell r="V100">
            <v>0</v>
          </cell>
          <cell r="W100">
            <v>13.052777777777777</v>
          </cell>
          <cell r="X100" t="str">
            <v>6Asistencial</v>
          </cell>
          <cell r="Y100">
            <v>14870710.361645835</v>
          </cell>
          <cell r="Z100" t="str">
            <v>CENTRO</v>
          </cell>
          <cell r="AA100" t="str">
            <v>Mant</v>
          </cell>
          <cell r="AB100" t="str">
            <v>5120-12</v>
          </cell>
          <cell r="AC100">
            <v>51920934</v>
          </cell>
        </row>
        <row r="101">
          <cell r="C101" t="str">
            <v>CARVAJAL PINTO HUMBERTO DARIO</v>
          </cell>
          <cell r="D101" t="str">
            <v>5120-10</v>
          </cell>
          <cell r="E101">
            <v>11597824.078333335</v>
          </cell>
          <cell r="F101" t="str">
            <v>Auxiliar Administrativo</v>
          </cell>
          <cell r="G101" t="str">
            <v>24ORIENTE</v>
          </cell>
          <cell r="H101" t="str">
            <v>DIVISION ADMINISTRATIVA Y FINANCIERA</v>
          </cell>
          <cell r="K101" t="str">
            <v>X</v>
          </cell>
          <cell r="M101" t="str">
            <v>C</v>
          </cell>
          <cell r="N101" t="str">
            <v>P</v>
          </cell>
          <cell r="O101" t="str">
            <v>BACHILLER</v>
          </cell>
          <cell r="P101">
            <v>515106</v>
          </cell>
          <cell r="Q101">
            <v>0</v>
          </cell>
          <cell r="R101" t="str">
            <v>1</v>
          </cell>
          <cell r="S101">
            <v>27281</v>
          </cell>
          <cell r="T101">
            <v>36525</v>
          </cell>
          <cell r="U101">
            <v>28.988888888888887</v>
          </cell>
          <cell r="V101">
            <v>2.9166666666666665</v>
          </cell>
          <cell r="W101">
            <v>3.6805555555555554</v>
          </cell>
          <cell r="X101" t="str">
            <v>6Asistencial</v>
          </cell>
          <cell r="Y101">
            <v>6570493.7400000002</v>
          </cell>
          <cell r="Z101" t="str">
            <v>ORIENTE</v>
          </cell>
          <cell r="AA101" t="str">
            <v>SUP</v>
          </cell>
          <cell r="AB101" t="str">
            <v>sale</v>
          </cell>
          <cell r="AC101">
            <v>91486597</v>
          </cell>
        </row>
        <row r="102">
          <cell r="C102" t="str">
            <v>CASSAS BERROCAL MARIELA-DEL-ROSARIO</v>
          </cell>
          <cell r="D102" t="str">
            <v>5120-10</v>
          </cell>
          <cell r="E102">
            <v>11597824.078333335</v>
          </cell>
          <cell r="F102" t="str">
            <v>Auxiliar Administrativo</v>
          </cell>
          <cell r="G102" t="str">
            <v>23NORTE</v>
          </cell>
          <cell r="H102" t="str">
            <v>GRUPO OPERATIVO</v>
          </cell>
          <cell r="L102">
            <v>2005</v>
          </cell>
          <cell r="M102" t="str">
            <v>C</v>
          </cell>
          <cell r="O102" t="str">
            <v>UN</v>
          </cell>
          <cell r="P102">
            <v>515106</v>
          </cell>
          <cell r="Q102">
            <v>0</v>
          </cell>
          <cell r="R102" t="str">
            <v>2</v>
          </cell>
          <cell r="S102">
            <v>18406</v>
          </cell>
          <cell r="T102">
            <v>29618</v>
          </cell>
          <cell r="U102">
            <v>53.283333333333331</v>
          </cell>
          <cell r="V102">
            <v>14.416666666666666</v>
          </cell>
          <cell r="W102">
            <v>22.594444444444445</v>
          </cell>
          <cell r="X102" t="str">
            <v>6Asistencial</v>
          </cell>
          <cell r="Y102">
            <v>22159213.984754633</v>
          </cell>
          <cell r="Z102" t="str">
            <v>NORTE</v>
          </cell>
          <cell r="AA102" t="str">
            <v>Mant</v>
          </cell>
          <cell r="AB102" t="str">
            <v>5120-10</v>
          </cell>
          <cell r="AC102">
            <v>34959218</v>
          </cell>
        </row>
        <row r="103">
          <cell r="C103" t="str">
            <v>CASTAÑEDA BURBANO ALBA ALICIA</v>
          </cell>
          <cell r="D103" t="str">
            <v>3020-14</v>
          </cell>
          <cell r="E103">
            <v>27317929.430000003</v>
          </cell>
          <cell r="F103" t="str">
            <v>Profesional Universitario</v>
          </cell>
          <cell r="G103" t="str">
            <v>13OJU</v>
          </cell>
          <cell r="H103" t="str">
            <v>OFICINA JURIDICA</v>
          </cell>
          <cell r="M103" t="str">
            <v>C</v>
          </cell>
          <cell r="O103" t="str">
            <v>UN</v>
          </cell>
          <cell r="P103">
            <v>1345530</v>
          </cell>
          <cell r="Q103">
            <v>0</v>
          </cell>
          <cell r="R103" t="str">
            <v>2</v>
          </cell>
          <cell r="S103">
            <v>22834</v>
          </cell>
          <cell r="T103">
            <v>35289</v>
          </cell>
          <cell r="U103">
            <v>41.161111111111111</v>
          </cell>
          <cell r="V103">
            <v>4</v>
          </cell>
          <cell r="W103">
            <v>7.0638888888888891</v>
          </cell>
          <cell r="X103" t="str">
            <v>4Profesional</v>
          </cell>
          <cell r="Y103">
            <v>9603968.9797499999</v>
          </cell>
          <cell r="AA103" t="str">
            <v>Mant</v>
          </cell>
          <cell r="AB103" t="str">
            <v>3020-14</v>
          </cell>
          <cell r="AC103">
            <v>51751855</v>
          </cell>
        </row>
        <row r="104">
          <cell r="C104" t="str">
            <v>CASTAÑEDA VARGAS MARGARITA</v>
          </cell>
          <cell r="D104" t="str">
            <v>1020-06</v>
          </cell>
          <cell r="E104">
            <v>43327564.293749988</v>
          </cell>
          <cell r="F104" t="str">
            <v>Asesor</v>
          </cell>
          <cell r="G104" t="str">
            <v>20SEG</v>
          </cell>
          <cell r="H104" t="str">
            <v>SECRETARIA GENERAL</v>
          </cell>
          <cell r="K104" t="str">
            <v>X</v>
          </cell>
          <cell r="M104" t="str">
            <v>C</v>
          </cell>
          <cell r="N104" t="str">
            <v>P</v>
          </cell>
          <cell r="O104" t="str">
            <v>MG</v>
          </cell>
          <cell r="P104">
            <v>2134076</v>
          </cell>
          <cell r="Q104">
            <v>0</v>
          </cell>
          <cell r="R104" t="str">
            <v>2</v>
          </cell>
          <cell r="S104">
            <v>22101</v>
          </cell>
          <cell r="T104">
            <v>37676</v>
          </cell>
          <cell r="U104">
            <v>43.169444444444444</v>
          </cell>
          <cell r="V104">
            <v>0</v>
          </cell>
          <cell r="W104">
            <v>0.53055555555555556</v>
          </cell>
          <cell r="X104" t="str">
            <v>2Asesor</v>
          </cell>
          <cell r="Y104">
            <v>14929995.696000002</v>
          </cell>
          <cell r="AA104" t="str">
            <v>SUP</v>
          </cell>
          <cell r="AB104" t="str">
            <v>sale</v>
          </cell>
          <cell r="AC104">
            <v>51654254</v>
          </cell>
        </row>
        <row r="105">
          <cell r="C105" t="str">
            <v>CASTAÑO GARCIA GERMAN</v>
          </cell>
          <cell r="D105" t="str">
            <v>3020-06</v>
          </cell>
          <cell r="E105">
            <v>18995922.495416671</v>
          </cell>
          <cell r="F105" t="str">
            <v>Profesional Universitario</v>
          </cell>
          <cell r="G105" t="str">
            <v>25SUROCCIDENTE</v>
          </cell>
          <cell r="H105" t="str">
            <v>DIVISION PROGRAMAS EN ADMINISTRACION</v>
          </cell>
          <cell r="M105" t="str">
            <v>C</v>
          </cell>
          <cell r="O105" t="str">
            <v>UN</v>
          </cell>
          <cell r="P105">
            <v>935634</v>
          </cell>
          <cell r="Q105">
            <v>0</v>
          </cell>
          <cell r="R105" t="str">
            <v>1</v>
          </cell>
          <cell r="S105">
            <v>24278</v>
          </cell>
          <cell r="T105">
            <v>34605</v>
          </cell>
          <cell r="U105">
            <v>37.208333333333336</v>
          </cell>
          <cell r="V105">
            <v>0</v>
          </cell>
          <cell r="W105">
            <v>8.9361111111111118</v>
          </cell>
          <cell r="X105" t="str">
            <v>4Profesional</v>
          </cell>
          <cell r="Y105">
            <v>8112011.3976793988</v>
          </cell>
          <cell r="Z105" t="str">
            <v>SUROCCIDENTE</v>
          </cell>
          <cell r="AA105" t="str">
            <v>Mant</v>
          </cell>
          <cell r="AB105" t="str">
            <v>3020-06</v>
          </cell>
          <cell r="AC105">
            <v>16726391</v>
          </cell>
        </row>
        <row r="106">
          <cell r="C106" t="str">
            <v>CASTAÑO LOPEZ JHON JAIRO</v>
          </cell>
          <cell r="D106" t="str">
            <v>3020-06</v>
          </cell>
          <cell r="E106">
            <v>21241444.095416673</v>
          </cell>
          <cell r="F106" t="str">
            <v>Profesional Universitario</v>
          </cell>
          <cell r="G106" t="str">
            <v>22NOROCCIDENTE</v>
          </cell>
          <cell r="H106" t="str">
            <v>GRUPO CREDITO</v>
          </cell>
          <cell r="M106" t="str">
            <v>C</v>
          </cell>
          <cell r="N106" t="str">
            <v>VE</v>
          </cell>
          <cell r="O106" t="str">
            <v>ES</v>
          </cell>
          <cell r="P106">
            <v>935634</v>
          </cell>
          <cell r="Q106">
            <v>0</v>
          </cell>
          <cell r="R106" t="str">
            <v>1</v>
          </cell>
          <cell r="S106">
            <v>21183</v>
          </cell>
          <cell r="T106">
            <v>33913</v>
          </cell>
          <cell r="U106">
            <v>45.68333333333333</v>
          </cell>
          <cell r="V106">
            <v>1</v>
          </cell>
          <cell r="W106">
            <v>10.833333333333334</v>
          </cell>
          <cell r="X106" t="str">
            <v>4Profesional</v>
          </cell>
          <cell r="Y106">
            <v>17544582.790329862</v>
          </cell>
          <cell r="Z106" t="str">
            <v>NOROCCIDENTE</v>
          </cell>
          <cell r="AA106" t="str">
            <v>Mant</v>
          </cell>
          <cell r="AB106" t="str">
            <v>3020-06</v>
          </cell>
          <cell r="AC106">
            <v>8396018</v>
          </cell>
        </row>
        <row r="107">
          <cell r="C107" t="str">
            <v>CASTAÑO MORENO JACKELINE</v>
          </cell>
          <cell r="D107" t="str">
            <v>4065-09</v>
          </cell>
          <cell r="E107">
            <v>14586952.714583334</v>
          </cell>
          <cell r="F107" t="str">
            <v>Técnico Administrativo</v>
          </cell>
          <cell r="G107" t="str">
            <v>25SUROCCIDENTE</v>
          </cell>
          <cell r="H107" t="str">
            <v>DIVISION CREDITO Y PROGRAMAS INTERNACIONALES</v>
          </cell>
          <cell r="K107" t="str">
            <v>X</v>
          </cell>
          <cell r="M107" t="str">
            <v>C</v>
          </cell>
          <cell r="O107" t="str">
            <v>BACHILLER</v>
          </cell>
          <cell r="P107">
            <v>688731</v>
          </cell>
          <cell r="Q107">
            <v>0</v>
          </cell>
          <cell r="R107" t="str">
            <v>2</v>
          </cell>
          <cell r="S107">
            <v>25066</v>
          </cell>
          <cell r="T107">
            <v>32660</v>
          </cell>
          <cell r="U107">
            <v>35.052777777777777</v>
          </cell>
          <cell r="V107">
            <v>0</v>
          </cell>
          <cell r="W107">
            <v>14.261111111111111</v>
          </cell>
          <cell r="X107" t="str">
            <v>5Tecnico</v>
          </cell>
          <cell r="Y107">
            <v>17528669.647318289</v>
          </cell>
          <cell r="Z107" t="str">
            <v>SUROCCIDENTE</v>
          </cell>
          <cell r="AA107" t="str">
            <v>SUP</v>
          </cell>
          <cell r="AB107" t="str">
            <v>sale</v>
          </cell>
          <cell r="AC107">
            <v>29703817</v>
          </cell>
        </row>
        <row r="108">
          <cell r="C108" t="str">
            <v>CASTELLANOS DE CUELLAR ELVA MARINA</v>
          </cell>
          <cell r="D108" t="str">
            <v>5120-17</v>
          </cell>
          <cell r="E108">
            <v>16042796.106666669</v>
          </cell>
          <cell r="F108" t="str">
            <v>Auxiliar Administrativo</v>
          </cell>
          <cell r="G108" t="str">
            <v>19SDF</v>
          </cell>
          <cell r="H108" t="str">
            <v>GRUPO GESTION FINANCIERA Y CARTERA</v>
          </cell>
          <cell r="L108">
            <v>2004</v>
          </cell>
          <cell r="M108" t="str">
            <v>C</v>
          </cell>
          <cell r="O108" t="str">
            <v>BACHILLER</v>
          </cell>
          <cell r="P108">
            <v>703542</v>
          </cell>
          <cell r="Q108">
            <v>56080</v>
          </cell>
          <cell r="R108" t="str">
            <v>2</v>
          </cell>
          <cell r="S108">
            <v>18186</v>
          </cell>
          <cell r="T108">
            <v>26266</v>
          </cell>
          <cell r="U108">
            <v>53.888888888888886</v>
          </cell>
          <cell r="V108">
            <v>0</v>
          </cell>
          <cell r="W108">
            <v>31.766666666666666</v>
          </cell>
          <cell r="X108" t="str">
            <v>6Asistencial</v>
          </cell>
          <cell r="Y108">
            <v>42093867.234009258</v>
          </cell>
          <cell r="AA108" t="str">
            <v>Mant</v>
          </cell>
          <cell r="AB108" t="str">
            <v>5120-17</v>
          </cell>
          <cell r="AC108">
            <v>41484241</v>
          </cell>
        </row>
        <row r="109">
          <cell r="C109" t="str">
            <v>CASTELLANOS GUTIERREZ INGRID ELIANA</v>
          </cell>
          <cell r="D109" t="str">
            <v>5040-20</v>
          </cell>
          <cell r="E109">
            <v>17973139.348333329</v>
          </cell>
          <cell r="F109" t="str">
            <v>Secretario Ejecutivo</v>
          </cell>
          <cell r="G109" t="str">
            <v>20SEG</v>
          </cell>
          <cell r="H109" t="str">
            <v>GRUPO ALMACEN Y SUMINISTROS</v>
          </cell>
          <cell r="M109" t="str">
            <v>C</v>
          </cell>
          <cell r="O109" t="str">
            <v>UN</v>
          </cell>
          <cell r="P109">
            <v>764298</v>
          </cell>
          <cell r="Q109">
            <v>0</v>
          </cell>
          <cell r="R109" t="str">
            <v>2</v>
          </cell>
          <cell r="S109">
            <v>27087</v>
          </cell>
          <cell r="T109">
            <v>34240</v>
          </cell>
          <cell r="U109">
            <v>29.522222222222222</v>
          </cell>
          <cell r="V109">
            <v>0</v>
          </cell>
          <cell r="W109">
            <v>9.9361111111111118</v>
          </cell>
          <cell r="X109" t="str">
            <v>6Asistencial</v>
          </cell>
          <cell r="Y109">
            <v>13706317.573032407</v>
          </cell>
          <cell r="AA109" t="str">
            <v>Mant</v>
          </cell>
          <cell r="AB109" t="str">
            <v>5040-20</v>
          </cell>
          <cell r="AC109">
            <v>52221635</v>
          </cell>
        </row>
        <row r="110">
          <cell r="C110" t="str">
            <v>CASTRO BECERRA MARIA MERCEDES</v>
          </cell>
          <cell r="D110" t="str">
            <v>3020-06</v>
          </cell>
          <cell r="E110">
            <v>21241444.095416673</v>
          </cell>
          <cell r="F110" t="str">
            <v>Profesional Universitario</v>
          </cell>
          <cell r="G110" t="str">
            <v>25SUROCCIDENTE</v>
          </cell>
          <cell r="H110" t="str">
            <v>GRUPO PROGRAMAS INTERNACIONALES</v>
          </cell>
          <cell r="K110" t="str">
            <v>x</v>
          </cell>
          <cell r="M110" t="str">
            <v>C</v>
          </cell>
          <cell r="O110" t="str">
            <v>BACHILLER</v>
          </cell>
          <cell r="P110">
            <v>935634</v>
          </cell>
          <cell r="Q110">
            <v>0</v>
          </cell>
          <cell r="R110" t="str">
            <v>2</v>
          </cell>
          <cell r="S110">
            <v>20101</v>
          </cell>
          <cell r="T110">
            <v>31809</v>
          </cell>
          <cell r="U110">
            <v>48.647222222222226</v>
          </cell>
          <cell r="V110">
            <v>0</v>
          </cell>
          <cell r="W110">
            <v>16.594444444444445</v>
          </cell>
          <cell r="X110" t="str">
            <v>4Profesional</v>
          </cell>
          <cell r="Y110">
            <v>26298009.042709496</v>
          </cell>
          <cell r="Z110" t="str">
            <v>SUROCCIDENTE</v>
          </cell>
          <cell r="AA110" t="str">
            <v>SUP</v>
          </cell>
          <cell r="AB110" t="str">
            <v>sale</v>
          </cell>
          <cell r="AC110">
            <v>31151099</v>
          </cell>
        </row>
        <row r="111">
          <cell r="C111" t="str">
            <v>CASTRO MORENO GUSTAVO</v>
          </cell>
          <cell r="D111" t="str">
            <v>4065-15</v>
          </cell>
          <cell r="E111">
            <v>18995922.495416671</v>
          </cell>
          <cell r="F111" t="str">
            <v>Técnico Administrativo</v>
          </cell>
          <cell r="G111" t="str">
            <v>19SDF</v>
          </cell>
          <cell r="H111" t="str">
            <v>GRUPO TESORERIA</v>
          </cell>
          <cell r="M111" t="str">
            <v>C</v>
          </cell>
          <cell r="O111" t="str">
            <v>UN</v>
          </cell>
          <cell r="P111">
            <v>935634</v>
          </cell>
          <cell r="Q111">
            <v>0</v>
          </cell>
          <cell r="R111" t="str">
            <v>1</v>
          </cell>
          <cell r="S111">
            <v>20475</v>
          </cell>
          <cell r="T111">
            <v>28414</v>
          </cell>
          <cell r="U111">
            <v>47.62222222222222</v>
          </cell>
          <cell r="V111">
            <v>0</v>
          </cell>
          <cell r="W111">
            <v>25.886111111111113</v>
          </cell>
          <cell r="X111" t="str">
            <v>5Tecnico</v>
          </cell>
          <cell r="Y111">
            <v>40484596.417255789</v>
          </cell>
          <cell r="AA111" t="str">
            <v>Mant</v>
          </cell>
          <cell r="AB111" t="str">
            <v>4065-15</v>
          </cell>
          <cell r="AC111">
            <v>287901</v>
          </cell>
        </row>
        <row r="112">
          <cell r="C112" t="str">
            <v>CASTRO NAVIA AYDA</v>
          </cell>
          <cell r="D112" t="str">
            <v>2040-11</v>
          </cell>
          <cell r="E112">
            <v>29737405.522916667</v>
          </cell>
          <cell r="F112" t="str">
            <v>Jefe de División</v>
          </cell>
          <cell r="G112" t="str">
            <v>25SUROCCIDENTE</v>
          </cell>
          <cell r="H112" t="str">
            <v>DIVISION PROGRAMAS EN ADMINISTRACION</v>
          </cell>
          <cell r="K112" t="str">
            <v>X</v>
          </cell>
          <cell r="M112" t="str">
            <v>C</v>
          </cell>
          <cell r="N112" t="str">
            <v>P</v>
          </cell>
          <cell r="O112" t="str">
            <v>UN</v>
          </cell>
          <cell r="P112">
            <v>1464700</v>
          </cell>
          <cell r="Q112">
            <v>0</v>
          </cell>
          <cell r="R112" t="str">
            <v>2</v>
          </cell>
          <cell r="S112">
            <v>21381</v>
          </cell>
          <cell r="T112">
            <v>28216</v>
          </cell>
          <cell r="U112">
            <v>45.138888888888886</v>
          </cell>
          <cell r="V112">
            <v>0</v>
          </cell>
          <cell r="W112">
            <v>26.427777777777777</v>
          </cell>
          <cell r="X112" t="str">
            <v>3Ejecutivo</v>
          </cell>
          <cell r="Y112">
            <v>11178590.4</v>
          </cell>
          <cell r="Z112" t="str">
            <v>SUROCCIDENTE</v>
          </cell>
          <cell r="AA112" t="str">
            <v>SUP</v>
          </cell>
          <cell r="AB112" t="str">
            <v>sale</v>
          </cell>
          <cell r="AC112">
            <v>31293694</v>
          </cell>
        </row>
        <row r="113">
          <cell r="C113" t="str">
            <v>CASTRO QUINTERO HERMELINDA</v>
          </cell>
          <cell r="D113" t="str">
            <v>4065-11</v>
          </cell>
          <cell r="E113">
            <v>16080398.177083332</v>
          </cell>
          <cell r="F113" t="str">
            <v>Técnico Administrativo</v>
          </cell>
          <cell r="G113" t="str">
            <v>25SUROCCIDENTE</v>
          </cell>
          <cell r="H113" t="str">
            <v>GRUPO PROGRAMAS INTERNACIONALES</v>
          </cell>
          <cell r="L113">
            <v>2003</v>
          </cell>
          <cell r="M113" t="str">
            <v>C</v>
          </cell>
          <cell r="O113" t="str">
            <v>BACHILLER</v>
          </cell>
          <cell r="P113">
            <v>761453</v>
          </cell>
          <cell r="Q113">
            <v>0</v>
          </cell>
          <cell r="R113" t="str">
            <v>2</v>
          </cell>
          <cell r="S113">
            <v>16761</v>
          </cell>
          <cell r="T113">
            <v>28073</v>
          </cell>
          <cell r="U113">
            <v>57.791666666666664</v>
          </cell>
          <cell r="V113">
            <v>0</v>
          </cell>
          <cell r="W113">
            <v>26.822222222222223</v>
          </cell>
          <cell r="X113" t="str">
            <v>5Tecnico</v>
          </cell>
          <cell r="Y113">
            <v>35765184.686899304</v>
          </cell>
          <cell r="Z113" t="str">
            <v>SUROCCIDENTE</v>
          </cell>
          <cell r="AA113" t="str">
            <v>Mant</v>
          </cell>
          <cell r="AB113" t="str">
            <v>4065-11</v>
          </cell>
          <cell r="AC113">
            <v>24293428</v>
          </cell>
        </row>
        <row r="114">
          <cell r="C114" t="str">
            <v>CASTRO RAMOS GUSTAVO EDUARDO</v>
          </cell>
          <cell r="D114" t="str">
            <v>4065-12</v>
          </cell>
          <cell r="E114">
            <v>16415181.84</v>
          </cell>
          <cell r="F114" t="str">
            <v>Técnico Administrativo</v>
          </cell>
          <cell r="G114" t="str">
            <v>21CENTRO</v>
          </cell>
          <cell r="H114" t="str">
            <v>DIVISION CREDITO</v>
          </cell>
          <cell r="K114" t="str">
            <v>X</v>
          </cell>
          <cell r="M114" t="str">
            <v>C</v>
          </cell>
          <cell r="O114" t="str">
            <v>TC</v>
          </cell>
          <cell r="P114">
            <v>808521</v>
          </cell>
          <cell r="Q114">
            <v>0</v>
          </cell>
          <cell r="R114" t="str">
            <v>1</v>
          </cell>
          <cell r="S114">
            <v>20059</v>
          </cell>
          <cell r="T114">
            <v>27952</v>
          </cell>
          <cell r="U114">
            <v>48.761111111111113</v>
          </cell>
          <cell r="V114">
            <v>0</v>
          </cell>
          <cell r="W114">
            <v>27.15</v>
          </cell>
          <cell r="X114" t="str">
            <v>5Tecnico</v>
          </cell>
          <cell r="Y114">
            <v>36679881.5</v>
          </cell>
          <cell r="Z114" t="str">
            <v>CENTRO</v>
          </cell>
          <cell r="AA114" t="str">
            <v>SUP</v>
          </cell>
          <cell r="AB114" t="str">
            <v>sale</v>
          </cell>
          <cell r="AC114">
            <v>19341042</v>
          </cell>
        </row>
        <row r="115">
          <cell r="C115" t="str">
            <v>CIFUENTES CERON MIGUEL ANGEL</v>
          </cell>
          <cell r="D115" t="str">
            <v>5120-17</v>
          </cell>
          <cell r="E115">
            <v>14891116.80625</v>
          </cell>
          <cell r="F115" t="str">
            <v>Auxiliar Administrativo</v>
          </cell>
          <cell r="G115" t="str">
            <v>20SEG</v>
          </cell>
          <cell r="H115" t="str">
            <v>GRUPO ARCHIVO, PUBLICACIONES Y MICROFILMACION</v>
          </cell>
          <cell r="K115" t="str">
            <v>X</v>
          </cell>
          <cell r="M115" t="str">
            <v>C</v>
          </cell>
          <cell r="O115" t="str">
            <v>BACHILLER</v>
          </cell>
          <cell r="P115">
            <v>703542</v>
          </cell>
          <cell r="Q115">
            <v>0</v>
          </cell>
          <cell r="R115" t="str">
            <v>1</v>
          </cell>
          <cell r="S115">
            <v>23187</v>
          </cell>
          <cell r="T115">
            <v>33262</v>
          </cell>
          <cell r="U115">
            <v>40.194444444444443</v>
          </cell>
          <cell r="V115">
            <v>0</v>
          </cell>
          <cell r="W115">
            <v>12.613888888888889</v>
          </cell>
          <cell r="X115" t="str">
            <v>6Asistencial</v>
          </cell>
          <cell r="Y115">
            <v>15986683.791739583</v>
          </cell>
          <cell r="AA115" t="str">
            <v>SUP</v>
          </cell>
          <cell r="AB115" t="str">
            <v>sale</v>
          </cell>
          <cell r="AC115">
            <v>79292818</v>
          </cell>
        </row>
        <row r="116">
          <cell r="C116" t="str">
            <v>CLARO CLARO ALVARO ANTONIO</v>
          </cell>
          <cell r="D116" t="str">
            <v>5120-10</v>
          </cell>
          <cell r="E116">
            <v>12834078.478333335</v>
          </cell>
          <cell r="F116" t="str">
            <v>Auxiliar Administrativo</v>
          </cell>
          <cell r="G116" t="str">
            <v>24ORIENTE</v>
          </cell>
          <cell r="H116" t="str">
            <v>GRUPO ADMINISTRATIVO Y FINANCIERO</v>
          </cell>
          <cell r="K116" t="str">
            <v>X</v>
          </cell>
          <cell r="M116" t="str">
            <v>C</v>
          </cell>
          <cell r="N116" t="str">
            <v>VE</v>
          </cell>
          <cell r="O116" t="str">
            <v>UN</v>
          </cell>
          <cell r="P116">
            <v>515106</v>
          </cell>
          <cell r="Q116">
            <v>0</v>
          </cell>
          <cell r="R116" t="str">
            <v>1</v>
          </cell>
          <cell r="S116">
            <v>20901</v>
          </cell>
          <cell r="T116">
            <v>31807</v>
          </cell>
          <cell r="U116">
            <v>46.452777777777776</v>
          </cell>
          <cell r="V116">
            <v>0</v>
          </cell>
          <cell r="W116">
            <v>16.597222222222221</v>
          </cell>
          <cell r="X116" t="str">
            <v>6Asistencial</v>
          </cell>
          <cell r="Y116">
            <v>16413360.411662038</v>
          </cell>
          <cell r="Z116" t="str">
            <v>ORIENTE</v>
          </cell>
          <cell r="AA116" t="str">
            <v>SUP</v>
          </cell>
          <cell r="AB116" t="str">
            <v>sale</v>
          </cell>
          <cell r="AC116">
            <v>5458528</v>
          </cell>
        </row>
        <row r="117">
          <cell r="C117" t="str">
            <v>CLARO PEREZ FANNY GRACIELA</v>
          </cell>
          <cell r="D117" t="str">
            <v>4065-11</v>
          </cell>
          <cell r="E117">
            <v>16080398.177083332</v>
          </cell>
          <cell r="F117" t="str">
            <v>Técnico Administrativo</v>
          </cell>
          <cell r="G117" t="str">
            <v>24ORIENTE</v>
          </cell>
          <cell r="H117" t="str">
            <v>GRUPO ADMINISTRATIVO Y FINANCIERO</v>
          </cell>
          <cell r="K117" t="str">
            <v>X</v>
          </cell>
          <cell r="M117" t="str">
            <v>C</v>
          </cell>
          <cell r="O117" t="str">
            <v>TC</v>
          </cell>
          <cell r="P117">
            <v>761453</v>
          </cell>
          <cell r="Q117">
            <v>0</v>
          </cell>
          <cell r="R117" t="str">
            <v>2</v>
          </cell>
          <cell r="S117">
            <v>21936</v>
          </cell>
          <cell r="T117">
            <v>30774</v>
          </cell>
          <cell r="U117">
            <v>43.62222222222222</v>
          </cell>
          <cell r="V117">
            <v>2.5</v>
          </cell>
          <cell r="W117">
            <v>19.425000000000001</v>
          </cell>
          <cell r="X117" t="str">
            <v>5Tecnico</v>
          </cell>
          <cell r="Y117">
            <v>26124973.18099653</v>
          </cell>
          <cell r="Z117" t="str">
            <v>ORIENTE</v>
          </cell>
          <cell r="AA117" t="str">
            <v>SUP</v>
          </cell>
          <cell r="AB117" t="str">
            <v>sale</v>
          </cell>
          <cell r="AC117">
            <v>37313667</v>
          </cell>
        </row>
        <row r="118">
          <cell r="C118" t="str">
            <v>COIME CORTES JULIO NICOLAS</v>
          </cell>
          <cell r="D118" t="str">
            <v>5120-12</v>
          </cell>
          <cell r="E118">
            <v>13279546.932500001</v>
          </cell>
          <cell r="F118" t="str">
            <v>Auxiliar Administrativo</v>
          </cell>
          <cell r="G118" t="str">
            <v>20SEG</v>
          </cell>
          <cell r="H118" t="str">
            <v>GRUPO CORRESPONDENCIA</v>
          </cell>
          <cell r="M118" t="str">
            <v>C</v>
          </cell>
          <cell r="O118" t="str">
            <v>BACHILLER</v>
          </cell>
          <cell r="P118">
            <v>596996</v>
          </cell>
          <cell r="Q118">
            <v>0</v>
          </cell>
          <cell r="R118" t="str">
            <v>1</v>
          </cell>
          <cell r="S118">
            <v>20877</v>
          </cell>
          <cell r="T118">
            <v>33233</v>
          </cell>
          <cell r="U118">
            <v>46.524999999999999</v>
          </cell>
          <cell r="V118">
            <v>3.4166666666666665</v>
          </cell>
          <cell r="W118">
            <v>12.691666666666666</v>
          </cell>
          <cell r="X118" t="str">
            <v>6Asistencial</v>
          </cell>
          <cell r="Y118">
            <v>14440454.7273125</v>
          </cell>
          <cell r="AA118" t="str">
            <v>Mant</v>
          </cell>
          <cell r="AB118" t="str">
            <v>5120-12</v>
          </cell>
          <cell r="AC118">
            <v>12906372</v>
          </cell>
        </row>
        <row r="119">
          <cell r="C119" t="str">
            <v>COMBARIZA MARTIN MARIA TERESA</v>
          </cell>
          <cell r="D119" t="str">
            <v>5040-20</v>
          </cell>
          <cell r="E119">
            <v>16138824.14833333</v>
          </cell>
          <cell r="F119" t="str">
            <v>Secretario Ejecutivo</v>
          </cell>
          <cell r="G119" t="str">
            <v>19SDF</v>
          </cell>
          <cell r="H119" t="str">
            <v>GRUPO TESORERIA</v>
          </cell>
          <cell r="M119" t="str">
            <v>C</v>
          </cell>
          <cell r="N119" t="str">
            <v>VE</v>
          </cell>
          <cell r="O119" t="str">
            <v>ES</v>
          </cell>
          <cell r="P119">
            <v>764298</v>
          </cell>
          <cell r="Q119">
            <v>0</v>
          </cell>
          <cell r="R119" t="str">
            <v>2</v>
          </cell>
          <cell r="S119">
            <v>24156</v>
          </cell>
          <cell r="T119">
            <v>33573</v>
          </cell>
          <cell r="U119">
            <v>37.547222222222224</v>
          </cell>
          <cell r="V119">
            <v>0</v>
          </cell>
          <cell r="W119">
            <v>11.761111111111111</v>
          </cell>
          <cell r="X119" t="str">
            <v>6Asistencial</v>
          </cell>
          <cell r="Y119">
            <v>16157329.656680554</v>
          </cell>
          <cell r="AA119" t="str">
            <v>Mant</v>
          </cell>
          <cell r="AB119" t="str">
            <v>5040-20</v>
          </cell>
          <cell r="AC119">
            <v>51803256</v>
          </cell>
        </row>
        <row r="120">
          <cell r="C120" t="str">
            <v>CONTENTO INFANTE FANNY</v>
          </cell>
          <cell r="D120" t="str">
            <v>3020-12</v>
          </cell>
          <cell r="E120">
            <v>28284080.003333326</v>
          </cell>
          <cell r="F120" t="str">
            <v>Profesional Universitario</v>
          </cell>
          <cell r="G120" t="str">
            <v>20SEG</v>
          </cell>
          <cell r="H120" t="str">
            <v>GRUPO DESARROLLO PERSONAL</v>
          </cell>
          <cell r="M120" t="str">
            <v>C</v>
          </cell>
          <cell r="O120" t="str">
            <v>ES</v>
          </cell>
          <cell r="P120">
            <v>1245845</v>
          </cell>
          <cell r="Q120">
            <v>0</v>
          </cell>
          <cell r="R120" t="str">
            <v>2</v>
          </cell>
          <cell r="S120">
            <v>24367</v>
          </cell>
          <cell r="T120">
            <v>35010</v>
          </cell>
          <cell r="U120">
            <v>36.966666666666669</v>
          </cell>
          <cell r="V120">
            <v>0</v>
          </cell>
          <cell r="W120">
            <v>7.8277777777777775</v>
          </cell>
          <cell r="X120" t="str">
            <v>4Profesional</v>
          </cell>
          <cell r="Y120">
            <v>9696286.0605925936</v>
          </cell>
          <cell r="AA120" t="str">
            <v>Mant</v>
          </cell>
          <cell r="AB120" t="str">
            <v>3020-12</v>
          </cell>
          <cell r="AC120">
            <v>39747182</v>
          </cell>
        </row>
        <row r="121">
          <cell r="C121" t="str">
            <v>CORREA MORENO GLORIA TERESA</v>
          </cell>
          <cell r="D121" t="str">
            <v>2040-11</v>
          </cell>
          <cell r="E121">
            <v>29737405.522916667</v>
          </cell>
          <cell r="F121" t="str">
            <v>Jefe de División</v>
          </cell>
          <cell r="G121" t="str">
            <v>22NOROCCIDENTE</v>
          </cell>
          <cell r="H121" t="str">
            <v>DIVISION PROGRAMAS EN ADMINISTRACION</v>
          </cell>
          <cell r="K121" t="str">
            <v>X</v>
          </cell>
          <cell r="M121" t="str">
            <v>C</v>
          </cell>
          <cell r="N121" t="str">
            <v>P</v>
          </cell>
          <cell r="O121" t="str">
            <v>UN</v>
          </cell>
          <cell r="P121">
            <v>1464700</v>
          </cell>
          <cell r="Q121">
            <v>0</v>
          </cell>
          <cell r="R121" t="str">
            <v>2</v>
          </cell>
          <cell r="S121">
            <v>22667</v>
          </cell>
          <cell r="T121">
            <v>31488</v>
          </cell>
          <cell r="U121">
            <v>41.62222222222222</v>
          </cell>
          <cell r="V121">
            <v>0</v>
          </cell>
          <cell r="W121">
            <v>17.466666666666665</v>
          </cell>
          <cell r="X121" t="str">
            <v>3Ejecutivo</v>
          </cell>
          <cell r="Y121">
            <v>11178590.4</v>
          </cell>
          <cell r="Z121" t="str">
            <v>NOROCCIDENTE</v>
          </cell>
          <cell r="AA121" t="str">
            <v>SUP</v>
          </cell>
          <cell r="AB121" t="str">
            <v>sale</v>
          </cell>
          <cell r="AC121">
            <v>43042718</v>
          </cell>
        </row>
        <row r="122">
          <cell r="C122" t="str">
            <v>CORREA RUIZ SANTIAGO ALBERTO</v>
          </cell>
          <cell r="D122" t="str">
            <v>5120-10</v>
          </cell>
          <cell r="E122">
            <v>11597824.078333335</v>
          </cell>
          <cell r="F122" t="str">
            <v>Auxiliar Administrativo</v>
          </cell>
          <cell r="G122" t="str">
            <v>22NOROCCIDENTE</v>
          </cell>
          <cell r="H122" t="str">
            <v>GRUPO ADMINISTRATIVO</v>
          </cell>
          <cell r="K122" t="str">
            <v>X</v>
          </cell>
          <cell r="M122" t="str">
            <v>C</v>
          </cell>
          <cell r="N122" t="str">
            <v>VE</v>
          </cell>
          <cell r="O122" t="str">
            <v>BACHILLER</v>
          </cell>
          <cell r="P122">
            <v>515106</v>
          </cell>
          <cell r="Q122">
            <v>0</v>
          </cell>
          <cell r="R122" t="str">
            <v>1</v>
          </cell>
          <cell r="S122">
            <v>24220</v>
          </cell>
          <cell r="T122">
            <v>33270</v>
          </cell>
          <cell r="U122">
            <v>37.366666666666667</v>
          </cell>
          <cell r="V122">
            <v>0</v>
          </cell>
          <cell r="W122">
            <v>12.594444444444445</v>
          </cell>
          <cell r="X122" t="str">
            <v>6Asistencial</v>
          </cell>
          <cell r="Y122">
            <v>12551393.255976852</v>
          </cell>
          <cell r="Z122" t="str">
            <v>NOROCCIDENTE</v>
          </cell>
          <cell r="AA122" t="str">
            <v>SUP</v>
          </cell>
          <cell r="AB122" t="str">
            <v>sale</v>
          </cell>
          <cell r="AC122">
            <v>71675026</v>
          </cell>
        </row>
        <row r="123">
          <cell r="C123" t="str">
            <v>CORREDOR TORRES MERY GIOMAR</v>
          </cell>
          <cell r="D123" t="str">
            <v>5040-16</v>
          </cell>
          <cell r="E123">
            <v>14586952.714583334</v>
          </cell>
          <cell r="F123" t="str">
            <v>Secretario Ejecutivo</v>
          </cell>
          <cell r="G123" t="str">
            <v>25SUROCCIDENTE</v>
          </cell>
          <cell r="H123" t="str">
            <v>DIRECCION REGIONAL TOLIMA</v>
          </cell>
          <cell r="K123" t="str">
            <v>X</v>
          </cell>
          <cell r="M123" t="str">
            <v>C</v>
          </cell>
          <cell r="N123" t="str">
            <v>P</v>
          </cell>
          <cell r="O123" t="str">
            <v>BACHILLER</v>
          </cell>
          <cell r="P123">
            <v>688731</v>
          </cell>
          <cell r="Q123">
            <v>0</v>
          </cell>
          <cell r="R123" t="str">
            <v>2</v>
          </cell>
          <cell r="S123">
            <v>21710</v>
          </cell>
          <cell r="T123">
            <v>33409</v>
          </cell>
          <cell r="U123">
            <v>44.238888888888887</v>
          </cell>
          <cell r="V123">
            <v>0</v>
          </cell>
          <cell r="W123">
            <v>12.208333333333334</v>
          </cell>
          <cell r="X123" t="str">
            <v>6Asistencial</v>
          </cell>
          <cell r="Y123">
            <v>6570493.7400000002</v>
          </cell>
          <cell r="Z123" t="str">
            <v>SUROCCIDENTE</v>
          </cell>
          <cell r="AA123" t="str">
            <v>SUP</v>
          </cell>
          <cell r="AB123" t="str">
            <v>sale</v>
          </cell>
          <cell r="AC123">
            <v>41759716</v>
          </cell>
        </row>
        <row r="124">
          <cell r="C124" t="str">
            <v>CRIALES CLAVIJO LISBETH ASTRID</v>
          </cell>
          <cell r="D124" t="str">
            <v>5120-12</v>
          </cell>
          <cell r="E124">
            <v>13279546.932500001</v>
          </cell>
          <cell r="F124" t="str">
            <v>Auxiliar Administrativo</v>
          </cell>
          <cell r="G124" t="str">
            <v>21CENTRO</v>
          </cell>
          <cell r="H124" t="str">
            <v>GRUPO CARTERA</v>
          </cell>
          <cell r="L124" t="str">
            <v>MCF</v>
          </cell>
          <cell r="M124" t="str">
            <v>C</v>
          </cell>
          <cell r="O124" t="str">
            <v>BACHILLER</v>
          </cell>
          <cell r="P124">
            <v>596996</v>
          </cell>
          <cell r="Q124">
            <v>0</v>
          </cell>
          <cell r="R124" t="str">
            <v>2</v>
          </cell>
          <cell r="S124">
            <v>20784</v>
          </cell>
          <cell r="T124">
            <v>31807</v>
          </cell>
          <cell r="U124">
            <v>46.777777777777779</v>
          </cell>
          <cell r="V124">
            <v>0</v>
          </cell>
          <cell r="W124">
            <v>16.597222222222221</v>
          </cell>
          <cell r="X124" t="str">
            <v>6Asistencial</v>
          </cell>
          <cell r="Y124">
            <v>18743011.070645835</v>
          </cell>
          <cell r="Z124" t="str">
            <v>CENTRO</v>
          </cell>
          <cell r="AA124" t="str">
            <v>Mant</v>
          </cell>
          <cell r="AB124" t="str">
            <v>5120-12</v>
          </cell>
          <cell r="AC124">
            <v>41738988</v>
          </cell>
        </row>
        <row r="125">
          <cell r="C125" t="str">
            <v>CRUZ GONZALEZ CARLOS EDUARDO</v>
          </cell>
          <cell r="D125" t="str">
            <v>3020-14</v>
          </cell>
          <cell r="E125">
            <v>27317929.430000003</v>
          </cell>
          <cell r="F125" t="str">
            <v>Profesional Universitario</v>
          </cell>
          <cell r="G125" t="str">
            <v>15OSI</v>
          </cell>
          <cell r="H125" t="str">
            <v>DIVISION SISTEMATIZACION E INFORMATICA</v>
          </cell>
          <cell r="M125" t="str">
            <v>C</v>
          </cell>
          <cell r="O125" t="str">
            <v>ES</v>
          </cell>
          <cell r="P125">
            <v>1345530</v>
          </cell>
          <cell r="Q125">
            <v>0</v>
          </cell>
          <cell r="R125" t="str">
            <v>1</v>
          </cell>
          <cell r="S125">
            <v>24815</v>
          </cell>
          <cell r="T125">
            <v>34148</v>
          </cell>
          <cell r="U125">
            <v>35.738888888888887</v>
          </cell>
          <cell r="V125">
            <v>0</v>
          </cell>
          <cell r="W125">
            <v>10.186111111111112</v>
          </cell>
          <cell r="X125" t="str">
            <v>4Profesional</v>
          </cell>
          <cell r="Y125">
            <v>23711494.034749996</v>
          </cell>
          <cell r="AA125" t="str">
            <v>Mant</v>
          </cell>
          <cell r="AB125" t="str">
            <v>3020-14</v>
          </cell>
          <cell r="AC125">
            <v>79451906</v>
          </cell>
        </row>
        <row r="126">
          <cell r="C126" t="str">
            <v>CUELLAR SALAZAR MARIA NANCY</v>
          </cell>
          <cell r="D126" t="str">
            <v>5120-09</v>
          </cell>
          <cell r="E126">
            <v>10643889.421249999</v>
          </cell>
          <cell r="F126" t="str">
            <v>Auxiliar Administrativo</v>
          </cell>
          <cell r="G126" t="str">
            <v>25SUROCCIDENTE</v>
          </cell>
          <cell r="H126" t="str">
            <v>GRUPO OPERATIVO</v>
          </cell>
          <cell r="K126" t="str">
            <v>X</v>
          </cell>
          <cell r="M126" t="str">
            <v>C</v>
          </cell>
          <cell r="N126" t="str">
            <v>VE</v>
          </cell>
          <cell r="O126" t="str">
            <v>BACHILLER</v>
          </cell>
          <cell r="P126">
            <v>468655</v>
          </cell>
          <cell r="Q126">
            <v>0</v>
          </cell>
          <cell r="R126" t="str">
            <v>2</v>
          </cell>
          <cell r="S126">
            <v>21931</v>
          </cell>
          <cell r="T126">
            <v>31974</v>
          </cell>
          <cell r="U126">
            <v>43.636111111111113</v>
          </cell>
          <cell r="V126">
            <v>0</v>
          </cell>
          <cell r="W126">
            <v>16.136111111111113</v>
          </cell>
          <cell r="X126" t="str">
            <v>6Asistencial</v>
          </cell>
          <cell r="Y126">
            <v>14658844.428461805</v>
          </cell>
          <cell r="Z126" t="str">
            <v>SUROCCIDENTE</v>
          </cell>
          <cell r="AA126" t="str">
            <v>SUP</v>
          </cell>
          <cell r="AB126" t="str">
            <v>sale</v>
          </cell>
          <cell r="AC126">
            <v>26597809</v>
          </cell>
        </row>
        <row r="127">
          <cell r="C127" t="str">
            <v>CUEVAS DE REVELO MARIA BEATRIZ</v>
          </cell>
          <cell r="D127" t="str">
            <v>5120-10</v>
          </cell>
          <cell r="E127">
            <v>11597824.078333335</v>
          </cell>
          <cell r="F127" t="str">
            <v>Auxiliar Administrativo</v>
          </cell>
          <cell r="G127" t="str">
            <v>25SUROCCIDENTE</v>
          </cell>
          <cell r="H127" t="str">
            <v>GRUPO ADMINISTRATIVO</v>
          </cell>
          <cell r="L127">
            <v>2003</v>
          </cell>
          <cell r="M127" t="str">
            <v>C</v>
          </cell>
          <cell r="O127" t="str">
            <v>SECUNDARIA</v>
          </cell>
          <cell r="P127">
            <v>515106</v>
          </cell>
          <cell r="Q127">
            <v>0</v>
          </cell>
          <cell r="R127" t="str">
            <v>2</v>
          </cell>
          <cell r="S127">
            <v>16448</v>
          </cell>
          <cell r="T127">
            <v>31959</v>
          </cell>
          <cell r="U127">
            <v>58.65</v>
          </cell>
          <cell r="V127">
            <v>9.8333333333333339</v>
          </cell>
          <cell r="W127">
            <v>16.177777777777777</v>
          </cell>
          <cell r="X127" t="str">
            <v>6Asistencial</v>
          </cell>
          <cell r="Y127">
            <v>16036583.128180558</v>
          </cell>
          <cell r="Z127" t="str">
            <v>SUROCCIDENTE</v>
          </cell>
          <cell r="AA127" t="str">
            <v>Mant</v>
          </cell>
          <cell r="AB127" t="str">
            <v>5120-10</v>
          </cell>
          <cell r="AC127">
            <v>38973287</v>
          </cell>
        </row>
        <row r="128">
          <cell r="C128" t="str">
            <v>CHARRY MERCHAN LUZ ANGELA</v>
          </cell>
          <cell r="D128" t="str">
            <v>5120-09</v>
          </cell>
          <cell r="E128">
            <v>10643889.421249999</v>
          </cell>
          <cell r="F128" t="str">
            <v>Auxiliar Administrativo</v>
          </cell>
          <cell r="G128" t="str">
            <v>24ORIENTE</v>
          </cell>
          <cell r="H128" t="str">
            <v>GRUPO OPERATIVO</v>
          </cell>
          <cell r="K128" t="str">
            <v>X</v>
          </cell>
          <cell r="M128" t="str">
            <v>C</v>
          </cell>
          <cell r="O128" t="str">
            <v>BACHILLER</v>
          </cell>
          <cell r="P128">
            <v>468655</v>
          </cell>
          <cell r="Q128">
            <v>0</v>
          </cell>
          <cell r="R128" t="str">
            <v>2</v>
          </cell>
          <cell r="S128">
            <v>27706</v>
          </cell>
          <cell r="T128">
            <v>36069</v>
          </cell>
          <cell r="U128">
            <v>27.824999999999999</v>
          </cell>
          <cell r="V128">
            <v>0</v>
          </cell>
          <cell r="W128">
            <v>4.927777777777778</v>
          </cell>
          <cell r="X128" t="str">
            <v>6Asistencial</v>
          </cell>
          <cell r="Y128">
            <v>2923107.8254687497</v>
          </cell>
          <cell r="Z128" t="str">
            <v>ORIENTE</v>
          </cell>
          <cell r="AA128" t="str">
            <v>SUP</v>
          </cell>
          <cell r="AB128" t="str">
            <v>sale</v>
          </cell>
          <cell r="AC128">
            <v>40437483</v>
          </cell>
        </row>
        <row r="129">
          <cell r="C129" t="str">
            <v>CHAVES DAVALOS JOSE FERNANDO</v>
          </cell>
          <cell r="D129" t="str">
            <v>4065-11</v>
          </cell>
          <cell r="E129">
            <v>16080398.177083332</v>
          </cell>
          <cell r="F129" t="str">
            <v>Técnico Administrativo</v>
          </cell>
          <cell r="G129" t="str">
            <v>14ODI</v>
          </cell>
          <cell r="H129" t="str">
            <v>DIVISION PROGRAMAS INTERNACIONALES</v>
          </cell>
          <cell r="M129" t="str">
            <v>C</v>
          </cell>
          <cell r="N129" t="str">
            <v>VE</v>
          </cell>
          <cell r="O129" t="str">
            <v>UN</v>
          </cell>
          <cell r="P129">
            <v>761453</v>
          </cell>
          <cell r="Q129">
            <v>0</v>
          </cell>
          <cell r="R129" t="str">
            <v>1</v>
          </cell>
          <cell r="S129">
            <v>25017</v>
          </cell>
          <cell r="T129">
            <v>33932</v>
          </cell>
          <cell r="U129">
            <v>35.18611111111111</v>
          </cell>
          <cell r="V129">
            <v>0</v>
          </cell>
          <cell r="W129">
            <v>10.780555555555555</v>
          </cell>
          <cell r="X129" t="str">
            <v>5Tecnico</v>
          </cell>
          <cell r="Y129">
            <v>14813791.680737268</v>
          </cell>
          <cell r="AA129" t="str">
            <v>Mant</v>
          </cell>
          <cell r="AB129" t="str">
            <v>4065-11</v>
          </cell>
          <cell r="AC129">
            <v>12995193</v>
          </cell>
        </row>
        <row r="130">
          <cell r="C130" t="str">
            <v>CHAVES FERNANDEZ CARLOS ENRIQUE</v>
          </cell>
          <cell r="D130" t="str">
            <v>3010-17</v>
          </cell>
          <cell r="E130">
            <v>36079145.295416668</v>
          </cell>
          <cell r="F130" t="str">
            <v>Profesional Especializado</v>
          </cell>
          <cell r="G130" t="str">
            <v>11OCI</v>
          </cell>
          <cell r="H130" t="str">
            <v>OFICINA CONTROL INTERNO</v>
          </cell>
          <cell r="L130">
            <v>2003</v>
          </cell>
          <cell r="M130" t="str">
            <v>C</v>
          </cell>
          <cell r="O130" t="str">
            <v>ES</v>
          </cell>
          <cell r="P130">
            <v>1665264</v>
          </cell>
          <cell r="Q130">
            <v>111795</v>
          </cell>
          <cell r="R130" t="str">
            <v>1</v>
          </cell>
          <cell r="S130">
            <v>16936</v>
          </cell>
          <cell r="T130">
            <v>26268</v>
          </cell>
          <cell r="U130">
            <v>57.30833333333333</v>
          </cell>
          <cell r="V130">
            <v>0</v>
          </cell>
          <cell r="W130">
            <v>31.761111111111113</v>
          </cell>
          <cell r="X130" t="str">
            <v>4Profesional</v>
          </cell>
          <cell r="Y130">
            <v>94091560.242589116</v>
          </cell>
          <cell r="AA130" t="str">
            <v>Mant</v>
          </cell>
          <cell r="AB130" t="str">
            <v>3010-17</v>
          </cell>
          <cell r="AC130">
            <v>17146349</v>
          </cell>
        </row>
        <row r="131">
          <cell r="C131" t="str">
            <v>CHAVEZ ROJAS CARLOS EDUARDO</v>
          </cell>
          <cell r="D131" t="str">
            <v>5120-09</v>
          </cell>
          <cell r="E131">
            <v>10643889.421249999</v>
          </cell>
          <cell r="F131" t="str">
            <v>Auxiliar Administrativo</v>
          </cell>
          <cell r="G131" t="str">
            <v>16SDT</v>
          </cell>
          <cell r="H131" t="str">
            <v>DIVISION PROGRAMAS EN ADMINISTRACION</v>
          </cell>
          <cell r="K131" t="str">
            <v>x</v>
          </cell>
          <cell r="M131" t="str">
            <v>C</v>
          </cell>
          <cell r="O131" t="str">
            <v>BACHILLER</v>
          </cell>
          <cell r="P131">
            <v>468655</v>
          </cell>
          <cell r="Q131">
            <v>0</v>
          </cell>
          <cell r="R131" t="str">
            <v>1</v>
          </cell>
          <cell r="S131">
            <v>27006</v>
          </cell>
          <cell r="T131">
            <v>35569</v>
          </cell>
          <cell r="U131">
            <v>29.741666666666667</v>
          </cell>
          <cell r="V131">
            <v>0</v>
          </cell>
          <cell r="W131">
            <v>6.2944444444444443</v>
          </cell>
          <cell r="X131" t="str">
            <v>6Asistencial</v>
          </cell>
          <cell r="Y131">
            <v>3529382.0411215276</v>
          </cell>
          <cell r="AA131" t="str">
            <v>SUP</v>
          </cell>
          <cell r="AB131" t="str">
            <v>sale</v>
          </cell>
          <cell r="AC131">
            <v>79752362</v>
          </cell>
        </row>
        <row r="132">
          <cell r="C132" t="str">
            <v>DAZA  CARMEN ALICIA-(CARMENZA)</v>
          </cell>
          <cell r="D132" t="str">
            <v>4065-09</v>
          </cell>
          <cell r="E132">
            <v>14586952.714583334</v>
          </cell>
          <cell r="F132" t="str">
            <v>Técnico Administrativo</v>
          </cell>
          <cell r="G132" t="str">
            <v>21CENTRO</v>
          </cell>
          <cell r="H132" t="str">
            <v>DIVISION SERVICIOS AL EXTERIOR</v>
          </cell>
          <cell r="I132" t="str">
            <v>SRI</v>
          </cell>
          <cell r="L132">
            <v>2003</v>
          </cell>
          <cell r="M132" t="str">
            <v>C</v>
          </cell>
          <cell r="O132" t="str">
            <v>BACHILLER</v>
          </cell>
          <cell r="P132">
            <v>688731</v>
          </cell>
          <cell r="Q132">
            <v>0</v>
          </cell>
          <cell r="R132" t="str">
            <v>2</v>
          </cell>
          <cell r="S132">
            <v>17798</v>
          </cell>
          <cell r="T132">
            <v>33573</v>
          </cell>
          <cell r="U132">
            <v>54.952777777777776</v>
          </cell>
          <cell r="V132">
            <v>14.333333333333334</v>
          </cell>
          <cell r="W132">
            <v>11.761111111111111</v>
          </cell>
          <cell r="X132" t="str">
            <v>5Tecnico</v>
          </cell>
          <cell r="Y132">
            <v>14612085.67937847</v>
          </cell>
          <cell r="Z132" t="str">
            <v>CENTRO</v>
          </cell>
          <cell r="AA132" t="str">
            <v>Mant</v>
          </cell>
          <cell r="AB132" t="str">
            <v>4065-09</v>
          </cell>
          <cell r="AC132">
            <v>20563092</v>
          </cell>
        </row>
        <row r="133">
          <cell r="C133" t="str">
            <v>DAZA  LUZ MARIA</v>
          </cell>
          <cell r="D133" t="str">
            <v>3010-17</v>
          </cell>
          <cell r="E133">
            <v>35377361.200833336</v>
          </cell>
          <cell r="F133" t="str">
            <v>Profesional Especializado</v>
          </cell>
          <cell r="G133" t="str">
            <v>13OJU</v>
          </cell>
          <cell r="H133" t="str">
            <v>OFICINA JURIDICA</v>
          </cell>
          <cell r="M133" t="str">
            <v>C</v>
          </cell>
          <cell r="O133" t="str">
            <v>ES</v>
          </cell>
          <cell r="P133">
            <v>1665264</v>
          </cell>
          <cell r="Q133">
            <v>77229</v>
          </cell>
          <cell r="R133" t="str">
            <v>2</v>
          </cell>
          <cell r="S133">
            <v>19708</v>
          </cell>
          <cell r="T133">
            <v>26413</v>
          </cell>
          <cell r="U133">
            <v>49.722222222222221</v>
          </cell>
          <cell r="V133">
            <v>0</v>
          </cell>
          <cell r="W133">
            <v>31.363888888888887</v>
          </cell>
          <cell r="X133" t="str">
            <v>4Profesional</v>
          </cell>
          <cell r="Y133">
            <v>91137081.13003011</v>
          </cell>
          <cell r="AA133" t="str">
            <v>Mant</v>
          </cell>
          <cell r="AB133" t="str">
            <v>3010-17</v>
          </cell>
          <cell r="AC133">
            <v>41697812</v>
          </cell>
        </row>
        <row r="134">
          <cell r="C134" t="str">
            <v>DE-LA-ROSA TORRES OLINDA LEONOR</v>
          </cell>
          <cell r="D134" t="str">
            <v>2040-11</v>
          </cell>
          <cell r="E134">
            <v>29737405.522916667</v>
          </cell>
          <cell r="F134" t="str">
            <v>Jefe de División</v>
          </cell>
          <cell r="G134" t="str">
            <v>23NORTE</v>
          </cell>
          <cell r="H134" t="str">
            <v>DIVISION CREDITO Y PROGRAMAS INTERNACIONALES</v>
          </cell>
          <cell r="K134" t="str">
            <v>x</v>
          </cell>
          <cell r="M134" t="str">
            <v>C</v>
          </cell>
          <cell r="N134" t="str">
            <v>P</v>
          </cell>
          <cell r="O134" t="str">
            <v>ES</v>
          </cell>
          <cell r="P134">
            <v>1464700</v>
          </cell>
          <cell r="Q134">
            <v>0</v>
          </cell>
          <cell r="R134" t="str">
            <v>2</v>
          </cell>
          <cell r="S134">
            <v>20810</v>
          </cell>
          <cell r="T134">
            <v>28200</v>
          </cell>
          <cell r="U134">
            <v>46.705555555555556</v>
          </cell>
          <cell r="V134">
            <v>0</v>
          </cell>
          <cell r="W134">
            <v>26.469444444444445</v>
          </cell>
          <cell r="X134" t="str">
            <v>3Ejecutivo</v>
          </cell>
          <cell r="Y134">
            <v>11178590.4</v>
          </cell>
          <cell r="Z134" t="str">
            <v>NORTE</v>
          </cell>
          <cell r="AA134" t="str">
            <v>SUP</v>
          </cell>
          <cell r="AB134" t="str">
            <v>sale</v>
          </cell>
          <cell r="AC134">
            <v>32631100</v>
          </cell>
        </row>
        <row r="135">
          <cell r="C135" t="str">
            <v>DELGADILLO CALDERON HELMER</v>
          </cell>
          <cell r="D135" t="str">
            <v>3020-07</v>
          </cell>
          <cell r="E135">
            <v>22377443.19125</v>
          </cell>
          <cell r="F135" t="str">
            <v>Profesional Universitario</v>
          </cell>
          <cell r="G135" t="str">
            <v>22NOROCCIDENTE</v>
          </cell>
          <cell r="H135" t="str">
            <v>GRUPO ADMINISTRATIVO Y FINANCIERO</v>
          </cell>
          <cell r="L135">
            <v>2003</v>
          </cell>
          <cell r="M135" t="str">
            <v>C</v>
          </cell>
          <cell r="O135" t="str">
            <v>ES</v>
          </cell>
          <cell r="P135">
            <v>985672</v>
          </cell>
          <cell r="Q135">
            <v>0</v>
          </cell>
          <cell r="R135" t="str">
            <v>1</v>
          </cell>
          <cell r="S135">
            <v>17281</v>
          </cell>
          <cell r="T135">
            <v>28079</v>
          </cell>
          <cell r="U135">
            <v>56.363888888888887</v>
          </cell>
          <cell r="V135">
            <v>0</v>
          </cell>
          <cell r="W135">
            <v>26.805555555555557</v>
          </cell>
          <cell r="X135" t="str">
            <v>4Profesional</v>
          </cell>
          <cell r="Y135">
            <v>44239649.865614586</v>
          </cell>
          <cell r="Z135" t="str">
            <v>NOROCCIDENTE</v>
          </cell>
          <cell r="AA135" t="str">
            <v>Mant</v>
          </cell>
          <cell r="AB135" t="str">
            <v>3020-07</v>
          </cell>
          <cell r="AC135">
            <v>10217327</v>
          </cell>
        </row>
        <row r="136">
          <cell r="C136" t="str">
            <v>DE-MOYA BADILLO BERLYS</v>
          </cell>
          <cell r="D136" t="str">
            <v>4065-09</v>
          </cell>
          <cell r="E136">
            <v>14586952.714583334</v>
          </cell>
          <cell r="F136" t="str">
            <v>Técnico Administrativo</v>
          </cell>
          <cell r="G136" t="str">
            <v>23NORTE</v>
          </cell>
          <cell r="H136" t="str">
            <v>DIVISION PROGRAMAS EN ADMINISTRACION</v>
          </cell>
          <cell r="L136" t="str">
            <v>MCF</v>
          </cell>
          <cell r="M136" t="str">
            <v>C</v>
          </cell>
          <cell r="O136" t="str">
            <v>BACHILLER</v>
          </cell>
          <cell r="P136">
            <v>688731</v>
          </cell>
          <cell r="Q136">
            <v>0</v>
          </cell>
          <cell r="R136" t="str">
            <v>2</v>
          </cell>
          <cell r="S136">
            <v>23596</v>
          </cell>
          <cell r="T136">
            <v>32758</v>
          </cell>
          <cell r="U136">
            <v>39.077777777777776</v>
          </cell>
          <cell r="V136">
            <v>0</v>
          </cell>
          <cell r="W136">
            <v>13.994444444444444</v>
          </cell>
          <cell r="X136" t="str">
            <v>5Tecnico</v>
          </cell>
          <cell r="Y136">
            <v>17295342.9298831</v>
          </cell>
          <cell r="Z136" t="str">
            <v>NORTE</v>
          </cell>
          <cell r="AA136" t="str">
            <v>Mant</v>
          </cell>
          <cell r="AB136" t="str">
            <v>4065-09</v>
          </cell>
          <cell r="AC136">
            <v>32676084</v>
          </cell>
        </row>
        <row r="137">
          <cell r="C137" t="str">
            <v>DIAZ DE-ALVAREZ AURORA</v>
          </cell>
          <cell r="D137" t="str">
            <v>5040-22</v>
          </cell>
          <cell r="E137">
            <v>17182482.831666667</v>
          </cell>
          <cell r="F137" t="str">
            <v>Secretario Ejecutivo</v>
          </cell>
          <cell r="G137" t="str">
            <v>19SDF</v>
          </cell>
          <cell r="H137" t="str">
            <v>SUBDIRECCION FINANCIERA</v>
          </cell>
          <cell r="L137">
            <v>2003</v>
          </cell>
          <cell r="M137" t="str">
            <v>C</v>
          </cell>
          <cell r="N137" t="str">
            <v>P</v>
          </cell>
          <cell r="O137" t="str">
            <v>BACHILLER</v>
          </cell>
          <cell r="P137">
            <v>846314</v>
          </cell>
          <cell r="Q137">
            <v>0</v>
          </cell>
          <cell r="R137" t="str">
            <v>2</v>
          </cell>
          <cell r="S137">
            <v>17554</v>
          </cell>
          <cell r="T137">
            <v>35290</v>
          </cell>
          <cell r="U137">
            <v>55.619444444444447</v>
          </cell>
          <cell r="V137">
            <v>41.75</v>
          </cell>
          <cell r="W137">
            <v>7.0611111111111109</v>
          </cell>
          <cell r="X137" t="str">
            <v>6Asistencial</v>
          </cell>
          <cell r="Y137">
            <v>8073835.5600000005</v>
          </cell>
          <cell r="AA137" t="str">
            <v>Mant</v>
          </cell>
          <cell r="AB137" t="str">
            <v>5040-22</v>
          </cell>
          <cell r="AC137">
            <v>41440995</v>
          </cell>
        </row>
        <row r="138">
          <cell r="C138" t="str">
            <v>DIAZ GUERRA YUDY ESTHER</v>
          </cell>
          <cell r="D138" t="str">
            <v>4065-09</v>
          </cell>
          <cell r="E138">
            <v>14586952.714583334</v>
          </cell>
          <cell r="F138" t="str">
            <v>Técnico Administrativo</v>
          </cell>
          <cell r="G138" t="str">
            <v>24ORIENTE</v>
          </cell>
          <cell r="H138" t="str">
            <v>DIVISION ADMINISTRATIVA Y FINANCIERA</v>
          </cell>
          <cell r="K138" t="str">
            <v>X</v>
          </cell>
          <cell r="M138" t="str">
            <v>C</v>
          </cell>
          <cell r="N138" t="str">
            <v>VE</v>
          </cell>
          <cell r="O138" t="str">
            <v>BACHILLER</v>
          </cell>
          <cell r="P138">
            <v>688731</v>
          </cell>
          <cell r="Q138">
            <v>0</v>
          </cell>
          <cell r="R138" t="str">
            <v>2</v>
          </cell>
          <cell r="S138">
            <v>23659</v>
          </cell>
          <cell r="T138">
            <v>33441</v>
          </cell>
          <cell r="U138">
            <v>38.905555555555559</v>
          </cell>
          <cell r="V138">
            <v>0</v>
          </cell>
          <cell r="W138">
            <v>12.119444444444444</v>
          </cell>
          <cell r="X138" t="str">
            <v>5Tecnico</v>
          </cell>
          <cell r="Y138">
            <v>15078739.114248842</v>
          </cell>
          <cell r="Z138" t="str">
            <v>ORIENTE</v>
          </cell>
          <cell r="AA138" t="str">
            <v>SUP</v>
          </cell>
          <cell r="AB138" t="str">
            <v>sale</v>
          </cell>
          <cell r="AC138">
            <v>63310565</v>
          </cell>
        </row>
        <row r="139">
          <cell r="C139" t="str">
            <v>DIAZ INFANTE LUZ STELLA</v>
          </cell>
          <cell r="D139" t="str">
            <v>5040-20</v>
          </cell>
          <cell r="E139">
            <v>16138824.14833333</v>
          </cell>
          <cell r="F139" t="str">
            <v>Secretario Ejecutivo</v>
          </cell>
          <cell r="G139" t="str">
            <v>12OPL</v>
          </cell>
          <cell r="H139" t="str">
            <v>OFICINA PLANEACION</v>
          </cell>
          <cell r="M139" t="str">
            <v>C</v>
          </cell>
          <cell r="O139" t="str">
            <v>BACHILLER</v>
          </cell>
          <cell r="P139">
            <v>764298</v>
          </cell>
          <cell r="Q139">
            <v>0</v>
          </cell>
          <cell r="R139" t="str">
            <v>2</v>
          </cell>
          <cell r="S139">
            <v>19903</v>
          </cell>
          <cell r="T139">
            <v>28095</v>
          </cell>
          <cell r="U139">
            <v>49.18611111111111</v>
          </cell>
          <cell r="V139">
            <v>0</v>
          </cell>
          <cell r="W139">
            <v>26.761111111111113</v>
          </cell>
          <cell r="X139" t="str">
            <v>6Asistencial</v>
          </cell>
          <cell r="Y139">
            <v>35765426.325865738</v>
          </cell>
          <cell r="AA139" t="str">
            <v>Mant</v>
          </cell>
          <cell r="AB139" t="str">
            <v>5040-20</v>
          </cell>
          <cell r="AC139">
            <v>41675106</v>
          </cell>
        </row>
        <row r="140">
          <cell r="C140" t="str">
            <v>DIAZ REINOSO OLINDA</v>
          </cell>
          <cell r="D140" t="str">
            <v>5040-20</v>
          </cell>
          <cell r="E140">
            <v>16138824.14833333</v>
          </cell>
          <cell r="F140" t="str">
            <v>Secretario Ejecutivo</v>
          </cell>
          <cell r="G140" t="str">
            <v>21CENTRO</v>
          </cell>
          <cell r="H140" t="str">
            <v>GRUPO TESORERIA</v>
          </cell>
          <cell r="K140" t="str">
            <v>X</v>
          </cell>
          <cell r="M140" t="str">
            <v>C</v>
          </cell>
          <cell r="O140" t="str">
            <v>BACHILLER</v>
          </cell>
          <cell r="P140">
            <v>764298</v>
          </cell>
          <cell r="Q140">
            <v>0</v>
          </cell>
          <cell r="R140" t="str">
            <v>2</v>
          </cell>
          <cell r="S140">
            <v>19084</v>
          </cell>
          <cell r="T140">
            <v>28126</v>
          </cell>
          <cell r="U140">
            <v>51.430555555555557</v>
          </cell>
          <cell r="V140">
            <v>0</v>
          </cell>
          <cell r="W140">
            <v>26.677777777777777</v>
          </cell>
          <cell r="X140" t="str">
            <v>6Asistencial</v>
          </cell>
          <cell r="Y140">
            <v>35636425.68988426</v>
          </cell>
          <cell r="Z140" t="str">
            <v>CENTRO</v>
          </cell>
          <cell r="AA140" t="str">
            <v>SUP</v>
          </cell>
          <cell r="AB140" t="str">
            <v>sale</v>
          </cell>
          <cell r="AC140">
            <v>41543463</v>
          </cell>
        </row>
        <row r="141">
          <cell r="C141" t="str">
            <v>DIAZ SOTO JAIR ARMANDO</v>
          </cell>
          <cell r="D141" t="str">
            <v>4065-15</v>
          </cell>
          <cell r="E141">
            <v>21241444.095416673</v>
          </cell>
          <cell r="F141" t="str">
            <v>Técnico Administrativo</v>
          </cell>
          <cell r="G141" t="str">
            <v>23NORTE</v>
          </cell>
          <cell r="H141" t="str">
            <v>GRUPO SERVICIOS</v>
          </cell>
          <cell r="M141" t="str">
            <v>C</v>
          </cell>
          <cell r="O141" t="str">
            <v>UN</v>
          </cell>
          <cell r="P141">
            <v>935634</v>
          </cell>
          <cell r="Q141">
            <v>0</v>
          </cell>
          <cell r="R141" t="str">
            <v>1</v>
          </cell>
          <cell r="S141">
            <v>23357</v>
          </cell>
          <cell r="T141">
            <v>32630</v>
          </cell>
          <cell r="U141">
            <v>39.730555555555554</v>
          </cell>
          <cell r="V141">
            <v>0</v>
          </cell>
          <cell r="W141">
            <v>14.341666666666667</v>
          </cell>
          <cell r="X141" t="str">
            <v>5Tecnico</v>
          </cell>
          <cell r="Y141">
            <v>22826822.770214126</v>
          </cell>
          <cell r="Z141" t="str">
            <v>NORTE</v>
          </cell>
          <cell r="AA141" t="str">
            <v>Mant</v>
          </cell>
          <cell r="AB141" t="str">
            <v>4065-15</v>
          </cell>
          <cell r="AC141">
            <v>73109502</v>
          </cell>
        </row>
        <row r="142">
          <cell r="C142" t="str">
            <v>DUARTE DE ARDILA GLORIA ELSA</v>
          </cell>
          <cell r="D142" t="str">
            <v>3020-06</v>
          </cell>
          <cell r="E142">
            <v>18995922.495416671</v>
          </cell>
          <cell r="F142" t="str">
            <v>Profesional Universitario</v>
          </cell>
          <cell r="G142" t="str">
            <v>23NORTE</v>
          </cell>
          <cell r="H142" t="str">
            <v>DIVISION ADMINISTRATIVA Y FINANCIERA</v>
          </cell>
          <cell r="K142" t="str">
            <v>x</v>
          </cell>
          <cell r="M142" t="str">
            <v>C</v>
          </cell>
          <cell r="N142" t="str">
            <v>VE</v>
          </cell>
          <cell r="O142" t="str">
            <v>ES</v>
          </cell>
          <cell r="P142">
            <v>935634</v>
          </cell>
          <cell r="Q142">
            <v>0</v>
          </cell>
          <cell r="R142" t="str">
            <v>2</v>
          </cell>
          <cell r="S142">
            <v>20600</v>
          </cell>
          <cell r="T142">
            <v>31807</v>
          </cell>
          <cell r="U142">
            <v>47.277777777777779</v>
          </cell>
          <cell r="V142">
            <v>0</v>
          </cell>
          <cell r="W142">
            <v>16.597222222222221</v>
          </cell>
          <cell r="X142" t="str">
            <v>4Profesional</v>
          </cell>
          <cell r="Y142">
            <v>26298009.042709496</v>
          </cell>
          <cell r="Z142" t="str">
            <v>NORTE</v>
          </cell>
          <cell r="AA142" t="str">
            <v>SUP</v>
          </cell>
          <cell r="AB142" t="str">
            <v>sale</v>
          </cell>
          <cell r="AC142">
            <v>32633332</v>
          </cell>
        </row>
        <row r="143">
          <cell r="C143" t="str">
            <v>DUQUE RUA MARIA DORIS</v>
          </cell>
          <cell r="D143" t="str">
            <v>5120-10</v>
          </cell>
          <cell r="E143">
            <v>11597824.078333335</v>
          </cell>
          <cell r="F143" t="str">
            <v>Auxiliar Administrativo</v>
          </cell>
          <cell r="G143" t="str">
            <v>22NOROCCIDENTE</v>
          </cell>
          <cell r="H143" t="str">
            <v>DIVISION PROGRAMAS EN ADMINISTRACION</v>
          </cell>
          <cell r="K143" t="str">
            <v>X</v>
          </cell>
          <cell r="M143" t="str">
            <v>C</v>
          </cell>
          <cell r="O143" t="str">
            <v>BACHILLER</v>
          </cell>
          <cell r="P143">
            <v>515106</v>
          </cell>
          <cell r="Q143">
            <v>0</v>
          </cell>
          <cell r="R143" t="str">
            <v>2</v>
          </cell>
          <cell r="S143">
            <v>25701</v>
          </cell>
          <cell r="T143">
            <v>33390</v>
          </cell>
          <cell r="U143">
            <v>33.31111111111111</v>
          </cell>
          <cell r="V143">
            <v>0</v>
          </cell>
          <cell r="W143">
            <v>12.261111111111111</v>
          </cell>
          <cell r="X143" t="str">
            <v>6Asistencial</v>
          </cell>
          <cell r="Y143">
            <v>12268810.293365741</v>
          </cell>
          <cell r="Z143" t="str">
            <v>NOROCCIDENTE</v>
          </cell>
          <cell r="AA143" t="str">
            <v>SUP</v>
          </cell>
          <cell r="AB143" t="str">
            <v>sale</v>
          </cell>
          <cell r="AC143">
            <v>21769879</v>
          </cell>
        </row>
        <row r="144">
          <cell r="C144" t="str">
            <v>ECHAVARRIA TORO HECTOR</v>
          </cell>
          <cell r="D144" t="str">
            <v>5310-11</v>
          </cell>
          <cell r="E144">
            <v>19241995.709166665</v>
          </cell>
          <cell r="F144" t="str">
            <v>Conductor Mec (Asignado)</v>
          </cell>
          <cell r="G144" t="str">
            <v>25SUROCCIDENTE</v>
          </cell>
          <cell r="H144" t="str">
            <v>DIRECCION REGIONAL VALLE</v>
          </cell>
          <cell r="M144" t="str">
            <v>C</v>
          </cell>
          <cell r="N144" t="str">
            <v>P</v>
          </cell>
          <cell r="O144" t="str">
            <v>BACHILLER</v>
          </cell>
          <cell r="P144">
            <v>555997</v>
          </cell>
          <cell r="Q144">
            <v>0</v>
          </cell>
          <cell r="R144" t="str">
            <v>1</v>
          </cell>
          <cell r="S144">
            <v>20179</v>
          </cell>
          <cell r="T144">
            <v>33898</v>
          </cell>
          <cell r="U144">
            <v>48.430555555555557</v>
          </cell>
          <cell r="V144">
            <v>0</v>
          </cell>
          <cell r="W144">
            <v>10.872222222222222</v>
          </cell>
          <cell r="X144" t="str">
            <v>6Asistencial</v>
          </cell>
          <cell r="Y144">
            <v>6718667.7480000006</v>
          </cell>
          <cell r="Z144" t="str">
            <v>SUROCCIDENTE</v>
          </cell>
          <cell r="AA144" t="str">
            <v>Mant</v>
          </cell>
          <cell r="AB144" t="str">
            <v>5310-11</v>
          </cell>
          <cell r="AC144">
            <v>16600125</v>
          </cell>
        </row>
        <row r="145">
          <cell r="C145" t="str">
            <v>ESCOBAR VEGA LUZ STELLA</v>
          </cell>
          <cell r="D145" t="str">
            <v>4065-09</v>
          </cell>
          <cell r="E145">
            <v>14586952.714583334</v>
          </cell>
          <cell r="F145" t="str">
            <v>Técnico Administrativo</v>
          </cell>
          <cell r="G145" t="str">
            <v>22NOROCCIDENTE</v>
          </cell>
          <cell r="H145" t="str">
            <v>GRUPO PROGRAMAS INTERNACIONALES</v>
          </cell>
          <cell r="K145" t="str">
            <v>X</v>
          </cell>
          <cell r="M145" t="str">
            <v>C</v>
          </cell>
          <cell r="N145" t="str">
            <v>VE</v>
          </cell>
          <cell r="O145" t="str">
            <v>UN</v>
          </cell>
          <cell r="P145">
            <v>688731</v>
          </cell>
          <cell r="Q145">
            <v>0</v>
          </cell>
          <cell r="R145" t="str">
            <v>2</v>
          </cell>
          <cell r="S145">
            <v>23526</v>
          </cell>
          <cell r="T145">
            <v>32224</v>
          </cell>
          <cell r="U145">
            <v>39.266666666666666</v>
          </cell>
          <cell r="V145">
            <v>0</v>
          </cell>
          <cell r="W145">
            <v>15.452777777777778</v>
          </cell>
          <cell r="X145" t="str">
            <v>5Tecnico</v>
          </cell>
          <cell r="Y145">
            <v>18928629.951929398</v>
          </cell>
          <cell r="Z145" t="str">
            <v>NOROCCIDENTE</v>
          </cell>
          <cell r="AA145" t="str">
            <v>SUP</v>
          </cell>
          <cell r="AB145" t="str">
            <v>sale</v>
          </cell>
          <cell r="AC145">
            <v>42761899</v>
          </cell>
        </row>
        <row r="146">
          <cell r="C146" t="str">
            <v>ESCOBAR ZULETA INES EDILMA</v>
          </cell>
          <cell r="D146" t="str">
            <v>5120-10</v>
          </cell>
          <cell r="E146">
            <v>11597824.078333335</v>
          </cell>
          <cell r="F146" t="str">
            <v>Auxiliar Administrativo</v>
          </cell>
          <cell r="G146" t="str">
            <v>22NOROCCIDENTE</v>
          </cell>
          <cell r="H146" t="str">
            <v>GRUPO SERVICIOS</v>
          </cell>
          <cell r="K146" t="str">
            <v>X</v>
          </cell>
          <cell r="M146" t="str">
            <v>C</v>
          </cell>
          <cell r="O146" t="str">
            <v>TL</v>
          </cell>
          <cell r="P146">
            <v>515106</v>
          </cell>
          <cell r="Q146">
            <v>0</v>
          </cell>
          <cell r="R146" t="str">
            <v>2</v>
          </cell>
          <cell r="S146">
            <v>22499</v>
          </cell>
          <cell r="T146">
            <v>30210</v>
          </cell>
          <cell r="U146">
            <v>42.080555555555556</v>
          </cell>
          <cell r="V146">
            <v>0</v>
          </cell>
          <cell r="W146">
            <v>20.969444444444445</v>
          </cell>
          <cell r="X146" t="str">
            <v>6Asistencial</v>
          </cell>
          <cell r="Y146">
            <v>20557910.529958338</v>
          </cell>
          <cell r="Z146" t="str">
            <v>NOROCCIDENTE</v>
          </cell>
          <cell r="AA146" t="str">
            <v>SUP</v>
          </cell>
          <cell r="AB146" t="str">
            <v>sale</v>
          </cell>
          <cell r="AC146">
            <v>24546864</v>
          </cell>
        </row>
        <row r="147">
          <cell r="C147" t="str">
            <v>ESGUERRA HENAO BEATRIZ</v>
          </cell>
          <cell r="D147" t="str">
            <v>4065-09</v>
          </cell>
          <cell r="E147">
            <v>14586952.714583334</v>
          </cell>
          <cell r="F147" t="str">
            <v>Técnico Administrativo</v>
          </cell>
          <cell r="G147" t="str">
            <v>25SUROCCIDENTE</v>
          </cell>
          <cell r="H147" t="str">
            <v>GRUPO ADMINISTRATIVO</v>
          </cell>
          <cell r="K147" t="str">
            <v>X</v>
          </cell>
          <cell r="M147" t="str">
            <v>C</v>
          </cell>
          <cell r="O147" t="str">
            <v>BACHILLER</v>
          </cell>
          <cell r="P147">
            <v>688731</v>
          </cell>
          <cell r="Q147">
            <v>0</v>
          </cell>
          <cell r="R147" t="str">
            <v>2</v>
          </cell>
          <cell r="S147">
            <v>19327</v>
          </cell>
          <cell r="T147">
            <v>33451</v>
          </cell>
          <cell r="U147">
            <v>50.766666666666666</v>
          </cell>
          <cell r="V147">
            <v>0</v>
          </cell>
          <cell r="W147">
            <v>12.094444444444445</v>
          </cell>
          <cell r="X147" t="str">
            <v>5Tecnico</v>
          </cell>
          <cell r="Y147">
            <v>14962075.755531251</v>
          </cell>
          <cell r="Z147" t="str">
            <v>SUROCCIDENTE</v>
          </cell>
          <cell r="AA147" t="str">
            <v>SUP</v>
          </cell>
          <cell r="AB147" t="str">
            <v>sale</v>
          </cell>
          <cell r="AC147">
            <v>31258167</v>
          </cell>
        </row>
        <row r="148">
          <cell r="C148" t="str">
            <v>ESPINOSA DE GIRALDO CARMEN HELENA</v>
          </cell>
          <cell r="D148" t="str">
            <v>4065-12</v>
          </cell>
          <cell r="E148">
            <v>16415181.84</v>
          </cell>
          <cell r="F148" t="str">
            <v>Técnico Administrativo</v>
          </cell>
          <cell r="G148" t="str">
            <v>21CENTRO</v>
          </cell>
          <cell r="H148" t="str">
            <v>GRUPO ATENCION AL USUARIO</v>
          </cell>
          <cell r="K148" t="str">
            <v>X</v>
          </cell>
          <cell r="M148" t="str">
            <v>C</v>
          </cell>
          <cell r="O148" t="str">
            <v>BACHILLER</v>
          </cell>
          <cell r="P148">
            <v>808521</v>
          </cell>
          <cell r="Q148">
            <v>0</v>
          </cell>
          <cell r="R148" t="str">
            <v>2</v>
          </cell>
          <cell r="S148">
            <v>21147</v>
          </cell>
          <cell r="T148">
            <v>28172</v>
          </cell>
          <cell r="U148">
            <v>45.783333333333331</v>
          </cell>
          <cell r="V148">
            <v>0</v>
          </cell>
          <cell r="W148">
            <v>26.552777777777777</v>
          </cell>
          <cell r="X148" t="str">
            <v>5Tecnico</v>
          </cell>
          <cell r="Y148">
            <v>35897377.361333333</v>
          </cell>
          <cell r="Z148" t="str">
            <v>CENTRO</v>
          </cell>
          <cell r="AA148" t="str">
            <v>SUP</v>
          </cell>
          <cell r="AB148" t="str">
            <v>sale</v>
          </cell>
          <cell r="AC148">
            <v>20982735</v>
          </cell>
        </row>
        <row r="149">
          <cell r="C149" t="str">
            <v>ESQUIVEL GONZALEZ ANGEL ANTONIO</v>
          </cell>
          <cell r="D149" t="str">
            <v>4065-11</v>
          </cell>
          <cell r="E149">
            <v>16080398.177083332</v>
          </cell>
          <cell r="F149" t="str">
            <v>Técnico Administrativo</v>
          </cell>
          <cell r="G149" t="str">
            <v>21CENTRO</v>
          </cell>
          <cell r="H149" t="str">
            <v>DIVISION CREDITO</v>
          </cell>
          <cell r="M149" t="str">
            <v>C</v>
          </cell>
          <cell r="N149" t="str">
            <v>VE</v>
          </cell>
          <cell r="O149" t="str">
            <v>BACHILLER</v>
          </cell>
          <cell r="P149">
            <v>761453</v>
          </cell>
          <cell r="Q149">
            <v>0</v>
          </cell>
          <cell r="R149" t="str">
            <v>1</v>
          </cell>
          <cell r="S149">
            <v>22197</v>
          </cell>
          <cell r="T149">
            <v>31807</v>
          </cell>
          <cell r="U149">
            <v>42.908333333333331</v>
          </cell>
          <cell r="V149">
            <v>0</v>
          </cell>
          <cell r="W149">
            <v>16.597222222222221</v>
          </cell>
          <cell r="X149" t="str">
            <v>5Tecnico</v>
          </cell>
          <cell r="Y149">
            <v>22397424.732047454</v>
          </cell>
          <cell r="Z149" t="str">
            <v>CENTRO</v>
          </cell>
          <cell r="AA149" t="str">
            <v>Mant</v>
          </cell>
          <cell r="AB149" t="str">
            <v>4065-11</v>
          </cell>
          <cell r="AC149">
            <v>5893028</v>
          </cell>
        </row>
        <row r="150">
          <cell r="C150" t="str">
            <v>FERNANDEZ GONZALEZ ANA GISLENA</v>
          </cell>
          <cell r="D150" t="str">
            <v>4065-09</v>
          </cell>
          <cell r="E150">
            <v>14586952.714583334</v>
          </cell>
          <cell r="F150" t="str">
            <v>Técnico Administrativo</v>
          </cell>
          <cell r="G150" t="str">
            <v>25SUROCCIDENTE</v>
          </cell>
          <cell r="H150" t="str">
            <v>GRUPO CREDITO</v>
          </cell>
          <cell r="K150" t="str">
            <v>X</v>
          </cell>
          <cell r="M150" t="str">
            <v>C</v>
          </cell>
          <cell r="O150" t="str">
            <v>BACHILLER</v>
          </cell>
          <cell r="P150">
            <v>688731</v>
          </cell>
          <cell r="Q150">
            <v>0</v>
          </cell>
          <cell r="R150" t="str">
            <v>2</v>
          </cell>
          <cell r="S150">
            <v>20844</v>
          </cell>
          <cell r="T150">
            <v>33057</v>
          </cell>
          <cell r="U150">
            <v>46.613888888888887</v>
          </cell>
          <cell r="V150">
            <v>0</v>
          </cell>
          <cell r="W150">
            <v>13.172222222222222</v>
          </cell>
          <cell r="X150" t="str">
            <v>5Tecnico</v>
          </cell>
          <cell r="Y150">
            <v>16245372.701424768</v>
          </cell>
          <cell r="Z150" t="str">
            <v>SUROCCIDENTE</v>
          </cell>
          <cell r="AA150" t="str">
            <v>SUP</v>
          </cell>
          <cell r="AB150" t="str">
            <v>sale</v>
          </cell>
          <cell r="AC150">
            <v>31149127</v>
          </cell>
        </row>
        <row r="151">
          <cell r="C151" t="str">
            <v>FERNANDEZ REYES JOSE ALFONSO</v>
          </cell>
          <cell r="D151" t="str">
            <v>5120-09</v>
          </cell>
          <cell r="E151">
            <v>10643889.421249999</v>
          </cell>
          <cell r="F151" t="str">
            <v>Auxiliar Administrativo</v>
          </cell>
          <cell r="G151" t="str">
            <v>25SUROCCIDENTE</v>
          </cell>
          <cell r="H151" t="str">
            <v>GRUPO SERVICIOS</v>
          </cell>
          <cell r="K151" t="str">
            <v>X</v>
          </cell>
          <cell r="M151" t="str">
            <v>C</v>
          </cell>
          <cell r="O151" t="str">
            <v>BACHILLER</v>
          </cell>
          <cell r="P151">
            <v>468655</v>
          </cell>
          <cell r="Q151">
            <v>0</v>
          </cell>
          <cell r="R151" t="str">
            <v>1</v>
          </cell>
          <cell r="S151">
            <v>23578</v>
          </cell>
          <cell r="T151">
            <v>31807</v>
          </cell>
          <cell r="U151">
            <v>39.125</v>
          </cell>
          <cell r="V151">
            <v>0</v>
          </cell>
          <cell r="W151">
            <v>16.597222222222221</v>
          </cell>
          <cell r="X151" t="str">
            <v>6Asistencial</v>
          </cell>
          <cell r="Y151">
            <v>15091897.43964236</v>
          </cell>
          <cell r="Z151" t="str">
            <v>SUROCCIDENTE</v>
          </cell>
          <cell r="AA151" t="str">
            <v>SUP</v>
          </cell>
          <cell r="AB151" t="str">
            <v>sale</v>
          </cell>
          <cell r="AC151">
            <v>4613646</v>
          </cell>
        </row>
        <row r="152">
          <cell r="C152" t="str">
            <v>FIERRO VANEGAS LEONOR MERCEDES</v>
          </cell>
          <cell r="D152" t="str">
            <v>4065-11</v>
          </cell>
          <cell r="E152">
            <v>16080398.177083332</v>
          </cell>
          <cell r="F152" t="str">
            <v>Técnico Administrativo</v>
          </cell>
          <cell r="G152" t="str">
            <v>21CENTRO</v>
          </cell>
          <cell r="H152" t="str">
            <v>DIVISION SERVICIOS AL EXTERIOR</v>
          </cell>
          <cell r="I152" t="str">
            <v>SRI</v>
          </cell>
          <cell r="K152" t="str">
            <v>X</v>
          </cell>
          <cell r="M152" t="str">
            <v>C</v>
          </cell>
          <cell r="O152" t="str">
            <v>BACHILLER</v>
          </cell>
          <cell r="P152">
            <v>761453</v>
          </cell>
          <cell r="Q152">
            <v>0</v>
          </cell>
          <cell r="R152" t="str">
            <v>2</v>
          </cell>
          <cell r="S152">
            <v>21648</v>
          </cell>
          <cell r="T152">
            <v>31807</v>
          </cell>
          <cell r="U152">
            <v>44.408333333333331</v>
          </cell>
          <cell r="V152">
            <v>0</v>
          </cell>
          <cell r="W152">
            <v>16.597222222222221</v>
          </cell>
          <cell r="X152" t="str">
            <v>5Tecnico</v>
          </cell>
          <cell r="Y152">
            <v>22397424.732047454</v>
          </cell>
          <cell r="Z152" t="str">
            <v>CENTRO</v>
          </cell>
          <cell r="AA152" t="str">
            <v>SUP</v>
          </cell>
          <cell r="AB152" t="str">
            <v>sale</v>
          </cell>
          <cell r="AC152">
            <v>55055191</v>
          </cell>
        </row>
        <row r="153">
          <cell r="C153" t="str">
            <v>FIGUEROA CABRERA NELLY DEL-CARMEN</v>
          </cell>
          <cell r="D153" t="str">
            <v>4065-11</v>
          </cell>
          <cell r="E153">
            <v>16080398.177083332</v>
          </cell>
          <cell r="F153" t="str">
            <v>Técnico Administrativo</v>
          </cell>
          <cell r="G153" t="str">
            <v>25SUROCCIDENTE</v>
          </cell>
          <cell r="H153" t="str">
            <v>GRUPO ADMINISTRATIVO</v>
          </cell>
          <cell r="K153" t="str">
            <v>X</v>
          </cell>
          <cell r="M153" t="str">
            <v>C</v>
          </cell>
          <cell r="O153" t="str">
            <v>UN</v>
          </cell>
          <cell r="P153">
            <v>761453</v>
          </cell>
          <cell r="Q153">
            <v>0</v>
          </cell>
          <cell r="R153" t="str">
            <v>2</v>
          </cell>
          <cell r="S153">
            <v>20842</v>
          </cell>
          <cell r="T153">
            <v>30590</v>
          </cell>
          <cell r="U153">
            <v>46.619444444444447</v>
          </cell>
          <cell r="V153">
            <v>0</v>
          </cell>
          <cell r="W153">
            <v>19.927777777777777</v>
          </cell>
          <cell r="X153" t="str">
            <v>5Tecnico</v>
          </cell>
          <cell r="Y153">
            <v>26767653.948056713</v>
          </cell>
          <cell r="Z153" t="str">
            <v>SUROCCIDENTE</v>
          </cell>
          <cell r="AA153" t="str">
            <v>SUP</v>
          </cell>
          <cell r="AB153" t="str">
            <v>sale</v>
          </cell>
          <cell r="AC153">
            <v>31280289</v>
          </cell>
        </row>
        <row r="154">
          <cell r="C154" t="str">
            <v>FORERO CLAVIJO DIANA PATRICIA</v>
          </cell>
          <cell r="D154" t="str">
            <v>5120-12</v>
          </cell>
          <cell r="E154">
            <v>13279546.932500001</v>
          </cell>
          <cell r="F154" t="str">
            <v>Auxiliar Administrativo</v>
          </cell>
          <cell r="G154" t="str">
            <v>21CENTRO</v>
          </cell>
          <cell r="H154" t="str">
            <v>GRUPO OPERATIVO FINANCIERA</v>
          </cell>
          <cell r="K154" t="str">
            <v>x</v>
          </cell>
          <cell r="M154" t="str">
            <v>C</v>
          </cell>
          <cell r="O154" t="str">
            <v>SECUNDARIA</v>
          </cell>
          <cell r="P154">
            <v>596996</v>
          </cell>
          <cell r="Q154">
            <v>0</v>
          </cell>
          <cell r="R154" t="str">
            <v>2</v>
          </cell>
          <cell r="S154">
            <v>22988</v>
          </cell>
          <cell r="T154">
            <v>30439</v>
          </cell>
          <cell r="U154">
            <v>40.741666666666667</v>
          </cell>
          <cell r="V154">
            <v>0</v>
          </cell>
          <cell r="W154">
            <v>20.338888888888889</v>
          </cell>
          <cell r="X154" t="str">
            <v>6Asistencial</v>
          </cell>
          <cell r="Y154">
            <v>22830439.596812502</v>
          </cell>
          <cell r="Z154" t="str">
            <v>CENTRO</v>
          </cell>
          <cell r="AA154" t="str">
            <v>SUP</v>
          </cell>
          <cell r="AB154" t="str">
            <v>sale</v>
          </cell>
          <cell r="AC154">
            <v>51664467</v>
          </cell>
        </row>
        <row r="155">
          <cell r="C155" t="str">
            <v>FRANCO PIEDRAHITA GERMAN</v>
          </cell>
          <cell r="D155" t="str">
            <v>4065-11</v>
          </cell>
          <cell r="E155">
            <v>16080398.177083332</v>
          </cell>
          <cell r="F155" t="str">
            <v>Técnico Administrativo</v>
          </cell>
          <cell r="G155" t="str">
            <v>25SUROCCIDENTE</v>
          </cell>
          <cell r="H155" t="str">
            <v>DIVISION PROGRAMAS EN ADMINISTRACION</v>
          </cell>
          <cell r="K155" t="str">
            <v>X</v>
          </cell>
          <cell r="M155" t="str">
            <v>C</v>
          </cell>
          <cell r="O155" t="str">
            <v>TC</v>
          </cell>
          <cell r="P155">
            <v>761453</v>
          </cell>
          <cell r="Q155">
            <v>0</v>
          </cell>
          <cell r="R155" t="str">
            <v>1</v>
          </cell>
          <cell r="S155">
            <v>20288</v>
          </cell>
          <cell r="T155">
            <v>28369</v>
          </cell>
          <cell r="U155">
            <v>48.130555555555553</v>
          </cell>
          <cell r="V155">
            <v>0</v>
          </cell>
          <cell r="W155">
            <v>26.011111111111113</v>
          </cell>
          <cell r="X155" t="str">
            <v>5Tecnico</v>
          </cell>
          <cell r="Y155">
            <v>34736895.459603004</v>
          </cell>
          <cell r="Z155" t="str">
            <v>SUROCCIDENTE</v>
          </cell>
          <cell r="AA155" t="str">
            <v>SUP</v>
          </cell>
          <cell r="AB155" t="str">
            <v>sale</v>
          </cell>
          <cell r="AC155">
            <v>16601056</v>
          </cell>
        </row>
        <row r="156">
          <cell r="C156" t="str">
            <v>FRANCO VARGAS MARIA HELENA</v>
          </cell>
          <cell r="D156" t="str">
            <v>5040-20</v>
          </cell>
          <cell r="E156">
            <v>16138824.14833333</v>
          </cell>
          <cell r="F156" t="str">
            <v>Secretario Ejecutivo</v>
          </cell>
          <cell r="G156" t="str">
            <v>16SDT</v>
          </cell>
          <cell r="H156" t="str">
            <v>DIVISION PROGRAMAS INTERNACIONALES</v>
          </cell>
          <cell r="I156" t="str">
            <v>SRI</v>
          </cell>
          <cell r="M156" t="str">
            <v>C</v>
          </cell>
          <cell r="O156" t="str">
            <v>BACHILLER</v>
          </cell>
          <cell r="P156">
            <v>764298</v>
          </cell>
          <cell r="Q156">
            <v>0</v>
          </cell>
          <cell r="R156" t="str">
            <v>2</v>
          </cell>
          <cell r="S156">
            <v>23083</v>
          </cell>
          <cell r="T156">
            <v>30942</v>
          </cell>
          <cell r="U156">
            <v>40.477777777777774</v>
          </cell>
          <cell r="V156">
            <v>0</v>
          </cell>
          <cell r="W156">
            <v>18.966666666666665</v>
          </cell>
          <cell r="X156" t="str">
            <v>6Asistencial</v>
          </cell>
          <cell r="Y156">
            <v>25574376.083328705</v>
          </cell>
          <cell r="AA156" t="str">
            <v>Mant</v>
          </cell>
          <cell r="AB156" t="str">
            <v>5040-20</v>
          </cell>
          <cell r="AC156">
            <v>51686189</v>
          </cell>
        </row>
        <row r="157">
          <cell r="C157" t="str">
            <v>FUERTE POSADA MARIA CRISTINA</v>
          </cell>
          <cell r="D157" t="str">
            <v>5120-17</v>
          </cell>
          <cell r="E157">
            <v>14891116.80625</v>
          </cell>
          <cell r="F157" t="str">
            <v>Auxiliar Administrativo</v>
          </cell>
          <cell r="G157" t="str">
            <v>20SEG</v>
          </cell>
          <cell r="H157" t="str">
            <v>GRUPO DESARROLLO PERSONAL</v>
          </cell>
          <cell r="L157" t="str">
            <v>MCF</v>
          </cell>
          <cell r="M157" t="str">
            <v>C</v>
          </cell>
          <cell r="O157" t="str">
            <v>BACHILLER</v>
          </cell>
          <cell r="P157">
            <v>703542</v>
          </cell>
          <cell r="Q157">
            <v>0</v>
          </cell>
          <cell r="R157" t="str">
            <v>2</v>
          </cell>
          <cell r="S157">
            <v>18811</v>
          </cell>
          <cell r="T157">
            <v>27442</v>
          </cell>
          <cell r="U157">
            <v>52.174999999999997</v>
          </cell>
          <cell r="V157">
            <v>0</v>
          </cell>
          <cell r="W157">
            <v>28.55</v>
          </cell>
          <cell r="X157" t="str">
            <v>6Asistencial</v>
          </cell>
          <cell r="Y157">
            <v>35158796.197475694</v>
          </cell>
          <cell r="AA157" t="str">
            <v>Mant</v>
          </cell>
          <cell r="AB157" t="str">
            <v>5120-17</v>
          </cell>
          <cell r="AC157">
            <v>41508201</v>
          </cell>
        </row>
        <row r="158">
          <cell r="C158" t="str">
            <v>FUNEME  HERNANDO</v>
          </cell>
          <cell r="D158" t="str">
            <v>5120-17</v>
          </cell>
          <cell r="E158">
            <v>14891116.80625</v>
          </cell>
          <cell r="F158" t="str">
            <v>Auxiliar Administrativo</v>
          </cell>
          <cell r="G158" t="str">
            <v>20SEG</v>
          </cell>
          <cell r="H158" t="str">
            <v>GRUPO CORRESPONDENCIA</v>
          </cell>
          <cell r="L158">
            <v>2003</v>
          </cell>
          <cell r="M158" t="str">
            <v>C</v>
          </cell>
          <cell r="O158" t="str">
            <v>BACHILLER</v>
          </cell>
          <cell r="P158">
            <v>703542</v>
          </cell>
          <cell r="Q158">
            <v>0</v>
          </cell>
          <cell r="R158" t="str">
            <v>1</v>
          </cell>
          <cell r="S158">
            <v>17831</v>
          </cell>
          <cell r="T158">
            <v>35004</v>
          </cell>
          <cell r="U158">
            <v>54.861111111111114</v>
          </cell>
          <cell r="V158">
            <v>36.833333333333336</v>
          </cell>
          <cell r="W158">
            <v>7.8444444444444441</v>
          </cell>
          <cell r="X158" t="str">
            <v>6Asistencial</v>
          </cell>
          <cell r="Y158">
            <v>5745679.6495451396</v>
          </cell>
          <cell r="AA158" t="str">
            <v>Mant</v>
          </cell>
          <cell r="AB158" t="str">
            <v>5120-17</v>
          </cell>
          <cell r="AC158">
            <v>19057485</v>
          </cell>
        </row>
        <row r="159">
          <cell r="C159" t="str">
            <v>GAITAN LEON JORGE NELSON</v>
          </cell>
          <cell r="D159" t="str">
            <v>4065-15</v>
          </cell>
          <cell r="E159">
            <v>18995922.495416671</v>
          </cell>
          <cell r="F159" t="str">
            <v>Técnico Administrativo</v>
          </cell>
          <cell r="G159" t="str">
            <v>19SDF</v>
          </cell>
          <cell r="H159" t="str">
            <v>GRUPO PRESUPUESTO</v>
          </cell>
          <cell r="M159" t="str">
            <v>C</v>
          </cell>
          <cell r="N159" t="str">
            <v>VE</v>
          </cell>
          <cell r="O159" t="str">
            <v>ES</v>
          </cell>
          <cell r="P159">
            <v>935634</v>
          </cell>
          <cell r="Q159">
            <v>0</v>
          </cell>
          <cell r="R159" t="str">
            <v>1</v>
          </cell>
          <cell r="S159">
            <v>22864</v>
          </cell>
          <cell r="T159">
            <v>31807</v>
          </cell>
          <cell r="U159">
            <v>41.080555555555556</v>
          </cell>
          <cell r="V159">
            <v>0</v>
          </cell>
          <cell r="W159">
            <v>16.597222222222221</v>
          </cell>
          <cell r="X159" t="str">
            <v>5Tecnico</v>
          </cell>
          <cell r="Y159">
            <v>26298009.042709496</v>
          </cell>
          <cell r="AA159" t="str">
            <v>Mant</v>
          </cell>
          <cell r="AB159" t="str">
            <v>4065-15</v>
          </cell>
          <cell r="AC159">
            <v>79120811</v>
          </cell>
        </row>
        <row r="160">
          <cell r="C160" t="str">
            <v>GARCIA PARRA LEONARDO</v>
          </cell>
          <cell r="D160" t="str">
            <v>4065-09</v>
          </cell>
          <cell r="E160">
            <v>14586952.714583334</v>
          </cell>
          <cell r="F160" t="str">
            <v>Técnico Administrativo</v>
          </cell>
          <cell r="G160" t="str">
            <v>22NOROCCIDENTE</v>
          </cell>
          <cell r="H160" t="str">
            <v>GRUPO OPERATIVO</v>
          </cell>
          <cell r="K160" t="str">
            <v>X</v>
          </cell>
          <cell r="M160" t="str">
            <v>C</v>
          </cell>
          <cell r="O160" t="str">
            <v>UN</v>
          </cell>
          <cell r="P160">
            <v>688731</v>
          </cell>
          <cell r="Q160">
            <v>0</v>
          </cell>
          <cell r="R160" t="str">
            <v>1</v>
          </cell>
          <cell r="S160">
            <v>24172</v>
          </cell>
          <cell r="T160">
            <v>33491</v>
          </cell>
          <cell r="U160">
            <v>37.49722222222222</v>
          </cell>
          <cell r="V160">
            <v>0.16666666666666666</v>
          </cell>
          <cell r="W160">
            <v>11.986111111111111</v>
          </cell>
          <cell r="X160" t="str">
            <v>5Tecnico</v>
          </cell>
          <cell r="Y160">
            <v>14845412.396813655</v>
          </cell>
          <cell r="Z160" t="str">
            <v>NOROCCIDENTE</v>
          </cell>
          <cell r="AA160" t="str">
            <v>SUP</v>
          </cell>
          <cell r="AB160" t="str">
            <v>sale</v>
          </cell>
          <cell r="AC160">
            <v>7550375</v>
          </cell>
        </row>
        <row r="161">
          <cell r="C161" t="str">
            <v>GIL BOCIGA MARIA TRANSITO</v>
          </cell>
          <cell r="D161" t="str">
            <v>2040-15</v>
          </cell>
          <cell r="E161">
            <v>33594659.907499999</v>
          </cell>
          <cell r="F161" t="str">
            <v>Jefe de División</v>
          </cell>
          <cell r="G161" t="str">
            <v>21CENTRO</v>
          </cell>
          <cell r="H161" t="str">
            <v>DIVISION FINANCIERA</v>
          </cell>
          <cell r="K161" t="str">
            <v>X</v>
          </cell>
          <cell r="M161" t="str">
            <v>C</v>
          </cell>
          <cell r="N161" t="str">
            <v>P</v>
          </cell>
          <cell r="O161" t="str">
            <v>ES</v>
          </cell>
          <cell r="P161">
            <v>1654687</v>
          </cell>
          <cell r="Q161">
            <v>0</v>
          </cell>
          <cell r="R161" t="str">
            <v>2</v>
          </cell>
          <cell r="S161">
            <v>19552</v>
          </cell>
          <cell r="T161">
            <v>34108</v>
          </cell>
          <cell r="U161">
            <v>50.147222222222226</v>
          </cell>
          <cell r="V161">
            <v>10.083333333333334</v>
          </cell>
          <cell r="W161">
            <v>10.294444444444444</v>
          </cell>
          <cell r="X161" t="str">
            <v>3Ejecutivo</v>
          </cell>
          <cell r="Y161">
            <v>12628571.184</v>
          </cell>
          <cell r="Z161" t="str">
            <v>CENTRO</v>
          </cell>
          <cell r="AA161" t="str">
            <v>SUP</v>
          </cell>
          <cell r="AB161" t="str">
            <v>sale</v>
          </cell>
          <cell r="AC161">
            <v>41597651</v>
          </cell>
        </row>
        <row r="162">
          <cell r="C162" t="str">
            <v>GIRALDO DE VALENCIA RUTH DEL-SOCORRO</v>
          </cell>
          <cell r="D162" t="str">
            <v>2040-11</v>
          </cell>
          <cell r="E162">
            <v>29737405.522916667</v>
          </cell>
          <cell r="F162" t="str">
            <v>Jefe de División</v>
          </cell>
          <cell r="G162" t="str">
            <v>25SUROCCIDENTE</v>
          </cell>
          <cell r="H162" t="str">
            <v>DIVISION CREDITO Y PROGRAMAS INTERNACIONALES</v>
          </cell>
          <cell r="L162">
            <v>2004</v>
          </cell>
          <cell r="M162" t="str">
            <v>C</v>
          </cell>
          <cell r="N162" t="str">
            <v>P</v>
          </cell>
          <cell r="O162" t="str">
            <v>ES</v>
          </cell>
          <cell r="P162">
            <v>1464700</v>
          </cell>
          <cell r="Q162">
            <v>0</v>
          </cell>
          <cell r="R162" t="str">
            <v>2</v>
          </cell>
          <cell r="S162">
            <v>18222</v>
          </cell>
          <cell r="T162">
            <v>28177</v>
          </cell>
          <cell r="U162">
            <v>53.791666666666664</v>
          </cell>
          <cell r="V162">
            <v>0</v>
          </cell>
          <cell r="W162">
            <v>26.538888888888888</v>
          </cell>
          <cell r="X162" t="str">
            <v>3Ejecutivo</v>
          </cell>
          <cell r="Y162">
            <v>11178590.4</v>
          </cell>
          <cell r="Z162" t="str">
            <v>SUROCCIDENTE</v>
          </cell>
          <cell r="AA162" t="str">
            <v>crear</v>
          </cell>
          <cell r="AB162" t="str">
            <v>3010-16</v>
          </cell>
          <cell r="AC162">
            <v>31211121</v>
          </cell>
        </row>
        <row r="163">
          <cell r="C163" t="str">
            <v>GIRALDO LOAIZA ARIEL</v>
          </cell>
          <cell r="D163" t="str">
            <v>4065-09</v>
          </cell>
          <cell r="E163">
            <v>14586952.714583334</v>
          </cell>
          <cell r="F163" t="str">
            <v>Técnico Administrativo</v>
          </cell>
          <cell r="G163" t="str">
            <v>22NOROCCIDENTE</v>
          </cell>
          <cell r="H163" t="str">
            <v>GRUPO SERVICIOS</v>
          </cell>
          <cell r="K163" t="str">
            <v>X</v>
          </cell>
          <cell r="M163" t="str">
            <v>C</v>
          </cell>
          <cell r="O163" t="str">
            <v>BACHILLER</v>
          </cell>
          <cell r="P163">
            <v>688731</v>
          </cell>
          <cell r="Q163">
            <v>0</v>
          </cell>
          <cell r="R163" t="str">
            <v>1</v>
          </cell>
          <cell r="S163">
            <v>23498</v>
          </cell>
          <cell r="T163">
            <v>31594</v>
          </cell>
          <cell r="U163">
            <v>39.344444444444441</v>
          </cell>
          <cell r="V163">
            <v>0</v>
          </cell>
          <cell r="W163">
            <v>17.177777777777777</v>
          </cell>
          <cell r="X163" t="str">
            <v>5Tecnico</v>
          </cell>
          <cell r="Y163">
            <v>21028570.408846069</v>
          </cell>
          <cell r="Z163" t="str">
            <v>NOROCCIDENTE</v>
          </cell>
          <cell r="AA163" t="str">
            <v>SUP</v>
          </cell>
          <cell r="AB163" t="str">
            <v>sale</v>
          </cell>
          <cell r="AC163">
            <v>10264483</v>
          </cell>
        </row>
        <row r="164">
          <cell r="C164" t="str">
            <v>GOMEZ CAMPO NELCY</v>
          </cell>
          <cell r="D164" t="str">
            <v>5120-09</v>
          </cell>
          <cell r="E164">
            <v>10643889.421249999</v>
          </cell>
          <cell r="F164" t="str">
            <v>Auxiliar Administrativo</v>
          </cell>
          <cell r="G164" t="str">
            <v>25SUROCCIDENTE</v>
          </cell>
          <cell r="H164" t="str">
            <v>GRUPO ADMINISTRATIVO Y FINANCIERO</v>
          </cell>
          <cell r="K164" t="str">
            <v>X</v>
          </cell>
          <cell r="M164" t="str">
            <v>C</v>
          </cell>
          <cell r="O164" t="str">
            <v>TC</v>
          </cell>
          <cell r="P164">
            <v>468655</v>
          </cell>
          <cell r="Q164">
            <v>0</v>
          </cell>
          <cell r="R164" t="str">
            <v>2</v>
          </cell>
          <cell r="S164">
            <v>22066</v>
          </cell>
          <cell r="T164">
            <v>32630</v>
          </cell>
          <cell r="U164">
            <v>43.263888888888886</v>
          </cell>
          <cell r="V164">
            <v>0</v>
          </cell>
          <cell r="W164">
            <v>14.341666666666667</v>
          </cell>
          <cell r="X164" t="str">
            <v>6Asistencial</v>
          </cell>
          <cell r="Y164">
            <v>13099853.588211805</v>
          </cell>
          <cell r="Z164" t="str">
            <v>SUROCCIDENTE</v>
          </cell>
          <cell r="AA164" t="str">
            <v>SUP</v>
          </cell>
          <cell r="AB164" t="str">
            <v>sale</v>
          </cell>
          <cell r="AC164">
            <v>25295619</v>
          </cell>
        </row>
        <row r="165">
          <cell r="C165" t="str">
            <v>GOMEZ JIMENEZ HENRY</v>
          </cell>
          <cell r="D165" t="str">
            <v>5310-15</v>
          </cell>
          <cell r="E165">
            <v>22621187.487499997</v>
          </cell>
          <cell r="F165" t="str">
            <v>Conductor Mec (Asignado)</v>
          </cell>
          <cell r="G165" t="str">
            <v>16SDT</v>
          </cell>
          <cell r="H165" t="str">
            <v>SUBDIRECCION TECNICA</v>
          </cell>
          <cell r="M165" t="str">
            <v>C</v>
          </cell>
          <cell r="O165" t="str">
            <v>SECUNDARIA</v>
          </cell>
          <cell r="P165">
            <v>659101</v>
          </cell>
          <cell r="Q165">
            <v>0</v>
          </cell>
          <cell r="R165" t="str">
            <v>1</v>
          </cell>
          <cell r="S165">
            <v>20285</v>
          </cell>
          <cell r="T165">
            <v>35793</v>
          </cell>
          <cell r="U165">
            <v>48.138888888888886</v>
          </cell>
          <cell r="V165">
            <v>18.583333333333332</v>
          </cell>
          <cell r="W165">
            <v>5.6833333333333336</v>
          </cell>
          <cell r="X165" t="str">
            <v>6Asistencial</v>
          </cell>
          <cell r="Y165">
            <v>6839600.734159722</v>
          </cell>
          <cell r="AA165" t="str">
            <v>Mant</v>
          </cell>
          <cell r="AB165" t="str">
            <v>5310-15</v>
          </cell>
          <cell r="AC165">
            <v>3181932</v>
          </cell>
        </row>
        <row r="166">
          <cell r="C166" t="str">
            <v>GOMEZ SILVA AMIRA</v>
          </cell>
          <cell r="D166" t="str">
            <v>5040-22</v>
          </cell>
          <cell r="E166">
            <v>17182482.831666667</v>
          </cell>
          <cell r="F166" t="str">
            <v>Secretario Ejecutivo</v>
          </cell>
          <cell r="G166" t="str">
            <v>20SEG</v>
          </cell>
          <cell r="H166" t="str">
            <v>SECRETARIA GENERAL</v>
          </cell>
          <cell r="L166">
            <v>2004</v>
          </cell>
          <cell r="M166" t="str">
            <v>C</v>
          </cell>
          <cell r="N166" t="str">
            <v>P</v>
          </cell>
          <cell r="O166" t="str">
            <v>BACHILLER</v>
          </cell>
          <cell r="P166">
            <v>846314</v>
          </cell>
          <cell r="Q166">
            <v>0</v>
          </cell>
          <cell r="R166" t="str">
            <v>2</v>
          </cell>
          <cell r="S166">
            <v>17819</v>
          </cell>
          <cell r="T166">
            <v>30879</v>
          </cell>
          <cell r="U166">
            <v>54.894444444444446</v>
          </cell>
          <cell r="V166">
            <v>0</v>
          </cell>
          <cell r="W166">
            <v>19.136111111111113</v>
          </cell>
          <cell r="X166" t="str">
            <v>6Asistencial</v>
          </cell>
          <cell r="Y166">
            <v>8073835.5600000005</v>
          </cell>
          <cell r="AA166" t="str">
            <v>Mant</v>
          </cell>
          <cell r="AB166" t="str">
            <v>5040-22</v>
          </cell>
          <cell r="AC166">
            <v>41446349</v>
          </cell>
        </row>
        <row r="167">
          <cell r="C167" t="str">
            <v>GOMEZ SILVA PEDRO ENRIQUE</v>
          </cell>
          <cell r="D167" t="str">
            <v>3020-08</v>
          </cell>
          <cell r="E167">
            <v>21196717.882083338</v>
          </cell>
          <cell r="F167" t="str">
            <v>Profesional Universitario</v>
          </cell>
          <cell r="G167" t="str">
            <v>21CENTRO</v>
          </cell>
          <cell r="H167" t="str">
            <v>GRUPO OPERATIVO FINANCIERA</v>
          </cell>
          <cell r="L167">
            <v>2003</v>
          </cell>
          <cell r="M167" t="str">
            <v>C</v>
          </cell>
          <cell r="O167" t="str">
            <v>UN</v>
          </cell>
          <cell r="P167">
            <v>1044033</v>
          </cell>
          <cell r="Q167">
            <v>0</v>
          </cell>
          <cell r="R167" t="str">
            <v>1</v>
          </cell>
          <cell r="S167">
            <v>17888</v>
          </cell>
          <cell r="T167">
            <v>34108</v>
          </cell>
          <cell r="U167">
            <v>54.705555555555556</v>
          </cell>
          <cell r="V167">
            <v>14.083333333333334</v>
          </cell>
          <cell r="W167">
            <v>10.294444444444444</v>
          </cell>
          <cell r="X167" t="str">
            <v>4Profesional</v>
          </cell>
          <cell r="Y167">
            <v>18566793.732302081</v>
          </cell>
          <cell r="Z167" t="str">
            <v>CENTRO</v>
          </cell>
          <cell r="AA167" t="str">
            <v>Mant</v>
          </cell>
          <cell r="AB167" t="str">
            <v>3020-08</v>
          </cell>
          <cell r="AC167">
            <v>19090232</v>
          </cell>
        </row>
        <row r="168">
          <cell r="C168" t="str">
            <v>GOMEZ WILCHES BLANCA ESTRELLA</v>
          </cell>
          <cell r="D168" t="str">
            <v>4065-11</v>
          </cell>
          <cell r="E168">
            <v>16080398.177083332</v>
          </cell>
          <cell r="F168" t="str">
            <v>Técnico Administrativo</v>
          </cell>
          <cell r="G168" t="str">
            <v>18SRI</v>
          </cell>
          <cell r="H168" t="str">
            <v>OFICINA RELACIONES INTERNACIONALES Y COMUNICACIONES</v>
          </cell>
          <cell r="L168" t="str">
            <v>MCF</v>
          </cell>
          <cell r="M168" t="str">
            <v>C</v>
          </cell>
          <cell r="O168" t="str">
            <v>TC</v>
          </cell>
          <cell r="P168">
            <v>761453</v>
          </cell>
          <cell r="Q168">
            <v>0</v>
          </cell>
          <cell r="R168" t="str">
            <v>2</v>
          </cell>
          <cell r="S168">
            <v>22419</v>
          </cell>
          <cell r="T168">
            <v>31841</v>
          </cell>
          <cell r="U168">
            <v>42.297222222222224</v>
          </cell>
          <cell r="V168">
            <v>0</v>
          </cell>
          <cell r="W168">
            <v>16.5</v>
          </cell>
          <cell r="X168" t="str">
            <v>5Tecnico</v>
          </cell>
          <cell r="Y168">
            <v>22268888.578635421</v>
          </cell>
          <cell r="AA168" t="str">
            <v>Mant</v>
          </cell>
          <cell r="AB168" t="str">
            <v>4065-11</v>
          </cell>
          <cell r="AC168">
            <v>51671008</v>
          </cell>
        </row>
        <row r="169">
          <cell r="C169" t="str">
            <v>GOMEZ YEPES CLARA MARGARITA</v>
          </cell>
          <cell r="D169" t="str">
            <v>4065-09</v>
          </cell>
          <cell r="E169">
            <v>14586952.714583334</v>
          </cell>
          <cell r="F169" t="str">
            <v>Técnico Administrativo</v>
          </cell>
          <cell r="G169" t="str">
            <v>22NOROCCIDENTE</v>
          </cell>
          <cell r="H169" t="str">
            <v>DIVISION CREDITO Y PROGRAMAS INTERNACIONALES</v>
          </cell>
          <cell r="K169" t="str">
            <v>X</v>
          </cell>
          <cell r="M169" t="str">
            <v>C</v>
          </cell>
          <cell r="N169" t="str">
            <v>P</v>
          </cell>
          <cell r="O169" t="str">
            <v>BACHILLER</v>
          </cell>
          <cell r="P169">
            <v>688731</v>
          </cell>
          <cell r="Q169">
            <v>0</v>
          </cell>
          <cell r="R169" t="str">
            <v>2</v>
          </cell>
          <cell r="S169">
            <v>24473</v>
          </cell>
          <cell r="T169">
            <v>36480</v>
          </cell>
          <cell r="U169">
            <v>36.677777777777777</v>
          </cell>
          <cell r="V169">
            <v>0</v>
          </cell>
          <cell r="W169">
            <v>3.8027777777777776</v>
          </cell>
          <cell r="X169" t="str">
            <v>5Tecnico</v>
          </cell>
          <cell r="Y169">
            <v>6570493.7400000002</v>
          </cell>
          <cell r="Z169" t="str">
            <v>NOROCCIDENTE</v>
          </cell>
          <cell r="AA169" t="str">
            <v>SUP</v>
          </cell>
          <cell r="AB169" t="str">
            <v>sale</v>
          </cell>
          <cell r="AC169">
            <v>42777607</v>
          </cell>
        </row>
        <row r="170">
          <cell r="C170" t="str">
            <v>GOMEZ ZAPATA ALBA RUBIELA</v>
          </cell>
          <cell r="D170" t="str">
            <v>5040-16</v>
          </cell>
          <cell r="E170">
            <v>14586952.714583334</v>
          </cell>
          <cell r="F170" t="str">
            <v>Secretario Ejecutivo</v>
          </cell>
          <cell r="G170" t="str">
            <v>22NOROCCIDENTE</v>
          </cell>
          <cell r="H170" t="str">
            <v>GRUPO PROGRAMAS INTERNACIONALES</v>
          </cell>
          <cell r="L170" t="str">
            <v>MCF</v>
          </cell>
          <cell r="M170" t="str">
            <v>C</v>
          </cell>
          <cell r="N170" t="str">
            <v>P</v>
          </cell>
          <cell r="O170" t="str">
            <v>BACHILLER</v>
          </cell>
          <cell r="P170">
            <v>688731</v>
          </cell>
          <cell r="Q170">
            <v>0</v>
          </cell>
          <cell r="R170" t="str">
            <v>2</v>
          </cell>
          <cell r="S170">
            <v>21920</v>
          </cell>
          <cell r="T170">
            <v>33914</v>
          </cell>
          <cell r="U170">
            <v>43.666666666666664</v>
          </cell>
          <cell r="V170">
            <v>1.4166666666666667</v>
          </cell>
          <cell r="W170">
            <v>10.830555555555556</v>
          </cell>
          <cell r="X170" t="str">
            <v>6Asistencial</v>
          </cell>
          <cell r="Y170">
            <v>6570493.7400000002</v>
          </cell>
          <cell r="Z170" t="str">
            <v>NOROCCIDENTE</v>
          </cell>
          <cell r="AA170" t="str">
            <v>Mant</v>
          </cell>
          <cell r="AB170" t="str">
            <v>5040-16</v>
          </cell>
          <cell r="AC170">
            <v>42676710</v>
          </cell>
        </row>
        <row r="171">
          <cell r="C171" t="str">
            <v>GONZALEZ DE ROJAS VITALIA</v>
          </cell>
          <cell r="D171" t="str">
            <v>5120-10</v>
          </cell>
          <cell r="E171">
            <v>11597824.078333335</v>
          </cell>
          <cell r="F171" t="str">
            <v>Auxiliar Administrativo</v>
          </cell>
          <cell r="G171" t="str">
            <v>24ORIENTE</v>
          </cell>
          <cell r="H171" t="str">
            <v>GRUPO ADMINISTRATIVO Y FINANCIERO</v>
          </cell>
          <cell r="K171" t="str">
            <v>X</v>
          </cell>
          <cell r="M171" t="str">
            <v>C</v>
          </cell>
          <cell r="O171" t="str">
            <v>ES</v>
          </cell>
          <cell r="P171">
            <v>515106</v>
          </cell>
          <cell r="Q171">
            <v>0</v>
          </cell>
          <cell r="R171" t="str">
            <v>2</v>
          </cell>
          <cell r="S171">
            <v>19466</v>
          </cell>
          <cell r="T171">
            <v>31807</v>
          </cell>
          <cell r="U171">
            <v>50.383333333333333</v>
          </cell>
          <cell r="V171">
            <v>0.41666666666666669</v>
          </cell>
          <cell r="W171">
            <v>16.597222222222221</v>
          </cell>
          <cell r="X171" t="str">
            <v>6Asistencial</v>
          </cell>
          <cell r="Y171">
            <v>16413360.411662038</v>
          </cell>
          <cell r="Z171" t="str">
            <v>ORIENTE</v>
          </cell>
          <cell r="AA171" t="str">
            <v>SUP</v>
          </cell>
          <cell r="AB171" t="str">
            <v>sale</v>
          </cell>
          <cell r="AC171">
            <v>40011314</v>
          </cell>
        </row>
        <row r="172">
          <cell r="C172" t="str">
            <v>GONZALEZ OSORIO MYRIAM</v>
          </cell>
          <cell r="D172" t="str">
            <v>5120-12</v>
          </cell>
          <cell r="E172">
            <v>13279546.932500001</v>
          </cell>
          <cell r="F172" t="str">
            <v>Auxiliar Administrativo</v>
          </cell>
          <cell r="G172" t="str">
            <v>21CENTRO</v>
          </cell>
          <cell r="H172" t="str">
            <v>DIVISION CREDITO</v>
          </cell>
          <cell r="K172" t="str">
            <v>X</v>
          </cell>
          <cell r="M172" t="str">
            <v>C</v>
          </cell>
          <cell r="O172" t="str">
            <v>BACHILLER</v>
          </cell>
          <cell r="P172">
            <v>596996</v>
          </cell>
          <cell r="Q172">
            <v>0</v>
          </cell>
          <cell r="R172" t="str">
            <v>2</v>
          </cell>
          <cell r="S172">
            <v>21942</v>
          </cell>
          <cell r="T172">
            <v>31807</v>
          </cell>
          <cell r="U172">
            <v>43.605555555555554</v>
          </cell>
          <cell r="V172">
            <v>0</v>
          </cell>
          <cell r="W172">
            <v>16.597222222222221</v>
          </cell>
          <cell r="X172" t="str">
            <v>6Asistencial</v>
          </cell>
          <cell r="Y172">
            <v>18743011.070645835</v>
          </cell>
          <cell r="Z172" t="str">
            <v>CENTRO</v>
          </cell>
          <cell r="AA172" t="str">
            <v>SUP</v>
          </cell>
          <cell r="AB172" t="str">
            <v>sale</v>
          </cell>
          <cell r="AC172">
            <v>51580672</v>
          </cell>
        </row>
        <row r="173">
          <cell r="C173" t="str">
            <v>GONZALEZ RUBIO MIGUEL DE-CERVANTES</v>
          </cell>
          <cell r="D173" t="str">
            <v>5120-10</v>
          </cell>
          <cell r="E173">
            <v>12918517.657916667</v>
          </cell>
          <cell r="F173" t="str">
            <v>Auxiliar Administrativo</v>
          </cell>
          <cell r="G173" t="str">
            <v>25SUROCCIDENTE</v>
          </cell>
          <cell r="H173" t="str">
            <v>GRUPO ADMINISTRATIVO</v>
          </cell>
          <cell r="L173">
            <v>2003</v>
          </cell>
          <cell r="M173" t="str">
            <v>C</v>
          </cell>
          <cell r="O173" t="str">
            <v>SECUNDARIA</v>
          </cell>
          <cell r="P173">
            <v>515106</v>
          </cell>
          <cell r="Q173">
            <v>64310</v>
          </cell>
          <cell r="R173" t="str">
            <v>1</v>
          </cell>
          <cell r="S173">
            <v>15965</v>
          </cell>
          <cell r="T173">
            <v>25980</v>
          </cell>
          <cell r="U173">
            <v>59.969444444444441</v>
          </cell>
          <cell r="V173">
            <v>9.25</v>
          </cell>
          <cell r="W173">
            <v>32.552777777777777</v>
          </cell>
          <cell r="X173" t="str">
            <v>6Asistencial</v>
          </cell>
          <cell r="Y173">
            <v>35203273.168188661</v>
          </cell>
          <cell r="Z173" t="str">
            <v>SUROCCIDENTE</v>
          </cell>
          <cell r="AA173" t="str">
            <v>Mant</v>
          </cell>
          <cell r="AB173" t="str">
            <v>5120-10</v>
          </cell>
          <cell r="AC173">
            <v>6096384</v>
          </cell>
        </row>
        <row r="174">
          <cell r="C174" t="str">
            <v>GONZALEZ SANCHEZ MARTHA ELSA</v>
          </cell>
          <cell r="D174" t="str">
            <v>4065-15</v>
          </cell>
          <cell r="E174">
            <v>20297489.79333334</v>
          </cell>
          <cell r="F174" t="str">
            <v>Técnico Administrativo</v>
          </cell>
          <cell r="G174" t="str">
            <v>21CENTRO</v>
          </cell>
          <cell r="H174" t="str">
            <v>DIVISION SERVICIOS AL EXTERIOR</v>
          </cell>
          <cell r="I174" t="str">
            <v>SRI</v>
          </cell>
          <cell r="L174">
            <v>2004</v>
          </cell>
          <cell r="M174" t="str">
            <v>C</v>
          </cell>
          <cell r="O174" t="str">
            <v>BACHILLER</v>
          </cell>
          <cell r="P174">
            <v>935634</v>
          </cell>
          <cell r="Q174">
            <v>64108</v>
          </cell>
          <cell r="R174" t="str">
            <v>2</v>
          </cell>
          <cell r="S174">
            <v>17899</v>
          </cell>
          <cell r="T174">
            <v>26558</v>
          </cell>
          <cell r="U174">
            <v>54.677777777777777</v>
          </cell>
          <cell r="V174">
            <v>0</v>
          </cell>
          <cell r="W174">
            <v>30.969444444444445</v>
          </cell>
          <cell r="X174" t="str">
            <v>5Tecnico</v>
          </cell>
          <cell r="Y174">
            <v>51644153.625944443</v>
          </cell>
          <cell r="Z174" t="str">
            <v>CENTRO</v>
          </cell>
          <cell r="AA174" t="str">
            <v>Mant</v>
          </cell>
          <cell r="AB174" t="str">
            <v>4065-15</v>
          </cell>
          <cell r="AC174">
            <v>41472734</v>
          </cell>
        </row>
        <row r="175">
          <cell r="C175" t="str">
            <v>GRANADOS VALENCIA MANUEL</v>
          </cell>
          <cell r="D175" t="str">
            <v>5120-10</v>
          </cell>
          <cell r="E175">
            <v>11597824.078333335</v>
          </cell>
          <cell r="F175" t="str">
            <v>Auxiliar Administrativo</v>
          </cell>
          <cell r="G175" t="str">
            <v>22NOROCCIDENTE</v>
          </cell>
          <cell r="H175" t="str">
            <v>GRUPO ADMINISTRATIVO Y FINANCIERO</v>
          </cell>
          <cell r="K175" t="str">
            <v>X</v>
          </cell>
          <cell r="M175" t="str">
            <v>C</v>
          </cell>
          <cell r="O175" t="str">
            <v>BACHILLER</v>
          </cell>
          <cell r="P175">
            <v>515106</v>
          </cell>
          <cell r="Q175">
            <v>0</v>
          </cell>
          <cell r="R175" t="str">
            <v>1</v>
          </cell>
          <cell r="S175">
            <v>23717</v>
          </cell>
          <cell r="T175">
            <v>34919</v>
          </cell>
          <cell r="U175">
            <v>38.74722222222222</v>
          </cell>
          <cell r="V175">
            <v>2.5</v>
          </cell>
          <cell r="W175">
            <v>8.0749999999999993</v>
          </cell>
          <cell r="X175" t="str">
            <v>6Asistencial</v>
          </cell>
          <cell r="Y175">
            <v>4686167.4633009266</v>
          </cell>
          <cell r="Z175" t="str">
            <v>NOROCCIDENTE</v>
          </cell>
          <cell r="AA175" t="str">
            <v>SUP</v>
          </cell>
          <cell r="AB175" t="str">
            <v>sale</v>
          </cell>
          <cell r="AC175">
            <v>10116570</v>
          </cell>
        </row>
        <row r="176">
          <cell r="C176" t="str">
            <v>GUARIN PARRA NELSON</v>
          </cell>
          <cell r="D176" t="str">
            <v>5120-09</v>
          </cell>
          <cell r="E176">
            <v>10643889.421249999</v>
          </cell>
          <cell r="F176" t="str">
            <v>Auxiliar Administrativo</v>
          </cell>
          <cell r="G176" t="str">
            <v>25SUROCCIDENTE</v>
          </cell>
          <cell r="H176" t="str">
            <v>GRUPO SERVICIOS</v>
          </cell>
          <cell r="K176" t="str">
            <v>X</v>
          </cell>
          <cell r="M176" t="str">
            <v>C</v>
          </cell>
          <cell r="O176" t="str">
            <v>TL</v>
          </cell>
          <cell r="P176">
            <v>468655</v>
          </cell>
          <cell r="Q176">
            <v>0</v>
          </cell>
          <cell r="R176" t="str">
            <v>1</v>
          </cell>
          <cell r="S176">
            <v>26002</v>
          </cell>
          <cell r="T176">
            <v>35386</v>
          </cell>
          <cell r="U176">
            <v>32.486111111111114</v>
          </cell>
          <cell r="V176">
            <v>0</v>
          </cell>
          <cell r="W176">
            <v>6.8</v>
          </cell>
          <cell r="X176" t="str">
            <v>6Asistencial</v>
          </cell>
          <cell r="Y176">
            <v>3745908.5467118053</v>
          </cell>
          <cell r="Z176" t="str">
            <v>SUROCCIDENTE</v>
          </cell>
          <cell r="AA176" t="str">
            <v>SUP</v>
          </cell>
          <cell r="AB176" t="str">
            <v>sale</v>
          </cell>
          <cell r="AC176">
            <v>93384812</v>
          </cell>
        </row>
        <row r="177">
          <cell r="C177" t="str">
            <v>GUERRERO PAVAJEAU LOURDES MARGARITA</v>
          </cell>
          <cell r="D177" t="str">
            <v>5040-20</v>
          </cell>
          <cell r="E177">
            <v>16138824.14833333</v>
          </cell>
          <cell r="F177" t="str">
            <v>Secretario Ejecutivo</v>
          </cell>
          <cell r="G177" t="str">
            <v>23NORTE</v>
          </cell>
          <cell r="H177" t="str">
            <v>DIRECCION SECCIONAL MAGDALENA</v>
          </cell>
          <cell r="L177" t="str">
            <v>MCF</v>
          </cell>
          <cell r="M177" t="str">
            <v>C</v>
          </cell>
          <cell r="O177" t="str">
            <v>BACHILLER</v>
          </cell>
          <cell r="P177">
            <v>764298</v>
          </cell>
          <cell r="Q177">
            <v>0</v>
          </cell>
          <cell r="R177" t="str">
            <v>2</v>
          </cell>
          <cell r="S177">
            <v>19482</v>
          </cell>
          <cell r="T177">
            <v>34394</v>
          </cell>
          <cell r="U177">
            <v>50.338888888888889</v>
          </cell>
          <cell r="V177">
            <v>7</v>
          </cell>
          <cell r="W177">
            <v>9.5111111111111111</v>
          </cell>
          <cell r="X177" t="str">
            <v>6Asistencial</v>
          </cell>
          <cell r="Y177">
            <v>13190315.029106481</v>
          </cell>
          <cell r="Z177" t="str">
            <v>NORTE</v>
          </cell>
          <cell r="AA177" t="str">
            <v>Mant</v>
          </cell>
          <cell r="AB177" t="str">
            <v>5040-20</v>
          </cell>
          <cell r="AC177">
            <v>41661431</v>
          </cell>
        </row>
        <row r="178">
          <cell r="C178" t="str">
            <v>GUERRERO TORRES MARGARITA</v>
          </cell>
          <cell r="D178" t="str">
            <v>2040-15</v>
          </cell>
          <cell r="E178">
            <v>33594659.907499999</v>
          </cell>
          <cell r="F178" t="str">
            <v>Jefe de División</v>
          </cell>
          <cell r="G178" t="str">
            <v>21CENTRO</v>
          </cell>
          <cell r="H178" t="str">
            <v>DIVISION SERVICIOS AL EXTERIOR</v>
          </cell>
          <cell r="I178" t="str">
            <v>SRI</v>
          </cell>
          <cell r="L178" t="str">
            <v>MCF</v>
          </cell>
          <cell r="M178" t="str">
            <v>C</v>
          </cell>
          <cell r="N178" t="str">
            <v>P</v>
          </cell>
          <cell r="O178" t="str">
            <v>UN</v>
          </cell>
          <cell r="P178">
            <v>1654687</v>
          </cell>
          <cell r="Q178">
            <v>0</v>
          </cell>
          <cell r="R178" t="str">
            <v>2</v>
          </cell>
          <cell r="S178">
            <v>20352</v>
          </cell>
          <cell r="T178">
            <v>34219</v>
          </cell>
          <cell r="U178">
            <v>47.958333333333336</v>
          </cell>
          <cell r="V178">
            <v>0</v>
          </cell>
          <cell r="W178">
            <v>9.9944444444444436</v>
          </cell>
          <cell r="X178" t="str">
            <v>3Ejecutivo</v>
          </cell>
          <cell r="Y178">
            <v>12628571.184</v>
          </cell>
          <cell r="Z178" t="str">
            <v>CENTRO</v>
          </cell>
          <cell r="AA178" t="str">
            <v>crear</v>
          </cell>
          <cell r="AB178" t="str">
            <v>3010-17</v>
          </cell>
          <cell r="AC178">
            <v>21232352</v>
          </cell>
        </row>
        <row r="179">
          <cell r="C179" t="str">
            <v>GUIO MOSQUERA FARY IVONNY</v>
          </cell>
          <cell r="D179" t="str">
            <v>5120-09</v>
          </cell>
          <cell r="E179">
            <v>10643889.421249999</v>
          </cell>
          <cell r="F179" t="str">
            <v>Auxiliar Administrativo</v>
          </cell>
          <cell r="G179" t="str">
            <v>22NOROCCIDENTE</v>
          </cell>
          <cell r="H179" t="str">
            <v>GRUPO OPERATIVO</v>
          </cell>
          <cell r="K179" t="str">
            <v>X</v>
          </cell>
          <cell r="M179" t="str">
            <v>C</v>
          </cell>
          <cell r="O179" t="str">
            <v>BACHILLER</v>
          </cell>
          <cell r="P179">
            <v>468655</v>
          </cell>
          <cell r="Q179">
            <v>0</v>
          </cell>
          <cell r="R179" t="str">
            <v>2</v>
          </cell>
          <cell r="S179">
            <v>22135</v>
          </cell>
          <cell r="T179">
            <v>34368</v>
          </cell>
          <cell r="U179">
            <v>43.077777777777776</v>
          </cell>
          <cell r="V179">
            <v>0</v>
          </cell>
          <cell r="W179">
            <v>9.5888888888888886</v>
          </cell>
          <cell r="X179" t="str">
            <v>6Asistencial</v>
          </cell>
          <cell r="Y179">
            <v>8942544.6808784716</v>
          </cell>
          <cell r="Z179" t="str">
            <v>NOROCCIDENTE</v>
          </cell>
          <cell r="AA179" t="str">
            <v>SUP</v>
          </cell>
          <cell r="AB179" t="str">
            <v>sale</v>
          </cell>
          <cell r="AC179">
            <v>26290203</v>
          </cell>
        </row>
        <row r="180">
          <cell r="C180" t="str">
            <v>GUTIERREZ CASTRO GERARDO</v>
          </cell>
          <cell r="D180" t="str">
            <v>3020-12</v>
          </cell>
          <cell r="E180">
            <v>25294052.003333326</v>
          </cell>
          <cell r="F180" t="str">
            <v>Profesional Universitario</v>
          </cell>
          <cell r="G180" t="str">
            <v>16SDT</v>
          </cell>
          <cell r="H180" t="str">
            <v>DIVISION PROGRAMAS EN ADMINISTRACION</v>
          </cell>
          <cell r="M180" t="str">
            <v>C</v>
          </cell>
          <cell r="O180" t="str">
            <v>ES</v>
          </cell>
          <cell r="P180">
            <v>1245845</v>
          </cell>
          <cell r="Q180">
            <v>0</v>
          </cell>
          <cell r="R180" t="str">
            <v>1</v>
          </cell>
          <cell r="S180">
            <v>23541</v>
          </cell>
          <cell r="T180">
            <v>31807</v>
          </cell>
          <cell r="U180">
            <v>39.227777777777774</v>
          </cell>
          <cell r="V180">
            <v>0</v>
          </cell>
          <cell r="W180">
            <v>16.597222222222221</v>
          </cell>
          <cell r="X180" t="str">
            <v>4Profesional</v>
          </cell>
          <cell r="Y180">
            <v>35017157.43125926</v>
          </cell>
          <cell r="AA180" t="str">
            <v>Mant</v>
          </cell>
          <cell r="AB180" t="str">
            <v>3020-12</v>
          </cell>
          <cell r="AC180">
            <v>12126285</v>
          </cell>
        </row>
        <row r="181">
          <cell r="C181" t="str">
            <v>GUTIERREZ GOMEZ MARIA ALICIA</v>
          </cell>
          <cell r="D181" t="str">
            <v>3010-17</v>
          </cell>
          <cell r="E181">
            <v>37806035.422499999</v>
          </cell>
          <cell r="F181" t="str">
            <v>Profesional Especializado</v>
          </cell>
          <cell r="G181" t="str">
            <v>19SDF</v>
          </cell>
          <cell r="H181" t="str">
            <v>GRUPO CONTABILIDAD</v>
          </cell>
          <cell r="M181" t="str">
            <v>C</v>
          </cell>
          <cell r="N181" t="str">
            <v>P</v>
          </cell>
          <cell r="O181" t="str">
            <v>UN</v>
          </cell>
          <cell r="P181">
            <v>1665264</v>
          </cell>
          <cell r="Q181">
            <v>0</v>
          </cell>
          <cell r="R181" t="str">
            <v>2</v>
          </cell>
          <cell r="S181">
            <v>18752</v>
          </cell>
          <cell r="T181">
            <v>37428</v>
          </cell>
          <cell r="U181">
            <v>52.336111111111109</v>
          </cell>
          <cell r="V181">
            <v>31.583333333333332</v>
          </cell>
          <cell r="W181">
            <v>1.2055555555555555</v>
          </cell>
          <cell r="X181" t="str">
            <v>4Profesional</v>
          </cell>
          <cell r="Y181">
            <v>12709294.847999997</v>
          </cell>
          <cell r="AA181" t="str">
            <v>Mant</v>
          </cell>
          <cell r="AB181" t="str">
            <v>3010-17</v>
          </cell>
          <cell r="AC181">
            <v>24312693</v>
          </cell>
        </row>
        <row r="182">
          <cell r="C182" t="str">
            <v>GUTIERREZ RAMIREZ ISABEL CRISTINA</v>
          </cell>
          <cell r="D182" t="str">
            <v>3020-14</v>
          </cell>
          <cell r="E182">
            <v>28869179.669583336</v>
          </cell>
          <cell r="F182" t="str">
            <v>Profesional Universitario</v>
          </cell>
          <cell r="G182" t="str">
            <v>16SDT</v>
          </cell>
          <cell r="H182" t="str">
            <v>DIVISION CREDITO</v>
          </cell>
          <cell r="M182" t="str">
            <v>C</v>
          </cell>
          <cell r="O182" t="str">
            <v>ES</v>
          </cell>
          <cell r="P182">
            <v>1345530</v>
          </cell>
          <cell r="Q182">
            <v>76406</v>
          </cell>
          <cell r="R182" t="str">
            <v>2</v>
          </cell>
          <cell r="S182">
            <v>18856</v>
          </cell>
          <cell r="T182">
            <v>26795</v>
          </cell>
          <cell r="U182">
            <v>52.052777777777777</v>
          </cell>
          <cell r="V182">
            <v>0</v>
          </cell>
          <cell r="W182">
            <v>30.316666666666666</v>
          </cell>
          <cell r="X182" t="str">
            <v>4Profesional</v>
          </cell>
          <cell r="Y182">
            <v>71848088.389883101</v>
          </cell>
          <cell r="AA182" t="str">
            <v>Mant</v>
          </cell>
          <cell r="AB182" t="str">
            <v>3020-14</v>
          </cell>
          <cell r="AC182">
            <v>41515134</v>
          </cell>
        </row>
        <row r="183">
          <cell r="C183" t="str">
            <v>GUTIERREZ RAMIREZ PABLO ADOLFO</v>
          </cell>
          <cell r="D183" t="str">
            <v>4065-11</v>
          </cell>
          <cell r="E183">
            <v>16080398.177083332</v>
          </cell>
          <cell r="F183" t="str">
            <v>Técnico Administrativo</v>
          </cell>
          <cell r="G183" t="str">
            <v>15OSI</v>
          </cell>
          <cell r="H183" t="str">
            <v>DIVISION SISTEMATIZACION E INFORMATICA</v>
          </cell>
          <cell r="K183" t="str">
            <v>X</v>
          </cell>
          <cell r="M183" t="str">
            <v>C</v>
          </cell>
          <cell r="N183" t="str">
            <v>P</v>
          </cell>
          <cell r="O183" t="str">
            <v>BACHILLER</v>
          </cell>
          <cell r="P183">
            <v>761453</v>
          </cell>
          <cell r="Q183">
            <v>0</v>
          </cell>
          <cell r="R183" t="str">
            <v>1</v>
          </cell>
          <cell r="S183">
            <v>25241</v>
          </cell>
          <cell r="T183">
            <v>37195</v>
          </cell>
          <cell r="U183">
            <v>34.577777777777776</v>
          </cell>
          <cell r="V183">
            <v>2.5</v>
          </cell>
          <cell r="W183">
            <v>1.8472222222222223</v>
          </cell>
          <cell r="X183" t="str">
            <v>5Tecnico</v>
          </cell>
          <cell r="Y183">
            <v>7264261.6200000001</v>
          </cell>
          <cell r="AA183" t="str">
            <v>SUP</v>
          </cell>
          <cell r="AB183" t="str">
            <v>sale</v>
          </cell>
          <cell r="AC183">
            <v>15918344</v>
          </cell>
        </row>
        <row r="184">
          <cell r="C184" t="str">
            <v>GUTIERREZ SALCEDO MARIA OLGA</v>
          </cell>
          <cell r="D184" t="str">
            <v>5040-16</v>
          </cell>
          <cell r="E184">
            <v>14586952.714583334</v>
          </cell>
          <cell r="F184" t="str">
            <v>Secretario Ejecutivo</v>
          </cell>
          <cell r="G184" t="str">
            <v>25SUROCCIDENTE</v>
          </cell>
          <cell r="H184" t="str">
            <v>DIRECCION REGIONAL NARIÑO</v>
          </cell>
          <cell r="L184" t="str">
            <v>MCF</v>
          </cell>
          <cell r="M184" t="str">
            <v>C</v>
          </cell>
          <cell r="N184" t="str">
            <v>P</v>
          </cell>
          <cell r="O184" t="str">
            <v>TL</v>
          </cell>
          <cell r="P184">
            <v>688731</v>
          </cell>
          <cell r="Q184">
            <v>0</v>
          </cell>
          <cell r="R184" t="str">
            <v>2</v>
          </cell>
          <cell r="S184">
            <v>20980</v>
          </cell>
          <cell r="T184">
            <v>34603</v>
          </cell>
          <cell r="U184">
            <v>46.238888888888887</v>
          </cell>
          <cell r="V184">
            <v>0</v>
          </cell>
          <cell r="W184">
            <v>8.9416666666666664</v>
          </cell>
          <cell r="X184" t="str">
            <v>6Asistencial</v>
          </cell>
          <cell r="Y184">
            <v>6570493.7400000002</v>
          </cell>
          <cell r="Z184" t="str">
            <v>SUROCCIDENTE</v>
          </cell>
          <cell r="AA184" t="str">
            <v>Mant</v>
          </cell>
          <cell r="AB184" t="str">
            <v>5040-16</v>
          </cell>
          <cell r="AC184">
            <v>24486340</v>
          </cell>
        </row>
        <row r="185">
          <cell r="C185" t="str">
            <v>GUZMAN ANDRADE LUIS RAFAEL</v>
          </cell>
          <cell r="D185" t="str">
            <v>5120-09</v>
          </cell>
          <cell r="E185">
            <v>10643889.421249999</v>
          </cell>
          <cell r="F185" t="str">
            <v>Auxiliar Administrativo</v>
          </cell>
          <cell r="G185" t="str">
            <v>23NORTE</v>
          </cell>
          <cell r="H185" t="str">
            <v>GRUPO SERVICIOS</v>
          </cell>
          <cell r="K185" t="str">
            <v>X</v>
          </cell>
          <cell r="M185" t="str">
            <v>C</v>
          </cell>
          <cell r="O185" t="str">
            <v>SECUNDARIA</v>
          </cell>
          <cell r="P185">
            <v>468655</v>
          </cell>
          <cell r="Q185">
            <v>0</v>
          </cell>
          <cell r="R185" t="str">
            <v>1</v>
          </cell>
          <cell r="S185">
            <v>22175</v>
          </cell>
          <cell r="T185">
            <v>29991</v>
          </cell>
          <cell r="U185">
            <v>42.969444444444441</v>
          </cell>
          <cell r="V185">
            <v>0</v>
          </cell>
          <cell r="W185">
            <v>21.572222222222223</v>
          </cell>
          <cell r="X185" t="str">
            <v>6Asistencial</v>
          </cell>
          <cell r="Y185">
            <v>19422427.551447913</v>
          </cell>
          <cell r="Z185" t="str">
            <v>NORTE</v>
          </cell>
          <cell r="AA185" t="str">
            <v>SUP</v>
          </cell>
          <cell r="AB185" t="str">
            <v>sale</v>
          </cell>
          <cell r="AC185">
            <v>9172347</v>
          </cell>
        </row>
        <row r="186">
          <cell r="C186" t="str">
            <v>GUZMAN CORREA OLMEDO</v>
          </cell>
          <cell r="D186" t="str">
            <v>4065-11</v>
          </cell>
          <cell r="E186">
            <v>16080398.177083332</v>
          </cell>
          <cell r="F186" t="str">
            <v>Técnico Administrativo</v>
          </cell>
          <cell r="G186" t="str">
            <v>22NOROCCIDENTE</v>
          </cell>
          <cell r="H186" t="str">
            <v>GRUPO SERVICIOS</v>
          </cell>
          <cell r="K186" t="str">
            <v>X</v>
          </cell>
          <cell r="M186" t="str">
            <v>C</v>
          </cell>
          <cell r="O186" t="str">
            <v>TL</v>
          </cell>
          <cell r="P186">
            <v>761453</v>
          </cell>
          <cell r="Q186">
            <v>0</v>
          </cell>
          <cell r="R186" t="str">
            <v>1</v>
          </cell>
          <cell r="S186">
            <v>20771</v>
          </cell>
          <cell r="T186">
            <v>28233</v>
          </cell>
          <cell r="U186">
            <v>46.81388888888889</v>
          </cell>
          <cell r="V186">
            <v>0</v>
          </cell>
          <cell r="W186">
            <v>26.380555555555556</v>
          </cell>
          <cell r="X186" t="str">
            <v>5Tecnico</v>
          </cell>
          <cell r="Y186">
            <v>35122503.919839114</v>
          </cell>
          <cell r="Z186" t="str">
            <v>NOROCCIDENTE</v>
          </cell>
          <cell r="AA186" t="str">
            <v>SUP</v>
          </cell>
          <cell r="AB186" t="str">
            <v>sale</v>
          </cell>
          <cell r="AC186">
            <v>10093727</v>
          </cell>
        </row>
        <row r="187">
          <cell r="C187" t="str">
            <v>GUZMAN LONDOÑO ROBERTO</v>
          </cell>
          <cell r="D187" t="str">
            <v>2040-11</v>
          </cell>
          <cell r="E187">
            <v>29737405.522916667</v>
          </cell>
          <cell r="F187" t="str">
            <v>Jefe de División</v>
          </cell>
          <cell r="G187" t="str">
            <v>25SUROCCIDENTE</v>
          </cell>
          <cell r="H187" t="str">
            <v>DIVISION ADMINISTRATIVA Y FINANCIERA</v>
          </cell>
          <cell r="K187" t="str">
            <v>X</v>
          </cell>
          <cell r="M187" t="str">
            <v>C</v>
          </cell>
          <cell r="N187" t="str">
            <v>P</v>
          </cell>
          <cell r="O187" t="str">
            <v>UN</v>
          </cell>
          <cell r="P187">
            <v>1464700</v>
          </cell>
          <cell r="Q187">
            <v>0</v>
          </cell>
          <cell r="R187" t="str">
            <v>1</v>
          </cell>
          <cell r="S187">
            <v>21183</v>
          </cell>
          <cell r="T187">
            <v>35962</v>
          </cell>
          <cell r="U187">
            <v>45.68333333333333</v>
          </cell>
          <cell r="V187">
            <v>0</v>
          </cell>
          <cell r="W187">
            <v>5.2194444444444441</v>
          </cell>
          <cell r="X187" t="str">
            <v>3Ejecutivo</v>
          </cell>
          <cell r="Y187">
            <v>11178590.4</v>
          </cell>
          <cell r="Z187" t="str">
            <v>SUROCCIDENTE</v>
          </cell>
          <cell r="AA187" t="str">
            <v>SUP</v>
          </cell>
          <cell r="AB187" t="str">
            <v>sale</v>
          </cell>
          <cell r="AC187">
            <v>16593556</v>
          </cell>
        </row>
        <row r="188">
          <cell r="C188" t="str">
            <v>HERNANDEZ AVILAN BELISARIO</v>
          </cell>
          <cell r="D188" t="str">
            <v>5120-12</v>
          </cell>
          <cell r="E188">
            <v>13279546.932500001</v>
          </cell>
          <cell r="F188" t="str">
            <v>Auxiliar Administrativo</v>
          </cell>
          <cell r="G188" t="str">
            <v>21CENTRO</v>
          </cell>
          <cell r="H188" t="str">
            <v>GRUPO TESORERIA</v>
          </cell>
          <cell r="K188" t="str">
            <v>X</v>
          </cell>
          <cell r="M188" t="str">
            <v>C</v>
          </cell>
          <cell r="O188" t="str">
            <v>SECUNDARIA</v>
          </cell>
          <cell r="P188">
            <v>596996</v>
          </cell>
          <cell r="Q188">
            <v>0</v>
          </cell>
          <cell r="R188" t="str">
            <v>1</v>
          </cell>
          <cell r="S188">
            <v>24626</v>
          </cell>
          <cell r="T188">
            <v>34656</v>
          </cell>
          <cell r="U188">
            <v>36.255555555555553</v>
          </cell>
          <cell r="V188">
            <v>0</v>
          </cell>
          <cell r="W188">
            <v>8.7972222222222225</v>
          </cell>
          <cell r="X188" t="str">
            <v>6Asistencial</v>
          </cell>
          <cell r="Y188">
            <v>5727778.1320625003</v>
          </cell>
          <cell r="Z188" t="str">
            <v>CENTRO</v>
          </cell>
          <cell r="AA188" t="str">
            <v>SUP</v>
          </cell>
          <cell r="AB188" t="str">
            <v>sale</v>
          </cell>
          <cell r="AC188">
            <v>79461131</v>
          </cell>
        </row>
        <row r="189">
          <cell r="C189" t="str">
            <v>HERNANDEZ HINOJOSA GRACIELA INES</v>
          </cell>
          <cell r="D189" t="str">
            <v>2040-15</v>
          </cell>
          <cell r="E189">
            <v>33594659.907499999</v>
          </cell>
          <cell r="F189" t="str">
            <v>Jefe de División</v>
          </cell>
          <cell r="G189" t="str">
            <v>21CENTRO</v>
          </cell>
          <cell r="H189" t="str">
            <v>DIVISION PROGRAMAS EN ADMINISTRACION</v>
          </cell>
          <cell r="K189" t="str">
            <v>X</v>
          </cell>
          <cell r="M189" t="str">
            <v>C</v>
          </cell>
          <cell r="O189" t="str">
            <v>UN</v>
          </cell>
          <cell r="P189">
            <v>1654687</v>
          </cell>
          <cell r="Q189">
            <v>0</v>
          </cell>
          <cell r="R189" t="str">
            <v>2</v>
          </cell>
          <cell r="S189">
            <v>20451</v>
          </cell>
          <cell r="T189">
            <v>29378</v>
          </cell>
          <cell r="U189">
            <v>47.68611111111111</v>
          </cell>
          <cell r="V189">
            <v>0</v>
          </cell>
          <cell r="W189">
            <v>23.247222222222224</v>
          </cell>
          <cell r="X189" t="str">
            <v>3Ejecutivo</v>
          </cell>
          <cell r="Y189">
            <v>64391310.687465273</v>
          </cell>
          <cell r="Z189" t="str">
            <v>CENTRO</v>
          </cell>
          <cell r="AA189" t="str">
            <v>SUP</v>
          </cell>
          <cell r="AB189" t="str">
            <v>sale</v>
          </cell>
          <cell r="AC189">
            <v>42496414</v>
          </cell>
        </row>
        <row r="190">
          <cell r="C190" t="str">
            <v>HERNANDEZ OLAVE JESUS MARIA</v>
          </cell>
          <cell r="D190" t="str">
            <v>3020-08</v>
          </cell>
          <cell r="E190">
            <v>23702397.082083337</v>
          </cell>
          <cell r="F190" t="str">
            <v>Profesional Universitario</v>
          </cell>
          <cell r="G190" t="str">
            <v>21CENTRO</v>
          </cell>
          <cell r="H190" t="str">
            <v>GRUPO ADMINISTRATIVO</v>
          </cell>
          <cell r="K190" t="str">
            <v>X</v>
          </cell>
          <cell r="M190" t="str">
            <v>C</v>
          </cell>
          <cell r="O190" t="str">
            <v>UN</v>
          </cell>
          <cell r="P190">
            <v>1044033</v>
          </cell>
          <cell r="Q190">
            <v>0</v>
          </cell>
          <cell r="R190" t="str">
            <v>1</v>
          </cell>
          <cell r="S190">
            <v>20473</v>
          </cell>
          <cell r="T190">
            <v>31807</v>
          </cell>
          <cell r="U190">
            <v>47.62777777777778</v>
          </cell>
          <cell r="V190">
            <v>0</v>
          </cell>
          <cell r="W190">
            <v>16.597222222222221</v>
          </cell>
          <cell r="X190" t="str">
            <v>4Profesional</v>
          </cell>
          <cell r="Y190">
            <v>29344796.443116896</v>
          </cell>
          <cell r="Z190" t="str">
            <v>CENTRO</v>
          </cell>
          <cell r="AA190" t="str">
            <v>SUP</v>
          </cell>
          <cell r="AB190" t="str">
            <v>sale</v>
          </cell>
          <cell r="AC190">
            <v>93115941</v>
          </cell>
        </row>
        <row r="191">
          <cell r="C191" t="str">
            <v>HERNANDEZ POMARES JOSE EDUARDO</v>
          </cell>
          <cell r="D191" t="str">
            <v>5120-17</v>
          </cell>
          <cell r="E191">
            <v>14891116.80625</v>
          </cell>
          <cell r="F191" t="str">
            <v>Auxiliar Administrativo</v>
          </cell>
          <cell r="G191" t="str">
            <v>20SEG</v>
          </cell>
          <cell r="H191" t="str">
            <v>GRUPO CORRESPONDENCIA</v>
          </cell>
          <cell r="L191">
            <v>2003</v>
          </cell>
          <cell r="M191" t="str">
            <v>C</v>
          </cell>
          <cell r="O191" t="str">
            <v>BACHILLER</v>
          </cell>
          <cell r="P191">
            <v>703542</v>
          </cell>
          <cell r="Q191">
            <v>0</v>
          </cell>
          <cell r="R191" t="str">
            <v>1</v>
          </cell>
          <cell r="S191">
            <v>17612</v>
          </cell>
          <cell r="T191">
            <v>35598</v>
          </cell>
          <cell r="U191">
            <v>55.458333333333336</v>
          </cell>
          <cell r="V191">
            <v>13.942465753424658</v>
          </cell>
          <cell r="W191">
            <v>6.2166666666666668</v>
          </cell>
          <cell r="X191" t="str">
            <v>6Asistencial</v>
          </cell>
          <cell r="Y191">
            <v>4793028.1014340278</v>
          </cell>
          <cell r="AA191" t="str">
            <v>Mant</v>
          </cell>
          <cell r="AB191" t="str">
            <v>5120-17</v>
          </cell>
          <cell r="AC191">
            <v>19070493</v>
          </cell>
        </row>
        <row r="192">
          <cell r="C192" t="str">
            <v>HERNANDEZ RICAURTE DORA INES</v>
          </cell>
          <cell r="D192" t="str">
            <v>3010-17</v>
          </cell>
          <cell r="E192">
            <v>37806035.422499999</v>
          </cell>
          <cell r="F192" t="str">
            <v>Profesional Especializado</v>
          </cell>
          <cell r="G192" t="str">
            <v>11OCI</v>
          </cell>
          <cell r="H192" t="str">
            <v>OFICINA CONTROL INTERNO</v>
          </cell>
          <cell r="M192" t="str">
            <v>C</v>
          </cell>
          <cell r="O192" t="str">
            <v>UN</v>
          </cell>
          <cell r="P192">
            <v>1665264</v>
          </cell>
          <cell r="Q192">
            <v>0</v>
          </cell>
          <cell r="R192" t="str">
            <v>2</v>
          </cell>
          <cell r="S192">
            <v>19070</v>
          </cell>
          <cell r="T192">
            <v>34103</v>
          </cell>
          <cell r="U192">
            <v>51.466666666666669</v>
          </cell>
          <cell r="V192">
            <v>5.833333333333333</v>
          </cell>
          <cell r="W192">
            <v>10.308333333333334</v>
          </cell>
          <cell r="X192" t="str">
            <v>4Profesional</v>
          </cell>
          <cell r="Y192">
            <v>29614593.788062498</v>
          </cell>
          <cell r="AA192" t="str">
            <v>Mant</v>
          </cell>
          <cell r="AB192" t="str">
            <v>3010-17</v>
          </cell>
          <cell r="AC192">
            <v>41566800</v>
          </cell>
        </row>
        <row r="193">
          <cell r="C193" t="str">
            <v>HIDALGO ESGUERRA MARTHA PATRICIA</v>
          </cell>
          <cell r="D193" t="str">
            <v>5120-09</v>
          </cell>
          <cell r="E193">
            <v>10643889.421249999</v>
          </cell>
          <cell r="F193" t="str">
            <v>Auxiliar Administrativo</v>
          </cell>
          <cell r="G193" t="str">
            <v>24ORIENTE</v>
          </cell>
          <cell r="H193" t="str">
            <v>GRUPO OPERATIVO</v>
          </cell>
          <cell r="K193" t="str">
            <v>X</v>
          </cell>
          <cell r="M193" t="str">
            <v>C</v>
          </cell>
          <cell r="O193" t="str">
            <v>BACHILLER</v>
          </cell>
          <cell r="P193">
            <v>468655</v>
          </cell>
          <cell r="Q193">
            <v>0</v>
          </cell>
          <cell r="R193" t="str">
            <v>2</v>
          </cell>
          <cell r="S193">
            <v>25222</v>
          </cell>
          <cell r="T193">
            <v>32815</v>
          </cell>
          <cell r="U193">
            <v>34.62777777777778</v>
          </cell>
          <cell r="V193">
            <v>0</v>
          </cell>
          <cell r="W193">
            <v>13.838888888888889</v>
          </cell>
          <cell r="X193" t="str">
            <v>6Asistencial</v>
          </cell>
          <cell r="Y193">
            <v>12666800.577031249</v>
          </cell>
          <cell r="Z193" t="str">
            <v>ORIENTE</v>
          </cell>
          <cell r="AA193" t="str">
            <v>SUP</v>
          </cell>
          <cell r="AB193" t="str">
            <v>sale</v>
          </cell>
          <cell r="AC193">
            <v>40384876</v>
          </cell>
        </row>
        <row r="194">
          <cell r="C194" t="str">
            <v>HOYOS GONZALEZ RUTH ELIVEY</v>
          </cell>
          <cell r="D194" t="str">
            <v>5120-10</v>
          </cell>
          <cell r="E194">
            <v>11597824.078333335</v>
          </cell>
          <cell r="F194" t="str">
            <v>Auxiliar Administrativo</v>
          </cell>
          <cell r="G194" t="str">
            <v>21CENTRO</v>
          </cell>
          <cell r="H194" t="str">
            <v>GRUPO ATENCION AL USUARIO</v>
          </cell>
          <cell r="K194" t="str">
            <v>X</v>
          </cell>
          <cell r="M194" t="str">
            <v>C</v>
          </cell>
          <cell r="O194" t="str">
            <v>BACHILLER</v>
          </cell>
          <cell r="P194">
            <v>515106</v>
          </cell>
          <cell r="Q194">
            <v>0</v>
          </cell>
          <cell r="R194" t="str">
            <v>2</v>
          </cell>
          <cell r="S194">
            <v>24445</v>
          </cell>
          <cell r="T194">
            <v>35633</v>
          </cell>
          <cell r="U194">
            <v>36.75277777777778</v>
          </cell>
          <cell r="V194">
            <v>5.75</v>
          </cell>
          <cell r="W194">
            <v>6.1194444444444445</v>
          </cell>
          <cell r="X194" t="str">
            <v>6Asistencial</v>
          </cell>
          <cell r="Y194">
            <v>3744224.254597222</v>
          </cell>
          <cell r="Z194" t="str">
            <v>CENTRO</v>
          </cell>
          <cell r="AA194" t="str">
            <v>SUP</v>
          </cell>
          <cell r="AB194" t="str">
            <v>sale</v>
          </cell>
          <cell r="AC194">
            <v>20796199</v>
          </cell>
        </row>
        <row r="195">
          <cell r="C195" t="str">
            <v>HUERTAS CABRERA MERCEDES ISABEL</v>
          </cell>
          <cell r="D195" t="str">
            <v>5120-09</v>
          </cell>
          <cell r="E195">
            <v>10643889.421249999</v>
          </cell>
          <cell r="F195" t="str">
            <v>Auxiliar Administrativo</v>
          </cell>
          <cell r="G195" t="str">
            <v>25SUROCCIDENTE</v>
          </cell>
          <cell r="H195" t="str">
            <v>GRUPO SERVICIOS</v>
          </cell>
          <cell r="K195" t="str">
            <v>X</v>
          </cell>
          <cell r="M195" t="str">
            <v>C</v>
          </cell>
          <cell r="O195" t="str">
            <v>TL</v>
          </cell>
          <cell r="P195">
            <v>468655</v>
          </cell>
          <cell r="Q195">
            <v>0</v>
          </cell>
          <cell r="R195" t="str">
            <v>2</v>
          </cell>
          <cell r="S195">
            <v>21752</v>
          </cell>
          <cell r="T195">
            <v>31807</v>
          </cell>
          <cell r="U195">
            <v>44.12222222222222</v>
          </cell>
          <cell r="V195">
            <v>0</v>
          </cell>
          <cell r="W195">
            <v>16.597222222222221</v>
          </cell>
          <cell r="X195" t="str">
            <v>6Asistencial</v>
          </cell>
          <cell r="Y195">
            <v>15091897.43964236</v>
          </cell>
          <cell r="Z195" t="str">
            <v>SUROCCIDENTE</v>
          </cell>
          <cell r="AA195" t="str">
            <v>SUP</v>
          </cell>
          <cell r="AB195" t="str">
            <v>sale</v>
          </cell>
          <cell r="AC195">
            <v>30724436</v>
          </cell>
        </row>
        <row r="196">
          <cell r="C196" t="str">
            <v>HURTADO DE-DUARTE JULIA</v>
          </cell>
          <cell r="D196" t="str">
            <v>5040-22</v>
          </cell>
          <cell r="E196">
            <v>17182482.831666667</v>
          </cell>
          <cell r="F196" t="str">
            <v>Secretario Ejecutivo</v>
          </cell>
          <cell r="G196" t="str">
            <v>10DIR</v>
          </cell>
          <cell r="H196" t="str">
            <v>DIRECCION GENERAL</v>
          </cell>
          <cell r="M196" t="str">
            <v>LNR</v>
          </cell>
          <cell r="O196" t="str">
            <v>BACHILLER</v>
          </cell>
          <cell r="P196">
            <v>846314</v>
          </cell>
          <cell r="Q196">
            <v>0</v>
          </cell>
          <cell r="R196" t="str">
            <v>2</v>
          </cell>
          <cell r="S196">
            <v>19851</v>
          </cell>
          <cell r="T196">
            <v>35076</v>
          </cell>
          <cell r="U196">
            <v>49.327777777777776</v>
          </cell>
          <cell r="V196">
            <v>0</v>
          </cell>
          <cell r="W196">
            <v>7.6472222222222221</v>
          </cell>
          <cell r="X196" t="str">
            <v>6Asistencial</v>
          </cell>
          <cell r="Y196">
            <v>8073835.5600000005</v>
          </cell>
          <cell r="AA196" t="str">
            <v>Mant</v>
          </cell>
          <cell r="AB196" t="str">
            <v>5040-22</v>
          </cell>
          <cell r="AC196">
            <v>41644715</v>
          </cell>
        </row>
        <row r="197">
          <cell r="C197" t="str">
            <v>HURTADO JIMENEZ ANGEL ROLDAN</v>
          </cell>
          <cell r="D197" t="str">
            <v>4065-11</v>
          </cell>
          <cell r="E197">
            <v>17207782.971666668</v>
          </cell>
          <cell r="F197" t="str">
            <v>Técnico Administrativo</v>
          </cell>
          <cell r="G197" t="str">
            <v>22NOROCCIDENTE</v>
          </cell>
          <cell r="H197" t="str">
            <v>GRUPO FINANCIERO</v>
          </cell>
          <cell r="K197" t="str">
            <v>X</v>
          </cell>
          <cell r="M197" t="str">
            <v>C</v>
          </cell>
          <cell r="O197" t="str">
            <v>TC</v>
          </cell>
          <cell r="P197">
            <v>761453</v>
          </cell>
          <cell r="Q197">
            <v>54897</v>
          </cell>
          <cell r="R197" t="str">
            <v>1</v>
          </cell>
          <cell r="S197">
            <v>19234</v>
          </cell>
          <cell r="T197">
            <v>27364</v>
          </cell>
          <cell r="U197">
            <v>51.019444444444446</v>
          </cell>
          <cell r="V197">
            <v>3.6666666666666665</v>
          </cell>
          <cell r="W197">
            <v>28.761111111111113</v>
          </cell>
          <cell r="X197" t="str">
            <v>5Tecnico</v>
          </cell>
          <cell r="Y197">
            <v>40871515.134837963</v>
          </cell>
          <cell r="Z197" t="str">
            <v>NOROCCIDENTE</v>
          </cell>
          <cell r="AA197" t="str">
            <v>SUP</v>
          </cell>
          <cell r="AB197" t="str">
            <v>sale</v>
          </cell>
          <cell r="AC197">
            <v>70038716</v>
          </cell>
        </row>
        <row r="198">
          <cell r="C198" t="str">
            <v>HURTADO VARGAS MARTHA LUCIA</v>
          </cell>
          <cell r="D198" t="str">
            <v>5120-09</v>
          </cell>
          <cell r="E198">
            <v>10643889.421249999</v>
          </cell>
          <cell r="F198" t="str">
            <v>Auxiliar Administrativo</v>
          </cell>
          <cell r="G198" t="str">
            <v>24ORIENTE</v>
          </cell>
          <cell r="H198" t="str">
            <v>GRUPO SERVICIOS</v>
          </cell>
          <cell r="K198" t="str">
            <v>X</v>
          </cell>
          <cell r="M198" t="str">
            <v>C</v>
          </cell>
          <cell r="O198" t="str">
            <v>SECUNDARIA</v>
          </cell>
          <cell r="P198">
            <v>468655</v>
          </cell>
          <cell r="Q198">
            <v>0</v>
          </cell>
          <cell r="R198" t="str">
            <v>2</v>
          </cell>
          <cell r="S198">
            <v>20011</v>
          </cell>
          <cell r="T198">
            <v>28369</v>
          </cell>
          <cell r="U198">
            <v>48.891666666666666</v>
          </cell>
          <cell r="V198">
            <v>0</v>
          </cell>
          <cell r="W198">
            <v>26.011111111111113</v>
          </cell>
          <cell r="X198" t="str">
            <v>6Asistencial</v>
          </cell>
          <cell r="Y198">
            <v>23406515.254309025</v>
          </cell>
          <cell r="Z198" t="str">
            <v>ORIENTE</v>
          </cell>
          <cell r="AA198" t="str">
            <v>SUP</v>
          </cell>
          <cell r="AB198" t="str">
            <v>sale</v>
          </cell>
          <cell r="AC198">
            <v>41657335</v>
          </cell>
        </row>
        <row r="199">
          <cell r="C199" t="str">
            <v>JAIMES ZAMUDIO ORLANDO</v>
          </cell>
          <cell r="D199" t="str">
            <v>3020-12</v>
          </cell>
          <cell r="E199">
            <v>27130129.194166671</v>
          </cell>
          <cell r="F199" t="str">
            <v>Profesional Universitario</v>
          </cell>
          <cell r="G199" t="str">
            <v>11OCI</v>
          </cell>
          <cell r="H199" t="str">
            <v>OFICINA CONTROL INTERNO</v>
          </cell>
          <cell r="L199">
            <v>2005</v>
          </cell>
          <cell r="M199" t="str">
            <v>C</v>
          </cell>
          <cell r="O199" t="str">
            <v>UN</v>
          </cell>
          <cell r="P199">
            <v>1245845</v>
          </cell>
          <cell r="Q199">
            <v>90435</v>
          </cell>
          <cell r="R199" t="str">
            <v>1</v>
          </cell>
          <cell r="S199">
            <v>18332</v>
          </cell>
          <cell r="T199">
            <v>27104</v>
          </cell>
          <cell r="U199">
            <v>53.486111111111114</v>
          </cell>
          <cell r="V199">
            <v>0</v>
          </cell>
          <cell r="W199">
            <v>29.469444444444445</v>
          </cell>
          <cell r="X199" t="str">
            <v>4Profesional</v>
          </cell>
          <cell r="Y199">
            <v>65795657.220715277</v>
          </cell>
          <cell r="AA199" t="str">
            <v>Mant</v>
          </cell>
          <cell r="AB199" t="str">
            <v>3020-12</v>
          </cell>
          <cell r="AC199">
            <v>19098013</v>
          </cell>
        </row>
        <row r="200">
          <cell r="C200" t="str">
            <v>JARAMILLO PALACIOS OSCAR ANTONIO</v>
          </cell>
          <cell r="D200" t="str">
            <v>4065-11</v>
          </cell>
          <cell r="E200">
            <v>17907885.377083331</v>
          </cell>
          <cell r="F200" t="str">
            <v>Técnico Administrativo</v>
          </cell>
          <cell r="G200" t="str">
            <v>22NOROCCIDENTE</v>
          </cell>
          <cell r="H200" t="str">
            <v>GRUPO PROGRAMAS INTERNACIONALES</v>
          </cell>
          <cell r="L200">
            <v>2004</v>
          </cell>
          <cell r="M200" t="str">
            <v>C</v>
          </cell>
          <cell r="O200" t="str">
            <v>TL</v>
          </cell>
          <cell r="P200">
            <v>761453</v>
          </cell>
          <cell r="Q200">
            <v>0</v>
          </cell>
          <cell r="R200" t="str">
            <v>1</v>
          </cell>
          <cell r="S200">
            <v>17947</v>
          </cell>
          <cell r="T200">
            <v>27880</v>
          </cell>
          <cell r="U200">
            <v>54.547222222222224</v>
          </cell>
          <cell r="V200">
            <v>0</v>
          </cell>
          <cell r="W200">
            <v>27.347222222222221</v>
          </cell>
          <cell r="X200" t="str">
            <v>5Tecnico</v>
          </cell>
          <cell r="Y200">
            <v>36407865.453959487</v>
          </cell>
          <cell r="Z200" t="str">
            <v>NOROCCIDENTE</v>
          </cell>
          <cell r="AA200" t="str">
            <v>Mant</v>
          </cell>
          <cell r="AB200" t="str">
            <v>4065-11</v>
          </cell>
          <cell r="AC200">
            <v>8292702</v>
          </cell>
        </row>
        <row r="201">
          <cell r="C201" t="str">
            <v>JASBON HERNANDEZ MORAMIS</v>
          </cell>
          <cell r="D201" t="str">
            <v>3020-05</v>
          </cell>
          <cell r="E201">
            <v>18168911.181249999</v>
          </cell>
          <cell r="F201" t="str">
            <v>Profesional Universitario</v>
          </cell>
          <cell r="G201" t="str">
            <v>22NOROCCIDENTE</v>
          </cell>
          <cell r="H201" t="str">
            <v>GRUPO FINANCIERO</v>
          </cell>
          <cell r="K201" t="str">
            <v>X</v>
          </cell>
          <cell r="M201" t="str">
            <v>C</v>
          </cell>
          <cell r="O201" t="str">
            <v>UN</v>
          </cell>
          <cell r="P201">
            <v>894900</v>
          </cell>
          <cell r="Q201">
            <v>0</v>
          </cell>
          <cell r="R201" t="str">
            <v>2</v>
          </cell>
          <cell r="S201">
            <v>22608</v>
          </cell>
          <cell r="T201">
            <v>35310</v>
          </cell>
          <cell r="U201">
            <v>41.783333333333331</v>
          </cell>
          <cell r="V201">
            <v>0</v>
          </cell>
          <cell r="W201">
            <v>7.0083333333333337</v>
          </cell>
          <cell r="X201" t="str">
            <v>4Profesional</v>
          </cell>
          <cell r="Y201">
            <v>6387514.0948645836</v>
          </cell>
          <cell r="Z201" t="str">
            <v>NOROCCIDENTE</v>
          </cell>
          <cell r="AA201" t="str">
            <v>SUP</v>
          </cell>
          <cell r="AB201" t="str">
            <v>sale</v>
          </cell>
          <cell r="AC201">
            <v>34982357</v>
          </cell>
        </row>
        <row r="202">
          <cell r="C202" t="str">
            <v>JIMENEZ RICARDO EDILBERTO JOSE</v>
          </cell>
          <cell r="D202" t="str">
            <v>4065-09</v>
          </cell>
          <cell r="E202">
            <v>14586952.714583334</v>
          </cell>
          <cell r="F202" t="str">
            <v>Técnico Administrativo</v>
          </cell>
          <cell r="G202" t="str">
            <v>23NORTE</v>
          </cell>
          <cell r="H202" t="str">
            <v>DIVISION ADMINISTRATIVA Y FINANCIERA</v>
          </cell>
          <cell r="K202" t="str">
            <v>X</v>
          </cell>
          <cell r="M202" t="str">
            <v>C</v>
          </cell>
          <cell r="O202" t="str">
            <v>UN</v>
          </cell>
          <cell r="P202">
            <v>688731</v>
          </cell>
          <cell r="Q202">
            <v>0</v>
          </cell>
          <cell r="R202" t="str">
            <v>1</v>
          </cell>
          <cell r="S202">
            <v>21511</v>
          </cell>
          <cell r="T202">
            <v>34148</v>
          </cell>
          <cell r="U202">
            <v>44.786111111111111</v>
          </cell>
          <cell r="V202">
            <v>0</v>
          </cell>
          <cell r="W202">
            <v>10.186111111111112</v>
          </cell>
          <cell r="X202" t="str">
            <v>5Tecnico</v>
          </cell>
          <cell r="Y202">
            <v>12745471.939896988</v>
          </cell>
          <cell r="Z202" t="str">
            <v>NORTE</v>
          </cell>
          <cell r="AA202" t="str">
            <v>SUP</v>
          </cell>
          <cell r="AB202" t="str">
            <v>sale</v>
          </cell>
          <cell r="AC202">
            <v>18875899</v>
          </cell>
        </row>
        <row r="203">
          <cell r="C203" t="str">
            <v>JOVES MENDOZA EDWARD GILBERTO</v>
          </cell>
          <cell r="D203" t="str">
            <v>5120-09</v>
          </cell>
          <cell r="E203">
            <v>10643889.421249999</v>
          </cell>
          <cell r="F203" t="str">
            <v>Auxiliar Administrativo</v>
          </cell>
          <cell r="G203" t="str">
            <v>24ORIENTE</v>
          </cell>
          <cell r="H203" t="str">
            <v>GRUPO SERVICIOS</v>
          </cell>
          <cell r="K203" t="str">
            <v>X</v>
          </cell>
          <cell r="M203" t="str">
            <v>C</v>
          </cell>
          <cell r="O203" t="str">
            <v>ES</v>
          </cell>
          <cell r="P203">
            <v>468655</v>
          </cell>
          <cell r="Q203">
            <v>0</v>
          </cell>
          <cell r="R203" t="str">
            <v>1</v>
          </cell>
          <cell r="S203">
            <v>25545</v>
          </cell>
          <cell r="T203">
            <v>34743</v>
          </cell>
          <cell r="U203">
            <v>33.741666666666667</v>
          </cell>
          <cell r="V203">
            <v>0</v>
          </cell>
          <cell r="W203">
            <v>8.5611111111111118</v>
          </cell>
          <cell r="X203" t="str">
            <v>6Asistencial</v>
          </cell>
          <cell r="Y203">
            <v>4482098.6657187501</v>
          </cell>
          <cell r="Z203" t="str">
            <v>ORIENTE</v>
          </cell>
          <cell r="AA203" t="str">
            <v>SUP</v>
          </cell>
          <cell r="AB203" t="str">
            <v>sale</v>
          </cell>
          <cell r="AC203">
            <v>13499301</v>
          </cell>
        </row>
        <row r="204">
          <cell r="C204" t="str">
            <v>KREISBERGER GOMEZ MARIA EUGENIA</v>
          </cell>
          <cell r="D204" t="str">
            <v>5120-10</v>
          </cell>
          <cell r="E204">
            <v>11597824.078333335</v>
          </cell>
          <cell r="F204" t="str">
            <v>Auxiliar Administrativo</v>
          </cell>
          <cell r="G204" t="str">
            <v>25SUROCCIDENTE</v>
          </cell>
          <cell r="H204" t="str">
            <v>GRUPO ADMINISTRATIVO Y FINANCIERO</v>
          </cell>
          <cell r="K204" t="str">
            <v>X</v>
          </cell>
          <cell r="M204" t="str">
            <v>C</v>
          </cell>
          <cell r="O204" t="str">
            <v>TL</v>
          </cell>
          <cell r="P204">
            <v>515106</v>
          </cell>
          <cell r="Q204">
            <v>0</v>
          </cell>
          <cell r="R204" t="str">
            <v>2</v>
          </cell>
          <cell r="S204">
            <v>20506</v>
          </cell>
          <cell r="T204">
            <v>29830</v>
          </cell>
          <cell r="U204">
            <v>47.538888888888891</v>
          </cell>
          <cell r="V204">
            <v>0</v>
          </cell>
          <cell r="W204">
            <v>22.011111111111113</v>
          </cell>
          <cell r="X204" t="str">
            <v>6Asistencial</v>
          </cell>
          <cell r="Y204">
            <v>21594048.059532408</v>
          </cell>
          <cell r="Z204" t="str">
            <v>SUROCCIDENTE</v>
          </cell>
          <cell r="AA204" t="str">
            <v>SUP</v>
          </cell>
          <cell r="AB204" t="str">
            <v>sale</v>
          </cell>
          <cell r="AC204">
            <v>30709673</v>
          </cell>
        </row>
        <row r="205">
          <cell r="C205" t="str">
            <v>LADINO CRUZ MARTHA CECILIA</v>
          </cell>
          <cell r="D205" t="str">
            <v>5120-12</v>
          </cell>
          <cell r="E205">
            <v>13279546.932500001</v>
          </cell>
          <cell r="F205" t="str">
            <v>Auxiliar Administrativo</v>
          </cell>
          <cell r="G205" t="str">
            <v>20SEG</v>
          </cell>
          <cell r="H205" t="str">
            <v>GRUPO DESARROLLO PERSONAL</v>
          </cell>
          <cell r="K205" t="str">
            <v>x</v>
          </cell>
          <cell r="M205" t="str">
            <v>C</v>
          </cell>
          <cell r="O205" t="str">
            <v>UN</v>
          </cell>
          <cell r="P205">
            <v>596996</v>
          </cell>
          <cell r="Q205">
            <v>0</v>
          </cell>
          <cell r="R205" t="str">
            <v>2</v>
          </cell>
          <cell r="S205">
            <v>21858</v>
          </cell>
          <cell r="T205">
            <v>32107</v>
          </cell>
          <cell r="U205">
            <v>43.836111111111109</v>
          </cell>
          <cell r="V205">
            <v>0</v>
          </cell>
          <cell r="W205">
            <v>15.775</v>
          </cell>
          <cell r="X205" t="str">
            <v>6Asistencial</v>
          </cell>
          <cell r="Y205">
            <v>17882499.801979169</v>
          </cell>
          <cell r="AA205" t="str">
            <v>SUP</v>
          </cell>
          <cell r="AB205" t="str">
            <v>sale</v>
          </cell>
          <cell r="AC205">
            <v>41786286</v>
          </cell>
        </row>
        <row r="206">
          <cell r="C206" t="str">
            <v>LADINO MONCAYO OSCAR ORLANDO</v>
          </cell>
          <cell r="D206" t="str">
            <v>5310-15</v>
          </cell>
          <cell r="E206">
            <v>22621187.487499997</v>
          </cell>
          <cell r="F206" t="str">
            <v>Conductor Mec (Asignado)</v>
          </cell>
          <cell r="G206" t="str">
            <v>19SDF</v>
          </cell>
          <cell r="H206" t="str">
            <v>SUBDIRECCION FINANCIERA</v>
          </cell>
          <cell r="M206" t="str">
            <v>C</v>
          </cell>
          <cell r="O206" t="str">
            <v>BACHILLER</v>
          </cell>
          <cell r="P206">
            <v>659101</v>
          </cell>
          <cell r="Q206">
            <v>0</v>
          </cell>
          <cell r="R206" t="str">
            <v>1</v>
          </cell>
          <cell r="S206">
            <v>23678</v>
          </cell>
          <cell r="T206">
            <v>36076</v>
          </cell>
          <cell r="U206">
            <v>38.852777777777774</v>
          </cell>
          <cell r="V206">
            <v>2.6666666666666665</v>
          </cell>
          <cell r="W206">
            <v>4.9083333333333332</v>
          </cell>
          <cell r="X206" t="str">
            <v>6Asistencial</v>
          </cell>
          <cell r="Y206">
            <v>6105146.964048611</v>
          </cell>
          <cell r="AA206" t="str">
            <v>Mant</v>
          </cell>
          <cell r="AB206" t="str">
            <v>5310-15</v>
          </cell>
          <cell r="AC206">
            <v>79321014</v>
          </cell>
        </row>
        <row r="207">
          <cell r="C207" t="str">
            <v>LANDINEZ MONROY MARCELA ELIANA</v>
          </cell>
          <cell r="D207" t="str">
            <v>5040-16</v>
          </cell>
          <cell r="E207">
            <v>14586952.714583334</v>
          </cell>
          <cell r="F207" t="str">
            <v>Secretario Ejecutivo</v>
          </cell>
          <cell r="G207" t="str">
            <v>24ORIENTE</v>
          </cell>
          <cell r="H207" t="str">
            <v>DIRECCION REGIONAL BOYACA</v>
          </cell>
          <cell r="K207" t="str">
            <v>X</v>
          </cell>
          <cell r="M207" t="str">
            <v>C</v>
          </cell>
          <cell r="N207" t="str">
            <v>P</v>
          </cell>
          <cell r="O207" t="str">
            <v>ES</v>
          </cell>
          <cell r="P207">
            <v>688731</v>
          </cell>
          <cell r="Q207">
            <v>0</v>
          </cell>
          <cell r="R207" t="str">
            <v>2</v>
          </cell>
          <cell r="S207">
            <v>24292</v>
          </cell>
          <cell r="T207">
            <v>33101</v>
          </cell>
          <cell r="U207">
            <v>37.169444444444444</v>
          </cell>
          <cell r="V207">
            <v>0.41666666666666669</v>
          </cell>
          <cell r="W207">
            <v>13.052777777777777</v>
          </cell>
          <cell r="X207" t="str">
            <v>6Asistencial</v>
          </cell>
          <cell r="Y207">
            <v>6570493.7400000002</v>
          </cell>
          <cell r="Z207" t="str">
            <v>ORIENTE</v>
          </cell>
          <cell r="AA207" t="str">
            <v>SUP</v>
          </cell>
          <cell r="AB207" t="str">
            <v>sale</v>
          </cell>
          <cell r="AC207">
            <v>24010531</v>
          </cell>
        </row>
        <row r="208">
          <cell r="C208" t="str">
            <v>LASPRILLA ALBARRACIN GLADYS STELLA</v>
          </cell>
          <cell r="D208" t="str">
            <v>4065-12</v>
          </cell>
          <cell r="E208">
            <v>16415181.84</v>
          </cell>
          <cell r="F208" t="str">
            <v>Técnico Administrativo</v>
          </cell>
          <cell r="G208" t="str">
            <v>21CENTRO</v>
          </cell>
          <cell r="H208" t="str">
            <v>GRUPO CONTABILIDAD</v>
          </cell>
          <cell r="K208" t="str">
            <v>X</v>
          </cell>
          <cell r="M208" t="str">
            <v>C</v>
          </cell>
          <cell r="O208" t="str">
            <v>BACHILLER</v>
          </cell>
          <cell r="P208">
            <v>808521</v>
          </cell>
          <cell r="Q208">
            <v>0</v>
          </cell>
          <cell r="R208" t="str">
            <v>2</v>
          </cell>
          <cell r="S208">
            <v>19262</v>
          </cell>
          <cell r="T208">
            <v>28126</v>
          </cell>
          <cell r="U208">
            <v>50.944444444444443</v>
          </cell>
          <cell r="V208">
            <v>0</v>
          </cell>
          <cell r="W208">
            <v>26.677777777777777</v>
          </cell>
          <cell r="X208" t="str">
            <v>5Tecnico</v>
          </cell>
          <cell r="Y208">
            <v>36027794.717777781</v>
          </cell>
          <cell r="Z208" t="str">
            <v>CENTRO</v>
          </cell>
          <cell r="AA208" t="str">
            <v>SUP</v>
          </cell>
          <cell r="AB208" t="str">
            <v>sale</v>
          </cell>
          <cell r="AC208">
            <v>41571130</v>
          </cell>
        </row>
        <row r="209">
          <cell r="C209" t="str">
            <v>LAVALLE MERCADO DAGOBERTO</v>
          </cell>
          <cell r="D209" t="str">
            <v>3020-06</v>
          </cell>
          <cell r="E209">
            <v>18995922.495416671</v>
          </cell>
          <cell r="F209" t="str">
            <v>Profesional Universitario</v>
          </cell>
          <cell r="G209" t="str">
            <v>23NORTE</v>
          </cell>
          <cell r="H209" t="str">
            <v>DIVISION ADMINISTRATIVA Y FINANCIERA</v>
          </cell>
          <cell r="M209" t="str">
            <v>C</v>
          </cell>
          <cell r="O209" t="str">
            <v>UN</v>
          </cell>
          <cell r="P209">
            <v>935634</v>
          </cell>
          <cell r="Q209">
            <v>0</v>
          </cell>
          <cell r="R209" t="str">
            <v>1</v>
          </cell>
          <cell r="S209">
            <v>22352</v>
          </cell>
          <cell r="T209">
            <v>31614</v>
          </cell>
          <cell r="U209">
            <v>42.480555555555554</v>
          </cell>
          <cell r="V209">
            <v>0</v>
          </cell>
          <cell r="W209">
            <v>17.122222222222224</v>
          </cell>
          <cell r="X209" t="str">
            <v>4Profesional</v>
          </cell>
          <cell r="Y209">
            <v>27052614.754121527</v>
          </cell>
          <cell r="Z209" t="str">
            <v>NORTE</v>
          </cell>
          <cell r="AA209" t="str">
            <v>Mant</v>
          </cell>
          <cell r="AB209" t="str">
            <v>3020-06</v>
          </cell>
          <cell r="AC209">
            <v>12618242</v>
          </cell>
        </row>
        <row r="210">
          <cell r="C210" t="str">
            <v>LEAL RODRIGUEZ CARLOS JULIO</v>
          </cell>
          <cell r="D210" t="str">
            <v>3010-17</v>
          </cell>
          <cell r="E210">
            <v>37264296.721666679</v>
          </cell>
          <cell r="F210" t="str">
            <v>Profesional Especializado</v>
          </cell>
          <cell r="G210" t="str">
            <v>15OSI</v>
          </cell>
          <cell r="H210" t="str">
            <v>DIVISION SISTEMATIZACION E INFORMATICA</v>
          </cell>
          <cell r="L210">
            <v>2003</v>
          </cell>
          <cell r="M210" t="str">
            <v>C</v>
          </cell>
          <cell r="O210" t="str">
            <v>UN</v>
          </cell>
          <cell r="P210">
            <v>1665264</v>
          </cell>
          <cell r="Q210">
            <v>170169</v>
          </cell>
          <cell r="R210" t="str">
            <v>1</v>
          </cell>
          <cell r="S210">
            <v>15905</v>
          </cell>
          <cell r="T210">
            <v>28491</v>
          </cell>
          <cell r="U210">
            <v>60.130555555555553</v>
          </cell>
          <cell r="V210">
            <v>10.416666666666666</v>
          </cell>
          <cell r="W210">
            <v>25.677777777777777</v>
          </cell>
          <cell r="X210" t="str">
            <v>4Profesional</v>
          </cell>
          <cell r="Y210">
            <v>78826499.428680554</v>
          </cell>
          <cell r="AA210" t="str">
            <v>Mant</v>
          </cell>
          <cell r="AB210" t="str">
            <v>3010-17</v>
          </cell>
          <cell r="AC210">
            <v>17086385</v>
          </cell>
        </row>
        <row r="211">
          <cell r="C211" t="str">
            <v>LEGUIA BONETT JESUS EDUARDO</v>
          </cell>
          <cell r="D211" t="str">
            <v>2095-07</v>
          </cell>
          <cell r="E211">
            <v>24838316.680416666</v>
          </cell>
          <cell r="F211" t="str">
            <v>Director o Gerente Seccional</v>
          </cell>
          <cell r="G211" t="str">
            <v>23NORTE</v>
          </cell>
          <cell r="H211" t="str">
            <v>DIRECCION SECCIONAL MAGDALENA</v>
          </cell>
          <cell r="K211" t="str">
            <v>x</v>
          </cell>
          <cell r="M211" t="str">
            <v>LNR</v>
          </cell>
          <cell r="O211" t="str">
            <v>UN</v>
          </cell>
          <cell r="P211">
            <v>1223398</v>
          </cell>
          <cell r="Q211">
            <v>0</v>
          </cell>
          <cell r="R211" t="str">
            <v>1</v>
          </cell>
          <cell r="S211">
            <v>22396</v>
          </cell>
          <cell r="T211">
            <v>37274</v>
          </cell>
          <cell r="U211">
            <v>42.361111111111114</v>
          </cell>
          <cell r="V211">
            <v>1.0833333333333333</v>
          </cell>
          <cell r="W211">
            <v>1.6305555555555555</v>
          </cell>
          <cell r="X211" t="str">
            <v>3Ejecutivo</v>
          </cell>
          <cell r="Y211">
            <v>11671216.92</v>
          </cell>
          <cell r="Z211" t="str">
            <v>NORTE</v>
          </cell>
          <cell r="AA211" t="str">
            <v>SUP</v>
          </cell>
          <cell r="AB211" t="str">
            <v>sale</v>
          </cell>
          <cell r="AC211">
            <v>12556287</v>
          </cell>
        </row>
        <row r="212">
          <cell r="C212" t="str">
            <v>LEMOS MARTINEZ JANNETT MATILDE</v>
          </cell>
          <cell r="D212" t="str">
            <v>5040-18</v>
          </cell>
          <cell r="E212">
            <v>15256479.260833334</v>
          </cell>
          <cell r="F212" t="str">
            <v>Secretario Ejecutivo</v>
          </cell>
          <cell r="G212" t="str">
            <v>21CENTRO</v>
          </cell>
          <cell r="H212" t="str">
            <v>GRUPO TESORERIA</v>
          </cell>
          <cell r="L212" t="str">
            <v>MCF</v>
          </cell>
          <cell r="M212" t="str">
            <v>C</v>
          </cell>
          <cell r="O212" t="str">
            <v>BACHILLER</v>
          </cell>
          <cell r="P212">
            <v>721333</v>
          </cell>
          <cell r="Q212">
            <v>0</v>
          </cell>
          <cell r="R212" t="str">
            <v>2</v>
          </cell>
          <cell r="S212">
            <v>24110</v>
          </cell>
          <cell r="T212">
            <v>34505</v>
          </cell>
          <cell r="U212">
            <v>37.672222222222224</v>
          </cell>
          <cell r="V212">
            <v>0</v>
          </cell>
          <cell r="W212">
            <v>9.2083333333333339</v>
          </cell>
          <cell r="X212" t="str">
            <v>6Asistencial</v>
          </cell>
          <cell r="Y212">
            <v>6739729.3366782395</v>
          </cell>
          <cell r="Z212" t="str">
            <v>CENTRO</v>
          </cell>
          <cell r="AA212" t="str">
            <v>Mant</v>
          </cell>
          <cell r="AB212" t="str">
            <v>5040-18</v>
          </cell>
          <cell r="AC212">
            <v>51859469</v>
          </cell>
        </row>
        <row r="213">
          <cell r="C213" t="str">
            <v>LEON GONZALEZ JULIO ELI</v>
          </cell>
          <cell r="D213" t="str">
            <v>5310-15</v>
          </cell>
          <cell r="E213">
            <v>22621187.487499997</v>
          </cell>
          <cell r="F213" t="str">
            <v>Conductor Mec (Asignado)</v>
          </cell>
          <cell r="G213" t="str">
            <v>20SEG</v>
          </cell>
          <cell r="H213" t="str">
            <v>GRUPO SERVICIOS GENERALES</v>
          </cell>
          <cell r="L213">
            <v>2004</v>
          </cell>
          <cell r="M213" t="str">
            <v>C</v>
          </cell>
          <cell r="O213" t="str">
            <v>PRIMARIA</v>
          </cell>
          <cell r="P213">
            <v>659101</v>
          </cell>
          <cell r="Q213">
            <v>0</v>
          </cell>
          <cell r="R213" t="str">
            <v>1</v>
          </cell>
          <cell r="S213">
            <v>18484</v>
          </cell>
          <cell r="T213">
            <v>28126</v>
          </cell>
          <cell r="U213">
            <v>53.072222222222223</v>
          </cell>
          <cell r="V213">
            <v>0</v>
          </cell>
          <cell r="W213">
            <v>26.677777777777777</v>
          </cell>
          <cell r="X213" t="str">
            <v>6Asistencial</v>
          </cell>
          <cell r="Y213">
            <v>50723213.498298608</v>
          </cell>
          <cell r="AA213" t="str">
            <v>Mant</v>
          </cell>
          <cell r="AB213" t="str">
            <v>5310-15</v>
          </cell>
          <cell r="AC213">
            <v>19109906</v>
          </cell>
        </row>
        <row r="214">
          <cell r="C214" t="str">
            <v>LIZARAZO DE SANDOVAL MARIA EUGENIA</v>
          </cell>
          <cell r="D214" t="str">
            <v>5120-10</v>
          </cell>
          <cell r="E214">
            <v>11597824.078333335</v>
          </cell>
          <cell r="F214" t="str">
            <v>Auxiliar Administrativo</v>
          </cell>
          <cell r="G214" t="str">
            <v>24ORIENTE</v>
          </cell>
          <cell r="H214" t="str">
            <v>DIVISION CREDITO Y PROGRAMAS INTERNACIONALES</v>
          </cell>
          <cell r="K214" t="str">
            <v>X</v>
          </cell>
          <cell r="M214" t="str">
            <v>C</v>
          </cell>
          <cell r="O214" t="str">
            <v>UN</v>
          </cell>
          <cell r="P214">
            <v>515106</v>
          </cell>
          <cell r="Q214">
            <v>0</v>
          </cell>
          <cell r="R214" t="str">
            <v>2</v>
          </cell>
          <cell r="S214">
            <v>20450</v>
          </cell>
          <cell r="T214">
            <v>32448</v>
          </cell>
          <cell r="U214">
            <v>47.68888888888889</v>
          </cell>
          <cell r="V214">
            <v>0</v>
          </cell>
          <cell r="W214">
            <v>14.844444444444445</v>
          </cell>
          <cell r="X214" t="str">
            <v>6Asistencial</v>
          </cell>
          <cell r="Y214">
            <v>14717862.635995369</v>
          </cell>
          <cell r="Z214" t="str">
            <v>ORIENTE</v>
          </cell>
          <cell r="AA214" t="str">
            <v>SUP</v>
          </cell>
          <cell r="AB214" t="str">
            <v>sale</v>
          </cell>
          <cell r="AC214">
            <v>37838808</v>
          </cell>
        </row>
        <row r="215">
          <cell r="C215" t="str">
            <v>LIZARAZO JAIMES JORGE ENRIQUE</v>
          </cell>
          <cell r="D215" t="str">
            <v>4065-15</v>
          </cell>
          <cell r="E215">
            <v>23060817.999166667</v>
          </cell>
          <cell r="F215" t="str">
            <v>Técnico Administrativo</v>
          </cell>
          <cell r="G215" t="str">
            <v>24ORIENTE</v>
          </cell>
          <cell r="H215" t="str">
            <v>GRUPO ADMINISTRATIVO Y FINANCIERO</v>
          </cell>
          <cell r="K215" t="str">
            <v>x</v>
          </cell>
          <cell r="M215" t="str">
            <v>C</v>
          </cell>
          <cell r="O215" t="str">
            <v>ES</v>
          </cell>
          <cell r="P215">
            <v>935634</v>
          </cell>
          <cell r="Q215">
            <v>80139</v>
          </cell>
          <cell r="R215" t="str">
            <v>1</v>
          </cell>
          <cell r="S215">
            <v>18799</v>
          </cell>
          <cell r="T215">
            <v>26973</v>
          </cell>
          <cell r="U215">
            <v>52.208333333333336</v>
          </cell>
          <cell r="V215">
            <v>0</v>
          </cell>
          <cell r="W215">
            <v>29.833333333333332</v>
          </cell>
          <cell r="X215" t="str">
            <v>5Tecnico</v>
          </cell>
          <cell r="Y215">
            <v>50506100.478895836</v>
          </cell>
          <cell r="Z215" t="str">
            <v>ORIENTE</v>
          </cell>
          <cell r="AA215" t="str">
            <v>SUP</v>
          </cell>
          <cell r="AB215" t="str">
            <v>sale</v>
          </cell>
          <cell r="AC215">
            <v>19165543</v>
          </cell>
        </row>
        <row r="216">
          <cell r="C216" t="str">
            <v>LONDOÑO GONZALEZ EFRAIN-DE-JESUS</v>
          </cell>
          <cell r="D216" t="str">
            <v>2040-11</v>
          </cell>
          <cell r="E216">
            <v>29737405.522916667</v>
          </cell>
          <cell r="F216" t="str">
            <v>Jefe de División</v>
          </cell>
          <cell r="G216" t="str">
            <v>22NOROCCIDENTE</v>
          </cell>
          <cell r="H216" t="str">
            <v>DIVISION ADMINISTRATIVA Y FINANCIERA</v>
          </cell>
          <cell r="K216" t="str">
            <v>x</v>
          </cell>
          <cell r="M216" t="str">
            <v>C</v>
          </cell>
          <cell r="N216" t="str">
            <v>P</v>
          </cell>
          <cell r="O216" t="str">
            <v>ES</v>
          </cell>
          <cell r="P216">
            <v>1464700</v>
          </cell>
          <cell r="Q216">
            <v>0</v>
          </cell>
          <cell r="R216" t="str">
            <v>1</v>
          </cell>
          <cell r="S216">
            <v>19051</v>
          </cell>
          <cell r="T216">
            <v>28690</v>
          </cell>
          <cell r="U216">
            <v>51.522222222222226</v>
          </cell>
          <cell r="V216">
            <v>0</v>
          </cell>
          <cell r="W216">
            <v>25.127777777777776</v>
          </cell>
          <cell r="X216" t="str">
            <v>3Ejecutivo</v>
          </cell>
          <cell r="Y216">
            <v>11178590.4</v>
          </cell>
          <cell r="Z216" t="str">
            <v>NOROCCIDENTE</v>
          </cell>
          <cell r="AA216" t="str">
            <v>SUP</v>
          </cell>
          <cell r="AB216" t="str">
            <v>sale</v>
          </cell>
          <cell r="AC216">
            <v>70040638</v>
          </cell>
        </row>
        <row r="217">
          <cell r="C217" t="str">
            <v>LOPEZ AYA SANDRA</v>
          </cell>
          <cell r="D217" t="str">
            <v>3020-10</v>
          </cell>
          <cell r="E217">
            <v>23062173.132083338</v>
          </cell>
          <cell r="F217" t="str">
            <v>Profesional Universitario</v>
          </cell>
          <cell r="G217" t="str">
            <v>21CENTRO</v>
          </cell>
          <cell r="H217" t="str">
            <v>GRUPO ADMINISTRATIVO</v>
          </cell>
          <cell r="L217" t="str">
            <v>MCF</v>
          </cell>
          <cell r="M217" t="str">
            <v>C</v>
          </cell>
          <cell r="O217" t="str">
            <v>UN</v>
          </cell>
          <cell r="P217">
            <v>1135915</v>
          </cell>
          <cell r="Q217">
            <v>0</v>
          </cell>
          <cell r="R217" t="str">
            <v>2</v>
          </cell>
          <cell r="S217">
            <v>21735</v>
          </cell>
          <cell r="T217">
            <v>32699</v>
          </cell>
          <cell r="U217">
            <v>44.169444444444444</v>
          </cell>
          <cell r="V217">
            <v>0.91666666666666663</v>
          </cell>
          <cell r="W217">
            <v>14.152777777777779</v>
          </cell>
          <cell r="X217" t="str">
            <v>4Profesional</v>
          </cell>
          <cell r="Y217">
            <v>27346658.210454859</v>
          </cell>
          <cell r="Z217" t="str">
            <v>CENTRO</v>
          </cell>
          <cell r="AA217" t="str">
            <v>Mant</v>
          </cell>
          <cell r="AB217" t="str">
            <v>3020-10</v>
          </cell>
          <cell r="AC217">
            <v>51568811</v>
          </cell>
        </row>
        <row r="218">
          <cell r="C218" t="str">
            <v>LOPEZ GOMEZ MARGARITA ALICIA</v>
          </cell>
          <cell r="D218" t="str">
            <v>4065-15</v>
          </cell>
          <cell r="E218">
            <v>21241444.095416673</v>
          </cell>
          <cell r="F218" t="str">
            <v>Técnico Administrativo</v>
          </cell>
          <cell r="G218" t="str">
            <v>21CENTRO</v>
          </cell>
          <cell r="H218" t="str">
            <v>DIVISION CREDITO</v>
          </cell>
          <cell r="M218" t="str">
            <v>C</v>
          </cell>
          <cell r="O218" t="str">
            <v>UN</v>
          </cell>
          <cell r="P218">
            <v>935634</v>
          </cell>
          <cell r="Q218">
            <v>0</v>
          </cell>
          <cell r="R218" t="str">
            <v>2</v>
          </cell>
          <cell r="S218">
            <v>20475</v>
          </cell>
          <cell r="T218">
            <v>29799</v>
          </cell>
          <cell r="U218">
            <v>47.62222222222222</v>
          </cell>
          <cell r="V218">
            <v>0</v>
          </cell>
          <cell r="W218">
            <v>22.094444444444445</v>
          </cell>
          <cell r="X218" t="str">
            <v>5Tecnico</v>
          </cell>
          <cell r="Y218">
            <v>34749593.01052431</v>
          </cell>
          <cell r="Z218" t="str">
            <v>CENTRO</v>
          </cell>
          <cell r="AA218" t="str">
            <v>Mant</v>
          </cell>
          <cell r="AB218" t="str">
            <v>4065-15</v>
          </cell>
          <cell r="AC218">
            <v>42966258</v>
          </cell>
        </row>
        <row r="219">
          <cell r="C219" t="str">
            <v>LOPEZ HERNANDEZ WILLIAM</v>
          </cell>
          <cell r="D219" t="str">
            <v>5120-09</v>
          </cell>
          <cell r="E219">
            <v>10643889.421249999</v>
          </cell>
          <cell r="F219" t="str">
            <v>Auxiliar Administrativo</v>
          </cell>
          <cell r="G219" t="str">
            <v>22NOROCCIDENTE</v>
          </cell>
          <cell r="H219" t="str">
            <v>GRUPO SERVICIOS</v>
          </cell>
          <cell r="K219" t="str">
            <v>X</v>
          </cell>
          <cell r="M219" t="str">
            <v>C</v>
          </cell>
          <cell r="O219" t="str">
            <v>BACHILLER</v>
          </cell>
          <cell r="P219">
            <v>468655</v>
          </cell>
          <cell r="Q219">
            <v>0</v>
          </cell>
          <cell r="R219" t="str">
            <v>1</v>
          </cell>
          <cell r="S219">
            <v>23931</v>
          </cell>
          <cell r="T219">
            <v>34599</v>
          </cell>
          <cell r="U219">
            <v>38.158333333333331</v>
          </cell>
          <cell r="V219">
            <v>0</v>
          </cell>
          <cell r="W219">
            <v>8.9527777777777775</v>
          </cell>
          <cell r="X219" t="str">
            <v>6Asistencial</v>
          </cell>
          <cell r="Y219">
            <v>4655319.8701909725</v>
          </cell>
          <cell r="Z219" t="str">
            <v>NOROCCIDENTE</v>
          </cell>
          <cell r="AA219" t="str">
            <v>SUP</v>
          </cell>
          <cell r="AB219" t="str">
            <v>sale</v>
          </cell>
          <cell r="AC219">
            <v>10269797</v>
          </cell>
        </row>
        <row r="220">
          <cell r="C220" t="str">
            <v>LOPEZ MEJIA LUZ NANCY</v>
          </cell>
          <cell r="D220" t="str">
            <v>4065-15</v>
          </cell>
          <cell r="E220">
            <v>21241444.095416673</v>
          </cell>
          <cell r="F220" t="str">
            <v>Técnico Administrativo</v>
          </cell>
          <cell r="G220" t="str">
            <v>22NOROCCIDENTE</v>
          </cell>
          <cell r="H220" t="str">
            <v>GRUPO SERVICIOS</v>
          </cell>
          <cell r="L220" t="str">
            <v>MCF</v>
          </cell>
          <cell r="M220" t="str">
            <v>C</v>
          </cell>
          <cell r="O220" t="str">
            <v>TL</v>
          </cell>
          <cell r="P220">
            <v>935634</v>
          </cell>
          <cell r="Q220">
            <v>0</v>
          </cell>
          <cell r="R220" t="str">
            <v>2</v>
          </cell>
          <cell r="S220">
            <v>23459</v>
          </cell>
          <cell r="T220">
            <v>34239</v>
          </cell>
          <cell r="U220">
            <v>39.450000000000003</v>
          </cell>
          <cell r="V220">
            <v>0</v>
          </cell>
          <cell r="W220">
            <v>9.9388888888888882</v>
          </cell>
          <cell r="X220" t="str">
            <v>5Tecnico</v>
          </cell>
          <cell r="Y220">
            <v>16035371.367505787</v>
          </cell>
          <cell r="Z220" t="str">
            <v>NOROCCIDENTE</v>
          </cell>
          <cell r="AA220" t="str">
            <v>Mant</v>
          </cell>
          <cell r="AB220" t="str">
            <v>4065-15</v>
          </cell>
          <cell r="AC220">
            <v>30294352</v>
          </cell>
        </row>
        <row r="221">
          <cell r="C221" t="str">
            <v>LOPEZ MONTOYA LUIS FERNANDO</v>
          </cell>
          <cell r="D221" t="str">
            <v>4065-11</v>
          </cell>
          <cell r="E221">
            <v>16080398.177083332</v>
          </cell>
          <cell r="F221" t="str">
            <v>Técnico Administrativo</v>
          </cell>
          <cell r="G221" t="str">
            <v>22NOROCCIDENTE</v>
          </cell>
          <cell r="H221" t="str">
            <v>GRUPO CREDITO</v>
          </cell>
          <cell r="K221" t="str">
            <v>X</v>
          </cell>
          <cell r="M221" t="str">
            <v>C</v>
          </cell>
          <cell r="O221" t="str">
            <v>BACHILLER</v>
          </cell>
          <cell r="P221">
            <v>761453</v>
          </cell>
          <cell r="Q221">
            <v>0</v>
          </cell>
          <cell r="R221" t="str">
            <v>1</v>
          </cell>
          <cell r="S221">
            <v>20619</v>
          </cell>
          <cell r="T221">
            <v>29434</v>
          </cell>
          <cell r="U221">
            <v>47.227777777777774</v>
          </cell>
          <cell r="V221">
            <v>0</v>
          </cell>
          <cell r="W221">
            <v>23.094444444444445</v>
          </cell>
          <cell r="X221" t="str">
            <v>5Tecnico</v>
          </cell>
          <cell r="Y221">
            <v>30880810.857241903</v>
          </cell>
          <cell r="Z221" t="str">
            <v>NOROCCIDENTE</v>
          </cell>
          <cell r="AA221" t="str">
            <v>SUP</v>
          </cell>
          <cell r="AB221" t="str">
            <v>sale</v>
          </cell>
          <cell r="AC221">
            <v>70094418</v>
          </cell>
        </row>
        <row r="222">
          <cell r="C222" t="str">
            <v>LOZANO CHACON JULIAN</v>
          </cell>
          <cell r="D222" t="str">
            <v>3020-10</v>
          </cell>
          <cell r="E222">
            <v>23062173.132083338</v>
          </cell>
          <cell r="F222" t="str">
            <v>Profesional Universitario</v>
          </cell>
          <cell r="G222" t="str">
            <v>21CENTRO</v>
          </cell>
          <cell r="H222" t="str">
            <v>DIVISION SERVICIOS AL EXTERIOR</v>
          </cell>
          <cell r="I222" t="str">
            <v>SRI</v>
          </cell>
          <cell r="M222" t="str">
            <v>C</v>
          </cell>
          <cell r="O222" t="str">
            <v>ES</v>
          </cell>
          <cell r="P222">
            <v>1135915</v>
          </cell>
          <cell r="Q222">
            <v>0</v>
          </cell>
          <cell r="R222" t="str">
            <v>1</v>
          </cell>
          <cell r="S222">
            <v>19482</v>
          </cell>
          <cell r="T222">
            <v>33560</v>
          </cell>
          <cell r="U222">
            <v>50.338888888888889</v>
          </cell>
          <cell r="V222">
            <v>2</v>
          </cell>
          <cell r="W222">
            <v>11.797222222222222</v>
          </cell>
          <cell r="X222" t="str">
            <v>4Profesional</v>
          </cell>
          <cell r="Y222">
            <v>22949205.633899305</v>
          </cell>
          <cell r="Z222" t="str">
            <v>CENTRO</v>
          </cell>
          <cell r="AA222" t="str">
            <v>Mant</v>
          </cell>
          <cell r="AB222" t="str">
            <v>3020-10</v>
          </cell>
          <cell r="AC222">
            <v>19194323</v>
          </cell>
        </row>
        <row r="223">
          <cell r="C223" t="str">
            <v>LOZANO LOZANO JULIO ERNESTO</v>
          </cell>
          <cell r="D223" t="str">
            <v>4065-11</v>
          </cell>
          <cell r="E223">
            <v>16080398.177083332</v>
          </cell>
          <cell r="F223" t="str">
            <v>Técnico Administrativo</v>
          </cell>
          <cell r="G223" t="str">
            <v>21CENTRO</v>
          </cell>
          <cell r="H223" t="str">
            <v>DIVISION CREDITO</v>
          </cell>
          <cell r="K223" t="str">
            <v>X</v>
          </cell>
          <cell r="M223" t="str">
            <v>C</v>
          </cell>
          <cell r="O223" t="str">
            <v>BACHILLER</v>
          </cell>
          <cell r="P223">
            <v>761453</v>
          </cell>
          <cell r="Q223">
            <v>0</v>
          </cell>
          <cell r="R223" t="str">
            <v>1</v>
          </cell>
          <cell r="S223">
            <v>24769</v>
          </cell>
          <cell r="T223">
            <v>34823</v>
          </cell>
          <cell r="U223">
            <v>35.863888888888887</v>
          </cell>
          <cell r="V223">
            <v>0</v>
          </cell>
          <cell r="W223">
            <v>8.3361111111111104</v>
          </cell>
          <cell r="X223" t="str">
            <v>5Tecnico</v>
          </cell>
          <cell r="Y223">
            <v>6523209.7856608797</v>
          </cell>
          <cell r="Z223" t="str">
            <v>CENTRO</v>
          </cell>
          <cell r="AA223" t="str">
            <v>SUP</v>
          </cell>
          <cell r="AB223" t="str">
            <v>sale</v>
          </cell>
          <cell r="AC223">
            <v>79433241</v>
          </cell>
        </row>
        <row r="224">
          <cell r="C224" t="str">
            <v>LOZANO SANTANDER JAIME EDMUNDO</v>
          </cell>
          <cell r="D224" t="str">
            <v>5120-09</v>
          </cell>
          <cell r="E224">
            <v>10643889.421249999</v>
          </cell>
          <cell r="F224" t="str">
            <v>Auxiliar Administrativo</v>
          </cell>
          <cell r="G224" t="str">
            <v>25SUROCCIDENTE</v>
          </cell>
          <cell r="H224" t="str">
            <v>GRUPO SERVICIOS</v>
          </cell>
          <cell r="K224" t="str">
            <v>X</v>
          </cell>
          <cell r="M224" t="str">
            <v>C</v>
          </cell>
          <cell r="O224" t="str">
            <v>ES</v>
          </cell>
          <cell r="P224">
            <v>468655</v>
          </cell>
          <cell r="Q224">
            <v>0</v>
          </cell>
          <cell r="R224" t="str">
            <v>1</v>
          </cell>
          <cell r="S224">
            <v>23970</v>
          </cell>
          <cell r="T224">
            <v>32099</v>
          </cell>
          <cell r="U224">
            <v>38.052777777777777</v>
          </cell>
          <cell r="V224">
            <v>0.66666666666666663</v>
          </cell>
          <cell r="W224">
            <v>15.797222222222222</v>
          </cell>
          <cell r="X224" t="str">
            <v>6Asistencial</v>
          </cell>
          <cell r="Y224">
            <v>14399012.621753473</v>
          </cell>
          <cell r="Z224" t="str">
            <v>SUROCCIDENTE</v>
          </cell>
          <cell r="AA224" t="str">
            <v>SUP</v>
          </cell>
          <cell r="AB224" t="str">
            <v>sale</v>
          </cell>
          <cell r="AC224">
            <v>79342668</v>
          </cell>
        </row>
        <row r="225">
          <cell r="C225" t="str">
            <v>LUQUE CALDAS RUTH STELLA</v>
          </cell>
          <cell r="D225" t="str">
            <v>5040-20</v>
          </cell>
          <cell r="E225">
            <v>16138824.14833333</v>
          </cell>
          <cell r="F225" t="str">
            <v>Secretario Ejecutivo</v>
          </cell>
          <cell r="G225" t="str">
            <v>15OSI</v>
          </cell>
          <cell r="H225" t="str">
            <v>DIVISION SISTEMATIZACION E INFORMATICA</v>
          </cell>
          <cell r="K225" t="str">
            <v>X</v>
          </cell>
          <cell r="M225" t="str">
            <v>C</v>
          </cell>
          <cell r="O225" t="str">
            <v>BACHILLER</v>
          </cell>
          <cell r="P225">
            <v>764298</v>
          </cell>
          <cell r="Q225">
            <v>0</v>
          </cell>
          <cell r="R225" t="str">
            <v>2</v>
          </cell>
          <cell r="S225">
            <v>20819</v>
          </cell>
          <cell r="T225">
            <v>29052</v>
          </cell>
          <cell r="U225">
            <v>46.680555555555557</v>
          </cell>
          <cell r="V225">
            <v>0</v>
          </cell>
          <cell r="W225">
            <v>24.136111111111113</v>
          </cell>
          <cell r="X225" t="str">
            <v>6Asistencial</v>
          </cell>
          <cell r="Y225">
            <v>32411409.790347222</v>
          </cell>
          <cell r="AA225" t="str">
            <v>SUP</v>
          </cell>
          <cell r="AB225" t="str">
            <v>sale</v>
          </cell>
          <cell r="AC225">
            <v>41735937</v>
          </cell>
        </row>
        <row r="226">
          <cell r="C226" t="str">
            <v>MALLAMA BOLAÑOS JOSE RIGOBERTO</v>
          </cell>
          <cell r="D226" t="str">
            <v>3020-14</v>
          </cell>
          <cell r="E226">
            <v>27317929.430000003</v>
          </cell>
          <cell r="F226" t="str">
            <v>Profesional Universitario</v>
          </cell>
          <cell r="G226" t="str">
            <v>12OPL</v>
          </cell>
          <cell r="H226" t="str">
            <v>OFICINA PLANEACION</v>
          </cell>
          <cell r="M226" t="str">
            <v>C</v>
          </cell>
          <cell r="O226" t="str">
            <v>MG</v>
          </cell>
          <cell r="P226">
            <v>1345530</v>
          </cell>
          <cell r="Q226">
            <v>0</v>
          </cell>
          <cell r="R226" t="str">
            <v>1</v>
          </cell>
          <cell r="S226">
            <v>21624</v>
          </cell>
          <cell r="T226">
            <v>31807</v>
          </cell>
          <cell r="U226">
            <v>44.472222222222221</v>
          </cell>
          <cell r="V226">
            <v>0</v>
          </cell>
          <cell r="W226">
            <v>16.597222222222221</v>
          </cell>
          <cell r="X226" t="str">
            <v>4Profesional</v>
          </cell>
          <cell r="Y226">
            <v>37819019.089749999</v>
          </cell>
          <cell r="AA226" t="str">
            <v>Mant</v>
          </cell>
          <cell r="AB226" t="str">
            <v>3020-14</v>
          </cell>
          <cell r="AC226">
            <v>13008299</v>
          </cell>
        </row>
        <row r="227">
          <cell r="C227" t="str">
            <v>MANRIQUE OLIVERA MARTHA YANETH</v>
          </cell>
          <cell r="D227" t="str">
            <v>5120-09</v>
          </cell>
          <cell r="E227">
            <v>10643889.421249999</v>
          </cell>
          <cell r="F227" t="str">
            <v>Auxiliar Administrativo</v>
          </cell>
          <cell r="G227" t="str">
            <v>25SUROCCIDENTE</v>
          </cell>
          <cell r="H227" t="str">
            <v>GRUPO ADMINISTRATIVO Y FINANCIERO</v>
          </cell>
          <cell r="K227" t="str">
            <v>X</v>
          </cell>
          <cell r="M227" t="str">
            <v>C</v>
          </cell>
          <cell r="O227" t="str">
            <v>UN</v>
          </cell>
          <cell r="P227">
            <v>468655</v>
          </cell>
          <cell r="Q227">
            <v>0</v>
          </cell>
          <cell r="R227" t="str">
            <v>2</v>
          </cell>
          <cell r="S227">
            <v>22190</v>
          </cell>
          <cell r="T227">
            <v>32007</v>
          </cell>
          <cell r="U227">
            <v>42.927777777777777</v>
          </cell>
          <cell r="V227">
            <v>0</v>
          </cell>
          <cell r="W227">
            <v>16.047222222222221</v>
          </cell>
          <cell r="X227" t="str">
            <v>6Asistencial</v>
          </cell>
          <cell r="Y227">
            <v>14572233.826225696</v>
          </cell>
          <cell r="Z227" t="str">
            <v>SUROCCIDENTE</v>
          </cell>
          <cell r="AA227" t="str">
            <v>SUP</v>
          </cell>
          <cell r="AB227" t="str">
            <v>sale</v>
          </cell>
          <cell r="AC227">
            <v>28863787</v>
          </cell>
        </row>
        <row r="228">
          <cell r="C228" t="str">
            <v>MANZANO JARAMILLO ALFONSO</v>
          </cell>
          <cell r="D228" t="str">
            <v>5120-10</v>
          </cell>
          <cell r="E228">
            <v>11597824.078333335</v>
          </cell>
          <cell r="F228" t="str">
            <v>Auxiliar Administrativo</v>
          </cell>
          <cell r="G228" t="str">
            <v>25SUROCCIDENTE</v>
          </cell>
          <cell r="H228" t="str">
            <v>GRUPO ADMINISTRATIVO</v>
          </cell>
          <cell r="K228" t="str">
            <v>X</v>
          </cell>
          <cell r="M228" t="str">
            <v>C</v>
          </cell>
          <cell r="N228" t="str">
            <v>VE</v>
          </cell>
          <cell r="O228" t="str">
            <v>UN</v>
          </cell>
          <cell r="P228">
            <v>515106</v>
          </cell>
          <cell r="Q228">
            <v>0</v>
          </cell>
          <cell r="R228" t="str">
            <v>1</v>
          </cell>
          <cell r="S228">
            <v>21374</v>
          </cell>
          <cell r="T228">
            <v>31828</v>
          </cell>
          <cell r="U228">
            <v>45.158333333333331</v>
          </cell>
          <cell r="V228">
            <v>0</v>
          </cell>
          <cell r="W228">
            <v>16.541666666666668</v>
          </cell>
          <cell r="X228" t="str">
            <v>6Asistencial</v>
          </cell>
          <cell r="Y228">
            <v>16319166.090791671</v>
          </cell>
          <cell r="Z228" t="str">
            <v>SUROCCIDENTE</v>
          </cell>
          <cell r="AA228" t="str">
            <v>SUP</v>
          </cell>
          <cell r="AB228" t="str">
            <v>sale</v>
          </cell>
          <cell r="AC228">
            <v>16800206</v>
          </cell>
        </row>
        <row r="229">
          <cell r="C229" t="str">
            <v>MARCILLO VILLOTA JOSE JENRRY REIMUNDO</v>
          </cell>
          <cell r="D229" t="str">
            <v>5120-09</v>
          </cell>
          <cell r="E229">
            <v>10643889.421249999</v>
          </cell>
          <cell r="F229" t="str">
            <v>Auxiliar Administrativo</v>
          </cell>
          <cell r="G229" t="str">
            <v>25SUROCCIDENTE</v>
          </cell>
          <cell r="H229" t="str">
            <v>GRUPO ADMINISTRATIVO Y FINANCIERO</v>
          </cell>
          <cell r="K229" t="str">
            <v>X</v>
          </cell>
          <cell r="M229" t="str">
            <v>C</v>
          </cell>
          <cell r="O229" t="str">
            <v>UN</v>
          </cell>
          <cell r="P229">
            <v>468655</v>
          </cell>
          <cell r="Q229">
            <v>0</v>
          </cell>
          <cell r="R229" t="str">
            <v>1</v>
          </cell>
          <cell r="S229">
            <v>23222</v>
          </cell>
          <cell r="T229">
            <v>34255</v>
          </cell>
          <cell r="U229">
            <v>40.097222222222221</v>
          </cell>
          <cell r="V229">
            <v>0.5</v>
          </cell>
          <cell r="W229">
            <v>9.8944444444444439</v>
          </cell>
          <cell r="X229" t="str">
            <v>6Asistencial</v>
          </cell>
          <cell r="Y229">
            <v>9202376.4875868037</v>
          </cell>
          <cell r="Z229" t="str">
            <v>SUROCCIDENTE</v>
          </cell>
          <cell r="AA229" t="str">
            <v>SUP</v>
          </cell>
          <cell r="AB229" t="str">
            <v>sale</v>
          </cell>
          <cell r="AC229">
            <v>12981754</v>
          </cell>
        </row>
        <row r="230">
          <cell r="C230" t="str">
            <v>MARIN DUQUE OLGA NANCY</v>
          </cell>
          <cell r="D230" t="str">
            <v>3020-14</v>
          </cell>
          <cell r="E230">
            <v>27317929.430000003</v>
          </cell>
          <cell r="F230" t="str">
            <v>Profesional Universitario</v>
          </cell>
          <cell r="G230" t="str">
            <v>11OCI</v>
          </cell>
          <cell r="H230" t="str">
            <v>OFICINA CONTROL INTERNO</v>
          </cell>
          <cell r="K230" t="str">
            <v>X</v>
          </cell>
          <cell r="M230" t="str">
            <v>C</v>
          </cell>
          <cell r="O230" t="str">
            <v>ES</v>
          </cell>
          <cell r="P230">
            <v>1345530</v>
          </cell>
          <cell r="Q230">
            <v>0</v>
          </cell>
          <cell r="R230" t="str">
            <v>2</v>
          </cell>
          <cell r="S230">
            <v>21305</v>
          </cell>
          <cell r="T230">
            <v>31811</v>
          </cell>
          <cell r="U230">
            <v>45.347222222222221</v>
          </cell>
          <cell r="V230">
            <v>2.0833333333333335</v>
          </cell>
          <cell r="W230">
            <v>16.588888888888889</v>
          </cell>
          <cell r="X230" t="str">
            <v>4Profesional</v>
          </cell>
          <cell r="Y230">
            <v>37819019.089749999</v>
          </cell>
          <cell r="AA230" t="str">
            <v>SUP</v>
          </cell>
          <cell r="AB230" t="str">
            <v>sale</v>
          </cell>
          <cell r="AC230">
            <v>35336173</v>
          </cell>
        </row>
        <row r="231">
          <cell r="C231" t="str">
            <v>MARIÑO CEPEDA JANETH ADRIANA</v>
          </cell>
          <cell r="D231" t="str">
            <v>3020-12</v>
          </cell>
          <cell r="E231">
            <v>25294052.003333326</v>
          </cell>
          <cell r="F231" t="str">
            <v>Profesional Universitario</v>
          </cell>
          <cell r="G231" t="str">
            <v>15OSI</v>
          </cell>
          <cell r="H231" t="str">
            <v>GRUPO DESARROLLO PROGRAMAS</v>
          </cell>
          <cell r="M231" t="str">
            <v>C</v>
          </cell>
          <cell r="O231" t="str">
            <v>ES</v>
          </cell>
          <cell r="P231">
            <v>1245845</v>
          </cell>
          <cell r="Q231">
            <v>0</v>
          </cell>
          <cell r="R231" t="str">
            <v>2</v>
          </cell>
          <cell r="S231">
            <v>24940</v>
          </cell>
          <cell r="T231">
            <v>34464</v>
          </cell>
          <cell r="U231">
            <v>35.397222222222226</v>
          </cell>
          <cell r="V231">
            <v>0</v>
          </cell>
          <cell r="W231">
            <v>9.3194444444444446</v>
          </cell>
          <cell r="X231" t="str">
            <v>4Profesional</v>
          </cell>
          <cell r="Y231">
            <v>11203480.785037039</v>
          </cell>
          <cell r="AA231" t="str">
            <v>Mant</v>
          </cell>
          <cell r="AB231" t="str">
            <v>3020-12</v>
          </cell>
          <cell r="AC231">
            <v>51900575</v>
          </cell>
        </row>
        <row r="232">
          <cell r="C232" t="str">
            <v>MARQUEZ REYES NELCY DEL-CARMEN</v>
          </cell>
          <cell r="D232" t="str">
            <v>4065-11</v>
          </cell>
          <cell r="E232">
            <v>16080398.177083332</v>
          </cell>
          <cell r="F232" t="str">
            <v>Técnico Administrativo</v>
          </cell>
          <cell r="G232" t="str">
            <v>23NORTE</v>
          </cell>
          <cell r="H232" t="str">
            <v>GRUPO ADMINISTRATIVO Y FINANCIERO</v>
          </cell>
          <cell r="K232" t="str">
            <v>X</v>
          </cell>
          <cell r="M232" t="str">
            <v>C</v>
          </cell>
          <cell r="O232" t="str">
            <v>TC</v>
          </cell>
          <cell r="P232">
            <v>761453</v>
          </cell>
          <cell r="Q232">
            <v>0</v>
          </cell>
          <cell r="R232" t="str">
            <v>2</v>
          </cell>
          <cell r="S232">
            <v>21771</v>
          </cell>
          <cell r="T232">
            <v>29495</v>
          </cell>
          <cell r="U232">
            <v>44.072222222222223</v>
          </cell>
          <cell r="V232">
            <v>0</v>
          </cell>
          <cell r="W232">
            <v>22.927777777777777</v>
          </cell>
          <cell r="X232" t="str">
            <v>5Tecnico</v>
          </cell>
          <cell r="Y232">
            <v>30623738.550417826</v>
          </cell>
          <cell r="Z232" t="str">
            <v>NORTE</v>
          </cell>
          <cell r="AA232" t="str">
            <v>SUP</v>
          </cell>
          <cell r="AB232" t="str">
            <v>sale</v>
          </cell>
          <cell r="AC232">
            <v>30770011</v>
          </cell>
        </row>
        <row r="233">
          <cell r="C233" t="str">
            <v>MARROQUIN CACERES MARIA IBED</v>
          </cell>
          <cell r="D233" t="str">
            <v>5040-20</v>
          </cell>
          <cell r="E233">
            <v>16138824.14833333</v>
          </cell>
          <cell r="F233" t="str">
            <v>Secretario Ejecutivo</v>
          </cell>
          <cell r="G233" t="str">
            <v>19SDF</v>
          </cell>
          <cell r="H233" t="str">
            <v>DIVISION OPERACION FINANCIERA</v>
          </cell>
          <cell r="M233" t="str">
            <v>C</v>
          </cell>
          <cell r="O233" t="str">
            <v>BACHILLER</v>
          </cell>
          <cell r="P233">
            <v>764298</v>
          </cell>
          <cell r="Q233">
            <v>0</v>
          </cell>
          <cell r="R233" t="str">
            <v>2</v>
          </cell>
          <cell r="S233">
            <v>20269</v>
          </cell>
          <cell r="T233">
            <v>29891</v>
          </cell>
          <cell r="U233">
            <v>48.18333333333333</v>
          </cell>
          <cell r="V233">
            <v>0</v>
          </cell>
          <cell r="W233">
            <v>21.844444444444445</v>
          </cell>
          <cell r="X233" t="str">
            <v>6Asistencial</v>
          </cell>
          <cell r="Y233">
            <v>29315394.526791666</v>
          </cell>
          <cell r="AA233" t="str">
            <v>Mant</v>
          </cell>
          <cell r="AB233" t="str">
            <v>5040-20</v>
          </cell>
          <cell r="AC233">
            <v>41672390</v>
          </cell>
        </row>
        <row r="234">
          <cell r="C234" t="str">
            <v>MARTINEZ CUERVO ALICIA</v>
          </cell>
          <cell r="D234" t="str">
            <v>4065-11</v>
          </cell>
          <cell r="E234">
            <v>16080398.177083332</v>
          </cell>
          <cell r="F234" t="str">
            <v>Técnico Administrativo</v>
          </cell>
          <cell r="G234" t="str">
            <v>20SEG</v>
          </cell>
          <cell r="H234" t="str">
            <v>GRUPO ALMACEN Y SUMINISTROS</v>
          </cell>
          <cell r="M234" t="str">
            <v>C</v>
          </cell>
          <cell r="O234" t="str">
            <v>UN</v>
          </cell>
          <cell r="P234">
            <v>761453</v>
          </cell>
          <cell r="Q234">
            <v>0</v>
          </cell>
          <cell r="R234" t="str">
            <v>2</v>
          </cell>
          <cell r="S234">
            <v>19765</v>
          </cell>
          <cell r="T234">
            <v>31811</v>
          </cell>
          <cell r="U234">
            <v>49.569444444444443</v>
          </cell>
          <cell r="V234">
            <v>0</v>
          </cell>
          <cell r="W234">
            <v>16.588888888888889</v>
          </cell>
          <cell r="X234" t="str">
            <v>5Tecnico</v>
          </cell>
          <cell r="Y234">
            <v>22397424.732047454</v>
          </cell>
          <cell r="AA234" t="str">
            <v>Mant</v>
          </cell>
          <cell r="AB234" t="str">
            <v>4065-11</v>
          </cell>
          <cell r="AC234">
            <v>41624610</v>
          </cell>
        </row>
        <row r="235">
          <cell r="C235" t="str">
            <v>MARTINEZ GONZALEZ ALVARO</v>
          </cell>
          <cell r="D235" t="str">
            <v>2035-18</v>
          </cell>
          <cell r="E235">
            <v>38152175.625416674</v>
          </cell>
          <cell r="F235" t="str">
            <v>Director o Gerente Regional</v>
          </cell>
          <cell r="G235" t="str">
            <v>24ORIENTE</v>
          </cell>
          <cell r="H235" t="str">
            <v>DIRECCION REGIONAL SANTANDER</v>
          </cell>
          <cell r="K235" t="str">
            <v>x</v>
          </cell>
          <cell r="M235" t="str">
            <v>LNR</v>
          </cell>
          <cell r="O235" t="str">
            <v>UN</v>
          </cell>
          <cell r="P235">
            <v>1879165</v>
          </cell>
          <cell r="Q235">
            <v>0</v>
          </cell>
          <cell r="R235" t="str">
            <v>1</v>
          </cell>
          <cell r="S235">
            <v>20465</v>
          </cell>
          <cell r="T235">
            <v>36301</v>
          </cell>
          <cell r="U235">
            <v>47.65</v>
          </cell>
          <cell r="V235">
            <v>5.333333333333333</v>
          </cell>
          <cell r="W235">
            <v>4.2888888888888888</v>
          </cell>
          <cell r="X235" t="str">
            <v>3Ejecutivo</v>
          </cell>
          <cell r="Y235">
            <v>13146638.34</v>
          </cell>
          <cell r="Z235" t="str">
            <v>ORIENTE</v>
          </cell>
          <cell r="AA235" t="str">
            <v>SUP</v>
          </cell>
          <cell r="AB235" t="str">
            <v>sale</v>
          </cell>
          <cell r="AC235">
            <v>91203932</v>
          </cell>
        </row>
        <row r="236">
          <cell r="C236" t="str">
            <v>MARTINEZ PEÑARANDA SARA INES</v>
          </cell>
          <cell r="D236" t="str">
            <v>4065-09</v>
          </cell>
          <cell r="E236">
            <v>14586952.714583334</v>
          </cell>
          <cell r="F236" t="str">
            <v>Técnico Administrativo</v>
          </cell>
          <cell r="G236" t="str">
            <v>24ORIENTE</v>
          </cell>
          <cell r="H236" t="str">
            <v>GRUPO OPERATIVO</v>
          </cell>
          <cell r="K236" t="str">
            <v>X</v>
          </cell>
          <cell r="M236" t="str">
            <v>C</v>
          </cell>
          <cell r="O236" t="str">
            <v>UN</v>
          </cell>
          <cell r="P236">
            <v>688731</v>
          </cell>
          <cell r="Q236">
            <v>0</v>
          </cell>
          <cell r="R236" t="str">
            <v>2</v>
          </cell>
          <cell r="S236">
            <v>20937</v>
          </cell>
          <cell r="T236">
            <v>29646</v>
          </cell>
          <cell r="U236">
            <v>46.355555555555554</v>
          </cell>
          <cell r="V236">
            <v>0</v>
          </cell>
          <cell r="W236">
            <v>22.511111111111113</v>
          </cell>
          <cell r="X236" t="str">
            <v>5Tecnico</v>
          </cell>
          <cell r="Y236">
            <v>27328391.779596064</v>
          </cell>
          <cell r="Z236" t="str">
            <v>ORIENTE</v>
          </cell>
          <cell r="AA236" t="str">
            <v>SUP</v>
          </cell>
          <cell r="AB236" t="str">
            <v>sale</v>
          </cell>
          <cell r="AC236">
            <v>42494268</v>
          </cell>
        </row>
        <row r="237">
          <cell r="C237" t="str">
            <v>MARTINEZ RODRIGUEZ CARLOS HELI</v>
          </cell>
          <cell r="D237" t="str">
            <v>5120-09</v>
          </cell>
          <cell r="E237">
            <v>10643889.421249999</v>
          </cell>
          <cell r="F237" t="str">
            <v>Auxiliar Administrativo</v>
          </cell>
          <cell r="G237" t="str">
            <v>20SEG</v>
          </cell>
          <cell r="H237" t="str">
            <v>GRUPO ARCHIVO, PUBLICACIONES Y MICROFILMACION</v>
          </cell>
          <cell r="M237" t="str">
            <v>C</v>
          </cell>
          <cell r="O237" t="str">
            <v>BACHILLER</v>
          </cell>
          <cell r="P237">
            <v>468655</v>
          </cell>
          <cell r="Q237">
            <v>0</v>
          </cell>
          <cell r="R237" t="str">
            <v>1</v>
          </cell>
          <cell r="S237">
            <v>21490</v>
          </cell>
          <cell r="T237">
            <v>35552</v>
          </cell>
          <cell r="U237">
            <v>44.844444444444441</v>
          </cell>
          <cell r="V237">
            <v>12.5</v>
          </cell>
          <cell r="W237">
            <v>6.3416666666666668</v>
          </cell>
          <cell r="X237" t="str">
            <v>6Asistencial</v>
          </cell>
          <cell r="Y237">
            <v>3529382.0411215276</v>
          </cell>
          <cell r="AA237" t="str">
            <v>Mant</v>
          </cell>
          <cell r="AB237" t="str">
            <v>5120-09</v>
          </cell>
          <cell r="AC237">
            <v>11376749</v>
          </cell>
        </row>
        <row r="238">
          <cell r="C238" t="str">
            <v>MARTINEZ ROMERO EUGENIO-DE JESUS</v>
          </cell>
          <cell r="D238" t="str">
            <v>2095-07</v>
          </cell>
          <cell r="E238">
            <v>24838316.680416666</v>
          </cell>
          <cell r="F238" t="str">
            <v>Director o Gerente Seccional</v>
          </cell>
          <cell r="G238" t="str">
            <v>23NORTE</v>
          </cell>
          <cell r="H238" t="str">
            <v>DIRECCION SECCIONAL SUCRE</v>
          </cell>
          <cell r="K238" t="str">
            <v>x</v>
          </cell>
          <cell r="M238" t="str">
            <v>LNR</v>
          </cell>
          <cell r="O238" t="str">
            <v>ES</v>
          </cell>
          <cell r="P238">
            <v>1223398</v>
          </cell>
          <cell r="Q238">
            <v>0</v>
          </cell>
          <cell r="R238" t="str">
            <v>1</v>
          </cell>
          <cell r="S238">
            <v>21338</v>
          </cell>
          <cell r="T238">
            <v>37161</v>
          </cell>
          <cell r="U238">
            <v>45.258333333333333</v>
          </cell>
          <cell r="V238">
            <v>9.25</v>
          </cell>
          <cell r="W238">
            <v>1.9388888888888889</v>
          </cell>
          <cell r="X238" t="str">
            <v>3Ejecutivo</v>
          </cell>
          <cell r="Y238">
            <v>11671216.92</v>
          </cell>
          <cell r="Z238" t="str">
            <v>NORTE</v>
          </cell>
          <cell r="AA238" t="str">
            <v>SUP</v>
          </cell>
          <cell r="AB238" t="str">
            <v>sale</v>
          </cell>
          <cell r="AC238">
            <v>6820246</v>
          </cell>
        </row>
        <row r="239">
          <cell r="C239" t="str">
            <v>MARTINEZ SOLORZANO VICTOR MANUEL</v>
          </cell>
          <cell r="D239" t="str">
            <v>3010-17</v>
          </cell>
          <cell r="E239">
            <v>37806035.422499999</v>
          </cell>
          <cell r="F239" t="str">
            <v>Profesional Especializado</v>
          </cell>
          <cell r="G239" t="str">
            <v>15OSI</v>
          </cell>
          <cell r="H239" t="str">
            <v>GRUPO DESARROLLO PROGRAMAS</v>
          </cell>
          <cell r="L239">
            <v>2004</v>
          </cell>
          <cell r="M239" t="str">
            <v>C</v>
          </cell>
          <cell r="O239" t="str">
            <v>UN</v>
          </cell>
          <cell r="P239">
            <v>1665264</v>
          </cell>
          <cell r="Q239">
            <v>0</v>
          </cell>
          <cell r="R239" t="str">
            <v>1</v>
          </cell>
          <cell r="S239">
            <v>17933</v>
          </cell>
          <cell r="T239">
            <v>31812</v>
          </cell>
          <cell r="U239">
            <v>54.586111111111109</v>
          </cell>
          <cell r="V239">
            <v>11</v>
          </cell>
          <cell r="W239">
            <v>16.586111111111112</v>
          </cell>
          <cell r="X239" t="str">
            <v>4Profesional</v>
          </cell>
          <cell r="Y239">
            <v>46805831.905395836</v>
          </cell>
          <cell r="AA239" t="str">
            <v>Mant</v>
          </cell>
          <cell r="AB239" t="str">
            <v>3010-17</v>
          </cell>
          <cell r="AC239">
            <v>19065759</v>
          </cell>
        </row>
        <row r="240">
          <cell r="C240" t="str">
            <v>MARTINEZ TOVAR OSCAR</v>
          </cell>
          <cell r="D240" t="str">
            <v>4065-11</v>
          </cell>
          <cell r="E240">
            <v>16080398.177083332</v>
          </cell>
          <cell r="F240" t="str">
            <v>Técnico Administrativo</v>
          </cell>
          <cell r="G240" t="str">
            <v>11OCI</v>
          </cell>
          <cell r="H240" t="str">
            <v>OFICINA CONTROL INTERNO</v>
          </cell>
          <cell r="M240" t="str">
            <v>C</v>
          </cell>
          <cell r="O240" t="str">
            <v>UN</v>
          </cell>
          <cell r="P240">
            <v>761453</v>
          </cell>
          <cell r="Q240">
            <v>0</v>
          </cell>
          <cell r="R240" t="str">
            <v>1</v>
          </cell>
          <cell r="S240">
            <v>23650</v>
          </cell>
          <cell r="T240">
            <v>31807</v>
          </cell>
          <cell r="U240">
            <v>38.930555555555557</v>
          </cell>
          <cell r="V240">
            <v>0</v>
          </cell>
          <cell r="W240">
            <v>16.597222222222221</v>
          </cell>
          <cell r="X240" t="str">
            <v>5Tecnico</v>
          </cell>
          <cell r="Y240">
            <v>22397424.732047454</v>
          </cell>
          <cell r="AA240" t="str">
            <v>Mant</v>
          </cell>
          <cell r="AB240" t="str">
            <v>4065-11</v>
          </cell>
          <cell r="AC240">
            <v>79323042</v>
          </cell>
        </row>
        <row r="241">
          <cell r="C241" t="str">
            <v>MARULANDA  LUZ MARIA</v>
          </cell>
          <cell r="D241" t="str">
            <v>5120-12</v>
          </cell>
          <cell r="E241">
            <v>13279546.932500001</v>
          </cell>
          <cell r="F241" t="str">
            <v>Auxiliar Administrativo</v>
          </cell>
          <cell r="G241" t="str">
            <v>22NOROCCIDENTE</v>
          </cell>
          <cell r="H241" t="str">
            <v>GRUPO ADMINISTRATIVO Y FINANCIERO</v>
          </cell>
          <cell r="K241" t="str">
            <v>X</v>
          </cell>
          <cell r="M241" t="str">
            <v>C</v>
          </cell>
          <cell r="O241" t="str">
            <v>BACHILLER</v>
          </cell>
          <cell r="P241">
            <v>596996</v>
          </cell>
          <cell r="Q241">
            <v>0</v>
          </cell>
          <cell r="R241" t="str">
            <v>2</v>
          </cell>
          <cell r="S241">
            <v>19933</v>
          </cell>
          <cell r="T241">
            <v>34449</v>
          </cell>
          <cell r="U241">
            <v>49.102777777777774</v>
          </cell>
          <cell r="V241">
            <v>0</v>
          </cell>
          <cell r="W241">
            <v>9.3611111111111107</v>
          </cell>
          <cell r="X241" t="str">
            <v>6Asistencial</v>
          </cell>
          <cell r="Y241">
            <v>10890845.744062502</v>
          </cell>
          <cell r="Z241" t="str">
            <v>NOROCCIDENTE</v>
          </cell>
          <cell r="AA241" t="str">
            <v>SUP</v>
          </cell>
          <cell r="AB241" t="str">
            <v>sale</v>
          </cell>
          <cell r="AC241">
            <v>25095490</v>
          </cell>
        </row>
        <row r="242">
          <cell r="C242" t="str">
            <v>MEDINA GARCIA ROBERTO</v>
          </cell>
          <cell r="D242" t="str">
            <v>4065-12</v>
          </cell>
          <cell r="E242">
            <v>18355632.240000002</v>
          </cell>
          <cell r="F242" t="str">
            <v>Técnico Administrativo</v>
          </cell>
          <cell r="G242" t="str">
            <v>21CENTRO</v>
          </cell>
          <cell r="H242" t="str">
            <v>GRUPO CONTABILIDAD</v>
          </cell>
          <cell r="M242" t="str">
            <v>C</v>
          </cell>
          <cell r="O242" t="str">
            <v>UN</v>
          </cell>
          <cell r="P242">
            <v>808521</v>
          </cell>
          <cell r="Q242">
            <v>0</v>
          </cell>
          <cell r="R242" t="str">
            <v>1</v>
          </cell>
          <cell r="S242">
            <v>22146</v>
          </cell>
          <cell r="T242">
            <v>31807</v>
          </cell>
          <cell r="U242">
            <v>43.047222222222224</v>
          </cell>
          <cell r="V242">
            <v>0</v>
          </cell>
          <cell r="W242">
            <v>16.597222222222221</v>
          </cell>
          <cell r="X242" t="str">
            <v>5Tecnico</v>
          </cell>
          <cell r="Y242">
            <v>22725224.360444445</v>
          </cell>
          <cell r="Z242" t="str">
            <v>CENTRO</v>
          </cell>
          <cell r="AA242" t="str">
            <v>Mant</v>
          </cell>
          <cell r="AB242" t="str">
            <v>4065-12</v>
          </cell>
          <cell r="AC242">
            <v>19426177</v>
          </cell>
        </row>
        <row r="243">
          <cell r="C243" t="str">
            <v>MEJIA URIBE LUIS GUILLERMO</v>
          </cell>
          <cell r="D243" t="str">
            <v>5120-09</v>
          </cell>
          <cell r="E243">
            <v>10643889.421249999</v>
          </cell>
          <cell r="F243" t="str">
            <v>Auxiliar Administrativo</v>
          </cell>
          <cell r="G243" t="str">
            <v>22NOROCCIDENTE</v>
          </cell>
          <cell r="H243" t="str">
            <v>GRUPO SERVICIOS</v>
          </cell>
          <cell r="K243" t="str">
            <v>X</v>
          </cell>
          <cell r="M243" t="str">
            <v>C</v>
          </cell>
          <cell r="N243" t="str">
            <v>P</v>
          </cell>
          <cell r="O243" t="str">
            <v>BACHILLER</v>
          </cell>
          <cell r="P243">
            <v>468655</v>
          </cell>
          <cell r="Q243">
            <v>0</v>
          </cell>
          <cell r="R243" t="str">
            <v>1</v>
          </cell>
          <cell r="S243">
            <v>18822</v>
          </cell>
          <cell r="T243">
            <v>36486</v>
          </cell>
          <cell r="U243">
            <v>52.144444444444446</v>
          </cell>
          <cell r="V243">
            <v>0</v>
          </cell>
          <cell r="W243">
            <v>3.786111111111111</v>
          </cell>
          <cell r="X243" t="str">
            <v>6Asistencial</v>
          </cell>
          <cell r="Y243">
            <v>5663227.0200000005</v>
          </cell>
          <cell r="Z243" t="str">
            <v>NOROCCIDENTE</v>
          </cell>
          <cell r="AA243" t="str">
            <v>SUP</v>
          </cell>
          <cell r="AB243" t="str">
            <v>sale</v>
          </cell>
          <cell r="AC243">
            <v>15252221</v>
          </cell>
        </row>
        <row r="244">
          <cell r="C244" t="str">
            <v>MENDEZ BENAVIDES FLOR MARIA</v>
          </cell>
          <cell r="D244" t="str">
            <v>4065-12</v>
          </cell>
          <cell r="E244">
            <v>17519609.642500002</v>
          </cell>
          <cell r="F244" t="str">
            <v>Técnico Administrativo</v>
          </cell>
          <cell r="G244" t="str">
            <v>21CENTRO</v>
          </cell>
          <cell r="H244" t="str">
            <v>GRUPO TESORERIA</v>
          </cell>
          <cell r="L244">
            <v>2005</v>
          </cell>
          <cell r="M244" t="str">
            <v>C</v>
          </cell>
          <cell r="O244" t="str">
            <v>UN</v>
          </cell>
          <cell r="P244">
            <v>808521</v>
          </cell>
          <cell r="Q244">
            <v>54398</v>
          </cell>
          <cell r="R244" t="str">
            <v>2</v>
          </cell>
          <cell r="S244">
            <v>18482</v>
          </cell>
          <cell r="T244">
            <v>27225</v>
          </cell>
          <cell r="U244">
            <v>53.077777777777776</v>
          </cell>
          <cell r="V244">
            <v>1.8333333333333335</v>
          </cell>
          <cell r="W244">
            <v>29.138888888888889</v>
          </cell>
          <cell r="X244" t="str">
            <v>5Tecnico</v>
          </cell>
          <cell r="Y244">
            <v>41931575.012812495</v>
          </cell>
          <cell r="Z244" t="str">
            <v>CENTRO</v>
          </cell>
          <cell r="AA244" t="str">
            <v>Mant</v>
          </cell>
          <cell r="AB244" t="str">
            <v>4065-12</v>
          </cell>
          <cell r="AC244">
            <v>41491607</v>
          </cell>
        </row>
        <row r="245">
          <cell r="C245" t="str">
            <v>MENDEZ CAMACHO CARMEN ALICIA</v>
          </cell>
          <cell r="D245" t="str">
            <v>3010-17</v>
          </cell>
          <cell r="E245">
            <v>33809401.822500005</v>
          </cell>
          <cell r="F245" t="str">
            <v>Profesional Especializado</v>
          </cell>
          <cell r="G245" t="str">
            <v>21CENTRO</v>
          </cell>
          <cell r="H245" t="str">
            <v>GRUPO CARTERA</v>
          </cell>
          <cell r="L245">
            <v>2003</v>
          </cell>
          <cell r="M245" t="str">
            <v>C</v>
          </cell>
          <cell r="O245" t="str">
            <v>ES</v>
          </cell>
          <cell r="P245">
            <v>1665264</v>
          </cell>
          <cell r="Q245">
            <v>0</v>
          </cell>
          <cell r="R245" t="str">
            <v>2</v>
          </cell>
          <cell r="S245">
            <v>15832</v>
          </cell>
          <cell r="T245">
            <v>31700</v>
          </cell>
          <cell r="U245">
            <v>60.330555555555556</v>
          </cell>
          <cell r="V245">
            <v>18.583333333333336</v>
          </cell>
          <cell r="W245">
            <v>16.888888888888889</v>
          </cell>
          <cell r="X245" t="str">
            <v>4Profesional</v>
          </cell>
          <cell r="Y245">
            <v>47611671.192145832</v>
          </cell>
          <cell r="Z245" t="str">
            <v>CENTRO</v>
          </cell>
          <cell r="AA245" t="str">
            <v>Mant</v>
          </cell>
          <cell r="AB245" t="str">
            <v>3010-17</v>
          </cell>
          <cell r="AC245">
            <v>28292777</v>
          </cell>
        </row>
        <row r="246">
          <cell r="C246" t="str">
            <v>MENDEZ DE MORALES GLORIA ESPERANZA</v>
          </cell>
          <cell r="D246" t="str">
            <v>4065-09</v>
          </cell>
          <cell r="E246">
            <v>14586952.714583334</v>
          </cell>
          <cell r="F246" t="str">
            <v>Técnico Administrativo</v>
          </cell>
          <cell r="G246" t="str">
            <v>24ORIENTE</v>
          </cell>
          <cell r="H246" t="str">
            <v>DIVISION PROGRAMAS EN ADMINISTRACION</v>
          </cell>
          <cell r="K246" t="str">
            <v>X</v>
          </cell>
          <cell r="M246" t="str">
            <v>C</v>
          </cell>
          <cell r="O246" t="str">
            <v>BACHILLER</v>
          </cell>
          <cell r="P246">
            <v>688731</v>
          </cell>
          <cell r="Q246">
            <v>0</v>
          </cell>
          <cell r="R246" t="str">
            <v>2</v>
          </cell>
          <cell r="S246">
            <v>20963</v>
          </cell>
          <cell r="T246">
            <v>33758</v>
          </cell>
          <cell r="U246">
            <v>46.283333333333331</v>
          </cell>
          <cell r="V246">
            <v>1</v>
          </cell>
          <cell r="W246">
            <v>11.255555555555556</v>
          </cell>
          <cell r="X246" t="str">
            <v>5Tecnico</v>
          </cell>
          <cell r="Y246">
            <v>14028768.88579051</v>
          </cell>
          <cell r="Z246" t="str">
            <v>ORIENTE</v>
          </cell>
          <cell r="AA246" t="str">
            <v>SUP</v>
          </cell>
          <cell r="AB246" t="str">
            <v>sale</v>
          </cell>
          <cell r="AC246">
            <v>63270954</v>
          </cell>
        </row>
        <row r="247">
          <cell r="C247" t="str">
            <v>MENDEZ IBAÑEZ GLORIA NANCY</v>
          </cell>
          <cell r="D247" t="str">
            <v>3010-17</v>
          </cell>
          <cell r="E247">
            <v>33809401.822500005</v>
          </cell>
          <cell r="F247" t="str">
            <v>Profesional Especializado</v>
          </cell>
          <cell r="G247" t="str">
            <v>12OPL</v>
          </cell>
          <cell r="H247" t="str">
            <v>OFICINA PLANEACION</v>
          </cell>
          <cell r="M247" t="str">
            <v>C</v>
          </cell>
          <cell r="O247" t="str">
            <v>ES</v>
          </cell>
          <cell r="P247">
            <v>1665264</v>
          </cell>
          <cell r="Q247">
            <v>0</v>
          </cell>
          <cell r="R247" t="str">
            <v>2</v>
          </cell>
          <cell r="S247">
            <v>23162</v>
          </cell>
          <cell r="T247">
            <v>29703</v>
          </cell>
          <cell r="U247">
            <v>40.263888888888886</v>
          </cell>
          <cell r="V247">
            <v>0</v>
          </cell>
          <cell r="W247">
            <v>22.355555555555554</v>
          </cell>
          <cell r="X247" t="str">
            <v>4Profesional</v>
          </cell>
          <cell r="Y247">
            <v>62385391.449229158</v>
          </cell>
          <cell r="AA247" t="str">
            <v>Mant</v>
          </cell>
          <cell r="AB247" t="str">
            <v>3010-17</v>
          </cell>
          <cell r="AC247">
            <v>51692522</v>
          </cell>
        </row>
        <row r="248">
          <cell r="C248" t="str">
            <v>MENDEZ JIMENEZ MARICELA</v>
          </cell>
          <cell r="D248" t="str">
            <v>4065-07</v>
          </cell>
          <cell r="E248">
            <v>13362965.654583329</v>
          </cell>
          <cell r="F248" t="str">
            <v>Técnico Administrativo</v>
          </cell>
          <cell r="G248" t="str">
            <v>25SUROCCIDENTE</v>
          </cell>
          <cell r="H248" t="str">
            <v>GRUPO ADMINISTRATIVO</v>
          </cell>
          <cell r="K248" t="str">
            <v>X</v>
          </cell>
          <cell r="M248" t="str">
            <v>C</v>
          </cell>
          <cell r="O248" t="str">
            <v>BACHILLER</v>
          </cell>
          <cell r="P248">
            <v>601058</v>
          </cell>
          <cell r="Q248">
            <v>0</v>
          </cell>
          <cell r="R248" t="str">
            <v>2</v>
          </cell>
          <cell r="S248">
            <v>21065</v>
          </cell>
          <cell r="T248">
            <v>31488</v>
          </cell>
          <cell r="U248">
            <v>46.008333333333333</v>
          </cell>
          <cell r="V248">
            <v>0</v>
          </cell>
          <cell r="W248">
            <v>17.466666666666665</v>
          </cell>
          <cell r="X248" t="str">
            <v>5Tecnico</v>
          </cell>
          <cell r="Y248">
            <v>19832612.765471067</v>
          </cell>
          <cell r="Z248" t="str">
            <v>SUROCCIDENTE</v>
          </cell>
          <cell r="AA248" t="str">
            <v>SUP</v>
          </cell>
          <cell r="AB248" t="str">
            <v>sale</v>
          </cell>
          <cell r="AC248">
            <v>29771651</v>
          </cell>
        </row>
        <row r="249">
          <cell r="C249" t="str">
            <v>MENDEZ MUNAR MARIA EUGENIA</v>
          </cell>
          <cell r="D249" t="str">
            <v>0037-14</v>
          </cell>
          <cell r="E249">
            <v>69247481.006250009</v>
          </cell>
          <cell r="F249" t="str">
            <v>Secretario General de Unidad Administrativa Especial, o de Superintendencia o de Entidad Descentralizada</v>
          </cell>
          <cell r="G249" t="str">
            <v>20SEG</v>
          </cell>
          <cell r="H249" t="str">
            <v>SECRETARIA GENERAL</v>
          </cell>
          <cell r="M249" t="str">
            <v>LNR</v>
          </cell>
          <cell r="O249" t="str">
            <v>ES</v>
          </cell>
          <cell r="P249">
            <v>2632711</v>
          </cell>
          <cell r="Q249">
            <v>0</v>
          </cell>
          <cell r="R249" t="str">
            <v>2</v>
          </cell>
          <cell r="S249">
            <v>19424</v>
          </cell>
          <cell r="T249">
            <v>37536</v>
          </cell>
          <cell r="U249">
            <v>50.49722222222222</v>
          </cell>
          <cell r="V249">
            <v>16.916666666666668</v>
          </cell>
          <cell r="W249">
            <v>0.91111111111111109</v>
          </cell>
          <cell r="X249" t="str">
            <v>1Directivo</v>
          </cell>
          <cell r="Y249">
            <v>18418446.155999999</v>
          </cell>
          <cell r="AA249" t="str">
            <v>crear</v>
          </cell>
          <cell r="AB249" t="str">
            <v>0037-21</v>
          </cell>
          <cell r="AC249">
            <v>35332630</v>
          </cell>
        </row>
        <row r="250">
          <cell r="C250" t="str">
            <v>MENDEZ RODRIGUEZ CLAUDIA LUCIA</v>
          </cell>
          <cell r="D250" t="str">
            <v>3020-08</v>
          </cell>
          <cell r="E250">
            <v>21196717.882083338</v>
          </cell>
          <cell r="F250" t="str">
            <v>Profesional Universitario</v>
          </cell>
          <cell r="G250" t="str">
            <v>21CENTRO</v>
          </cell>
          <cell r="H250" t="str">
            <v>GRUPO ADMINISTRATIVO</v>
          </cell>
          <cell r="K250" t="str">
            <v>X</v>
          </cell>
          <cell r="M250" t="str">
            <v>C</v>
          </cell>
          <cell r="O250" t="str">
            <v>UN</v>
          </cell>
          <cell r="P250">
            <v>1044033</v>
          </cell>
          <cell r="Q250">
            <v>0</v>
          </cell>
          <cell r="R250" t="str">
            <v>2</v>
          </cell>
          <cell r="S250">
            <v>20380</v>
          </cell>
          <cell r="T250">
            <v>35384</v>
          </cell>
          <cell r="U250">
            <v>47.880555555555553</v>
          </cell>
          <cell r="V250">
            <v>0</v>
          </cell>
          <cell r="W250">
            <v>6.8055555555555554</v>
          </cell>
          <cell r="X250" t="str">
            <v>4Profesional</v>
          </cell>
          <cell r="Y250">
            <v>7283572.1444178233</v>
          </cell>
          <cell r="Z250" t="str">
            <v>CENTRO</v>
          </cell>
          <cell r="AA250" t="str">
            <v>SUP</v>
          </cell>
          <cell r="AB250" t="str">
            <v>sale</v>
          </cell>
          <cell r="AC250">
            <v>35462929</v>
          </cell>
        </row>
        <row r="251">
          <cell r="C251" t="str">
            <v>MENDIVELSO RODRIGUEZ FRANCY ORLANDO</v>
          </cell>
          <cell r="D251" t="str">
            <v>4065-11</v>
          </cell>
          <cell r="E251">
            <v>16080398.177083332</v>
          </cell>
          <cell r="F251" t="str">
            <v>Técnico Administrativo</v>
          </cell>
          <cell r="G251" t="str">
            <v>24ORIENTE</v>
          </cell>
          <cell r="H251" t="str">
            <v>GRUPO ADMINISTRATIVO Y FINANCIERO</v>
          </cell>
          <cell r="K251" t="str">
            <v>X</v>
          </cell>
          <cell r="M251" t="str">
            <v>C</v>
          </cell>
          <cell r="O251" t="str">
            <v>ES</v>
          </cell>
          <cell r="P251">
            <v>761453</v>
          </cell>
          <cell r="Q251">
            <v>0</v>
          </cell>
          <cell r="R251" t="str">
            <v>1</v>
          </cell>
          <cell r="S251">
            <v>22862</v>
          </cell>
          <cell r="T251">
            <v>31807</v>
          </cell>
          <cell r="U251">
            <v>41.086111111111109</v>
          </cell>
          <cell r="V251">
            <v>0</v>
          </cell>
          <cell r="W251">
            <v>16.597222222222221</v>
          </cell>
          <cell r="X251" t="str">
            <v>5Tecnico</v>
          </cell>
          <cell r="Y251">
            <v>22397424.732047454</v>
          </cell>
          <cell r="Z251" t="str">
            <v>ORIENTE</v>
          </cell>
          <cell r="AA251" t="str">
            <v>SUP</v>
          </cell>
          <cell r="AB251" t="str">
            <v>sale</v>
          </cell>
          <cell r="AC251">
            <v>6768131</v>
          </cell>
        </row>
        <row r="252">
          <cell r="C252" t="str">
            <v>MENESES  ARGEMIRO</v>
          </cell>
          <cell r="D252" t="str">
            <v>3020-08</v>
          </cell>
          <cell r="E252">
            <v>21196717.882083338</v>
          </cell>
          <cell r="F252" t="str">
            <v>Profesional Universitario</v>
          </cell>
          <cell r="G252" t="str">
            <v>21CENTRO</v>
          </cell>
          <cell r="H252" t="str">
            <v>GRUPO INFORMACION COMERCIAL</v>
          </cell>
          <cell r="K252" t="str">
            <v>X</v>
          </cell>
          <cell r="M252" t="str">
            <v>C</v>
          </cell>
          <cell r="O252" t="str">
            <v>UN</v>
          </cell>
          <cell r="P252">
            <v>1044033</v>
          </cell>
          <cell r="Q252">
            <v>0</v>
          </cell>
          <cell r="R252" t="str">
            <v>1</v>
          </cell>
          <cell r="S252">
            <v>18994</v>
          </cell>
          <cell r="T252">
            <v>34191</v>
          </cell>
          <cell r="U252">
            <v>51.677777777777777</v>
          </cell>
          <cell r="V252">
            <v>5.916666666666667</v>
          </cell>
          <cell r="W252">
            <v>10.069444444444445</v>
          </cell>
          <cell r="X252" t="str">
            <v>4Profesional</v>
          </cell>
          <cell r="Y252">
            <v>18229981.147589117</v>
          </cell>
          <cell r="Z252" t="str">
            <v>CENTRO</v>
          </cell>
          <cell r="AA252" t="str">
            <v>SUP</v>
          </cell>
          <cell r="AB252" t="str">
            <v>sale</v>
          </cell>
          <cell r="AC252">
            <v>19156311</v>
          </cell>
        </row>
        <row r="253">
          <cell r="C253" t="str">
            <v>MERA VALENCIA JORGE ENRIQUE</v>
          </cell>
          <cell r="D253" t="str">
            <v>4065-09</v>
          </cell>
          <cell r="E253">
            <v>14586952.714583334</v>
          </cell>
          <cell r="F253" t="str">
            <v>Técnico Administrativo</v>
          </cell>
          <cell r="G253" t="str">
            <v>25SUROCCIDENTE</v>
          </cell>
          <cell r="H253" t="str">
            <v>GRUPO ADMINISTRATIVO Y FINANCIERO</v>
          </cell>
          <cell r="K253" t="str">
            <v>X</v>
          </cell>
          <cell r="M253" t="str">
            <v>C</v>
          </cell>
          <cell r="O253" t="str">
            <v>TC</v>
          </cell>
          <cell r="P253">
            <v>688731</v>
          </cell>
          <cell r="Q253">
            <v>0</v>
          </cell>
          <cell r="R253" t="str">
            <v>1</v>
          </cell>
          <cell r="S253">
            <v>19472</v>
          </cell>
          <cell r="T253">
            <v>30391</v>
          </cell>
          <cell r="U253">
            <v>50.366666666666667</v>
          </cell>
          <cell r="V253">
            <v>0</v>
          </cell>
          <cell r="W253">
            <v>20.469444444444445</v>
          </cell>
          <cell r="X253" t="str">
            <v>5Tecnico</v>
          </cell>
          <cell r="Y253">
            <v>24878461.246526621</v>
          </cell>
          <cell r="Z253" t="str">
            <v>SUROCCIDENTE</v>
          </cell>
          <cell r="AA253" t="str">
            <v>SUP</v>
          </cell>
          <cell r="AB253" t="str">
            <v>sale</v>
          </cell>
          <cell r="AC253">
            <v>10526813</v>
          </cell>
        </row>
        <row r="254">
          <cell r="C254" t="str">
            <v>MERCADO ACUÑA LUZ MARINA</v>
          </cell>
          <cell r="D254" t="str">
            <v>4065-09</v>
          </cell>
          <cell r="E254">
            <v>14586952.714583334</v>
          </cell>
          <cell r="F254" t="str">
            <v>Técnico Administrativo</v>
          </cell>
          <cell r="G254" t="str">
            <v>23NORTE</v>
          </cell>
          <cell r="H254" t="str">
            <v>DIVISION ADMINISTRATIVA Y FINANCIERA</v>
          </cell>
          <cell r="K254" t="str">
            <v>X</v>
          </cell>
          <cell r="M254" t="str">
            <v>C</v>
          </cell>
          <cell r="O254" t="str">
            <v>BACHILLER</v>
          </cell>
          <cell r="P254">
            <v>688731</v>
          </cell>
          <cell r="Q254">
            <v>0</v>
          </cell>
          <cell r="R254" t="str">
            <v>2</v>
          </cell>
          <cell r="S254">
            <v>22299</v>
          </cell>
          <cell r="T254">
            <v>34722</v>
          </cell>
          <cell r="U254">
            <v>42.630555555555553</v>
          </cell>
          <cell r="V254">
            <v>6.416666666666667</v>
          </cell>
          <cell r="W254">
            <v>8.6166666666666671</v>
          </cell>
          <cell r="X254" t="str">
            <v>5Tecnico</v>
          </cell>
          <cell r="Y254">
            <v>6095660.4929942125</v>
          </cell>
          <cell r="Z254" t="str">
            <v>NORTE</v>
          </cell>
          <cell r="AA254" t="str">
            <v>SUP</v>
          </cell>
          <cell r="AB254" t="str">
            <v>sale</v>
          </cell>
          <cell r="AC254">
            <v>22634835</v>
          </cell>
        </row>
        <row r="255">
          <cell r="C255" t="str">
            <v>MESA TORO MARIA PIEDAD</v>
          </cell>
          <cell r="D255" t="str">
            <v>0040-14</v>
          </cell>
          <cell r="E255">
            <v>69247481.006250009</v>
          </cell>
          <cell r="F255" t="str">
            <v>Subgerente, Vicepresidente o Subdirector General o Nacional de Entidad Descentralizada o de Unidad Administrativa Especial</v>
          </cell>
          <cell r="G255" t="str">
            <v>16SDT</v>
          </cell>
          <cell r="H255" t="str">
            <v>SUBDIRECCION TECNICA</v>
          </cell>
          <cell r="M255" t="str">
            <v>LNR</v>
          </cell>
          <cell r="O255" t="str">
            <v>ES</v>
          </cell>
          <cell r="P255">
            <v>2632711</v>
          </cell>
          <cell r="Q255">
            <v>0</v>
          </cell>
          <cell r="R255" t="str">
            <v>1</v>
          </cell>
          <cell r="S255">
            <v>18740</v>
          </cell>
          <cell r="T255">
            <v>37550</v>
          </cell>
          <cell r="U255">
            <v>52.369444444444447</v>
          </cell>
          <cell r="V255">
            <v>0</v>
          </cell>
          <cell r="W255">
            <v>0.87222222222222223</v>
          </cell>
          <cell r="X255" t="str">
            <v>1Directivo</v>
          </cell>
          <cell r="Y255">
            <v>18418446.155999999</v>
          </cell>
          <cell r="AA255" t="str">
            <v>crear</v>
          </cell>
          <cell r="AB255" t="str">
            <v>0040-21</v>
          </cell>
          <cell r="AC255">
            <v>32494288</v>
          </cell>
        </row>
        <row r="256">
          <cell r="C256" t="str">
            <v>MOLINA RIOS LUZ MARINA</v>
          </cell>
          <cell r="D256" t="str">
            <v>5120-09</v>
          </cell>
          <cell r="E256">
            <v>10643889.421249999</v>
          </cell>
          <cell r="F256" t="str">
            <v>Auxiliar Administrativo</v>
          </cell>
          <cell r="G256" t="str">
            <v>24ORIENTE</v>
          </cell>
          <cell r="H256" t="str">
            <v>GRUPO ADMINISTRATIVO Y FINANCIERO</v>
          </cell>
          <cell r="K256" t="str">
            <v>X</v>
          </cell>
          <cell r="M256" t="str">
            <v>C</v>
          </cell>
          <cell r="N256" t="str">
            <v>P</v>
          </cell>
          <cell r="O256" t="str">
            <v>TL</v>
          </cell>
          <cell r="P256">
            <v>468655</v>
          </cell>
          <cell r="Q256">
            <v>0</v>
          </cell>
          <cell r="R256" t="str">
            <v>2</v>
          </cell>
          <cell r="S256">
            <v>23082</v>
          </cell>
          <cell r="T256">
            <v>36966</v>
          </cell>
          <cell r="U256">
            <v>40.480555555555554</v>
          </cell>
          <cell r="V256">
            <v>0</v>
          </cell>
          <cell r="W256">
            <v>2.4694444444444446</v>
          </cell>
          <cell r="X256" t="str">
            <v>6Asistencial</v>
          </cell>
          <cell r="Y256">
            <v>5663227.0200000005</v>
          </cell>
          <cell r="Z256" t="str">
            <v>ORIENTE</v>
          </cell>
          <cell r="AA256" t="str">
            <v>SUP</v>
          </cell>
          <cell r="AB256" t="str">
            <v>sale</v>
          </cell>
          <cell r="AC256">
            <v>60310817</v>
          </cell>
        </row>
        <row r="257">
          <cell r="C257" t="str">
            <v>MONTAÑA MORALES BLANCA DORIS</v>
          </cell>
          <cell r="D257" t="str">
            <v>5120-10</v>
          </cell>
          <cell r="E257">
            <v>11597824.078333335</v>
          </cell>
          <cell r="F257" t="str">
            <v>Auxiliar Administrativo</v>
          </cell>
          <cell r="G257" t="str">
            <v>25SUROCCIDENTE</v>
          </cell>
          <cell r="H257" t="str">
            <v>GRUPO FINANCIERO</v>
          </cell>
          <cell r="K257" t="str">
            <v>X</v>
          </cell>
          <cell r="M257" t="str">
            <v>C</v>
          </cell>
          <cell r="O257" t="str">
            <v>TC</v>
          </cell>
          <cell r="P257">
            <v>515106</v>
          </cell>
          <cell r="Q257">
            <v>0</v>
          </cell>
          <cell r="R257" t="str">
            <v>2</v>
          </cell>
          <cell r="S257">
            <v>19013</v>
          </cell>
          <cell r="T257">
            <v>31936</v>
          </cell>
          <cell r="U257">
            <v>51.625</v>
          </cell>
          <cell r="V257">
            <v>5.583333333333333</v>
          </cell>
          <cell r="W257">
            <v>16.241666666666667</v>
          </cell>
          <cell r="X257" t="str">
            <v>6Asistencial</v>
          </cell>
          <cell r="Y257">
            <v>16036583.128180558</v>
          </cell>
          <cell r="Z257" t="str">
            <v>SUROCCIDENTE</v>
          </cell>
          <cell r="AA257" t="str">
            <v>SUP</v>
          </cell>
          <cell r="AB257" t="str">
            <v>sale</v>
          </cell>
          <cell r="AC257">
            <v>31844415</v>
          </cell>
        </row>
        <row r="258">
          <cell r="C258" t="str">
            <v>MONTAÑO CARDENAS MONICA ALEXANDRA</v>
          </cell>
          <cell r="D258" t="str">
            <v>4065-09</v>
          </cell>
          <cell r="E258">
            <v>14586952.714583334</v>
          </cell>
          <cell r="F258" t="str">
            <v>Técnico Administrativo</v>
          </cell>
          <cell r="G258" t="str">
            <v>23NORTE</v>
          </cell>
          <cell r="H258" t="str">
            <v>DIVISION ADMINISTRATIVA Y FINANCIERA</v>
          </cell>
          <cell r="L258" t="str">
            <v>MCF</v>
          </cell>
          <cell r="M258" t="str">
            <v>C</v>
          </cell>
          <cell r="O258" t="str">
            <v>TL</v>
          </cell>
          <cell r="P258">
            <v>688731</v>
          </cell>
          <cell r="Q258">
            <v>0</v>
          </cell>
          <cell r="R258" t="str">
            <v>2</v>
          </cell>
          <cell r="S258">
            <v>20194</v>
          </cell>
          <cell r="T258">
            <v>31807</v>
          </cell>
          <cell r="U258">
            <v>48.388888888888886</v>
          </cell>
          <cell r="V258">
            <v>0</v>
          </cell>
          <cell r="W258">
            <v>16.597222222222221</v>
          </cell>
          <cell r="X258" t="str">
            <v>5Tecnico</v>
          </cell>
          <cell r="Y258">
            <v>20328590.256540511</v>
          </cell>
          <cell r="Z258" t="str">
            <v>NORTE</v>
          </cell>
          <cell r="AA258" t="str">
            <v>Mant</v>
          </cell>
          <cell r="AB258" t="str">
            <v>4065-09</v>
          </cell>
          <cell r="AC258">
            <v>32652130</v>
          </cell>
        </row>
        <row r="259">
          <cell r="C259" t="str">
            <v>MONTENEGRO UBATE BENJAMIN</v>
          </cell>
          <cell r="D259" t="str">
            <v>3020-07</v>
          </cell>
          <cell r="E259">
            <v>21114166.998749997</v>
          </cell>
          <cell r="F259" t="str">
            <v>Profesional Universitario</v>
          </cell>
          <cell r="G259" t="str">
            <v>21CENTRO</v>
          </cell>
          <cell r="H259" t="str">
            <v>GRUPO INFORMACION COMERCIAL</v>
          </cell>
          <cell r="L259">
            <v>2003</v>
          </cell>
          <cell r="M259" t="str">
            <v>C</v>
          </cell>
          <cell r="O259" t="str">
            <v>UN</v>
          </cell>
          <cell r="P259">
            <v>985672</v>
          </cell>
          <cell r="Q259">
            <v>54295</v>
          </cell>
          <cell r="R259" t="str">
            <v>1</v>
          </cell>
          <cell r="S259">
            <v>14892</v>
          </cell>
          <cell r="T259">
            <v>24922</v>
          </cell>
          <cell r="U259">
            <v>62.908333333333331</v>
          </cell>
          <cell r="V259">
            <v>0</v>
          </cell>
          <cell r="W259">
            <v>35.444444444444443</v>
          </cell>
          <cell r="X259" t="str">
            <v>4Profesional</v>
          </cell>
          <cell r="Y259">
            <v>61270845.242343754</v>
          </cell>
          <cell r="Z259" t="str">
            <v>CENTRO</v>
          </cell>
          <cell r="AA259" t="str">
            <v>Mant</v>
          </cell>
          <cell r="AB259" t="str">
            <v>3020-07</v>
          </cell>
          <cell r="AC259">
            <v>6205943</v>
          </cell>
        </row>
        <row r="260">
          <cell r="C260" t="str">
            <v>MONTERROZA LOPEZ VILMA ROSA</v>
          </cell>
          <cell r="D260" t="str">
            <v>5120-09</v>
          </cell>
          <cell r="E260">
            <v>10643889.421249999</v>
          </cell>
          <cell r="F260" t="str">
            <v>Auxiliar Administrativo</v>
          </cell>
          <cell r="G260" t="str">
            <v>23NORTE</v>
          </cell>
          <cell r="H260" t="str">
            <v>GRUPO SERVICIOS</v>
          </cell>
          <cell r="K260" t="str">
            <v>X</v>
          </cell>
          <cell r="M260" t="str">
            <v>C</v>
          </cell>
          <cell r="O260" t="str">
            <v>BACHILLER</v>
          </cell>
          <cell r="P260">
            <v>468655</v>
          </cell>
          <cell r="Q260">
            <v>0</v>
          </cell>
          <cell r="R260" t="str">
            <v>2</v>
          </cell>
          <cell r="S260">
            <v>22833</v>
          </cell>
          <cell r="T260">
            <v>33695</v>
          </cell>
          <cell r="U260">
            <v>41.163888888888891</v>
          </cell>
          <cell r="V260">
            <v>0</v>
          </cell>
          <cell r="W260">
            <v>11.427777777777777</v>
          </cell>
          <cell r="X260" t="str">
            <v>6Asistencial</v>
          </cell>
          <cell r="Y260">
            <v>10588146.123364583</v>
          </cell>
          <cell r="Z260" t="str">
            <v>NORTE</v>
          </cell>
          <cell r="AA260" t="str">
            <v>SUP</v>
          </cell>
          <cell r="AB260" t="str">
            <v>sale</v>
          </cell>
          <cell r="AC260">
            <v>45444855</v>
          </cell>
        </row>
        <row r="261">
          <cell r="C261" t="str">
            <v>MONTOYA LOPEZ NORMA PATRICIA</v>
          </cell>
          <cell r="D261" t="str">
            <v>3020-07</v>
          </cell>
          <cell r="E261">
            <v>22377443.19125</v>
          </cell>
          <cell r="F261" t="str">
            <v>Profesional Universitario</v>
          </cell>
          <cell r="G261" t="str">
            <v>22NOROCCIDENTE</v>
          </cell>
          <cell r="H261" t="str">
            <v>GRUPO SERVICIOS</v>
          </cell>
          <cell r="M261" t="str">
            <v>C</v>
          </cell>
          <cell r="O261" t="str">
            <v>ES</v>
          </cell>
          <cell r="P261">
            <v>985672</v>
          </cell>
          <cell r="Q261">
            <v>0</v>
          </cell>
          <cell r="R261" t="str">
            <v>2</v>
          </cell>
          <cell r="S261">
            <v>25250</v>
          </cell>
          <cell r="T261">
            <v>35376</v>
          </cell>
          <cell r="U261">
            <v>34.552777777777777</v>
          </cell>
          <cell r="V261">
            <v>0</v>
          </cell>
          <cell r="W261">
            <v>6.8277777777777775</v>
          </cell>
          <cell r="X261" t="str">
            <v>4Profesional</v>
          </cell>
          <cell r="Y261">
            <v>6876423.564017361</v>
          </cell>
          <cell r="Z261" t="str">
            <v>NOROCCIDENTE</v>
          </cell>
          <cell r="AA261" t="str">
            <v>Mant</v>
          </cell>
          <cell r="AB261" t="str">
            <v>3020-07</v>
          </cell>
          <cell r="AC261">
            <v>42091145</v>
          </cell>
        </row>
        <row r="262">
          <cell r="C262" t="str">
            <v>MORALES GONZALEZ JORGE HERNAN</v>
          </cell>
          <cell r="D262" t="str">
            <v>5120-12</v>
          </cell>
          <cell r="E262">
            <v>13279546.932500001</v>
          </cell>
          <cell r="F262" t="str">
            <v>Auxiliar Administrativo</v>
          </cell>
          <cell r="G262" t="str">
            <v>22NOROCCIDENTE</v>
          </cell>
          <cell r="H262" t="str">
            <v>GRUPO ADMINISTRATIVO Y FINANCIERO</v>
          </cell>
          <cell r="K262" t="str">
            <v>X</v>
          </cell>
          <cell r="M262" t="str">
            <v>C</v>
          </cell>
          <cell r="O262" t="str">
            <v>UN</v>
          </cell>
          <cell r="P262">
            <v>596996</v>
          </cell>
          <cell r="Q262">
            <v>0</v>
          </cell>
          <cell r="R262" t="str">
            <v>1</v>
          </cell>
          <cell r="S262">
            <v>22415</v>
          </cell>
          <cell r="T262">
            <v>31807</v>
          </cell>
          <cell r="U262">
            <v>42.30833333333333</v>
          </cell>
          <cell r="V262">
            <v>0</v>
          </cell>
          <cell r="W262">
            <v>16.597222222222221</v>
          </cell>
          <cell r="X262" t="str">
            <v>6Asistencial</v>
          </cell>
          <cell r="Y262">
            <v>18743011.070645835</v>
          </cell>
          <cell r="Z262" t="str">
            <v>NOROCCIDENTE</v>
          </cell>
          <cell r="AA262" t="str">
            <v>SUP</v>
          </cell>
          <cell r="AB262" t="str">
            <v>sale</v>
          </cell>
          <cell r="AC262">
            <v>10253239</v>
          </cell>
        </row>
        <row r="263">
          <cell r="C263" t="str">
            <v>MORENO  LINA OMAIRA</v>
          </cell>
          <cell r="D263" t="str">
            <v>5120-10</v>
          </cell>
          <cell r="E263">
            <v>11597824.078333335</v>
          </cell>
          <cell r="F263" t="str">
            <v>Auxiliar Administrativo</v>
          </cell>
          <cell r="G263" t="str">
            <v>10DIR</v>
          </cell>
          <cell r="H263" t="str">
            <v>DIRECCION GENERAL</v>
          </cell>
          <cell r="M263" t="str">
            <v>LNR</v>
          </cell>
          <cell r="O263" t="str">
            <v>BACHILLER</v>
          </cell>
          <cell r="P263">
            <v>515106</v>
          </cell>
          <cell r="Q263">
            <v>0</v>
          </cell>
          <cell r="R263" t="str">
            <v>2</v>
          </cell>
          <cell r="S263">
            <v>22560</v>
          </cell>
          <cell r="T263">
            <v>35409</v>
          </cell>
          <cell r="U263">
            <v>41.913888888888891</v>
          </cell>
          <cell r="V263">
            <v>0</v>
          </cell>
          <cell r="W263">
            <v>6.7361111111111107</v>
          </cell>
          <cell r="X263" t="str">
            <v>6Asistencial</v>
          </cell>
          <cell r="Y263">
            <v>6224540.9039999992</v>
          </cell>
          <cell r="AA263" t="str">
            <v>Mant</v>
          </cell>
          <cell r="AB263" t="str">
            <v>5120-10</v>
          </cell>
          <cell r="AC263">
            <v>35469341</v>
          </cell>
        </row>
        <row r="264">
          <cell r="C264" t="str">
            <v>MORENO GARCIA HARVEY</v>
          </cell>
          <cell r="D264" t="str">
            <v>4065-12</v>
          </cell>
          <cell r="E264">
            <v>16415181.84</v>
          </cell>
          <cell r="F264" t="str">
            <v>Técnico Administrativo</v>
          </cell>
          <cell r="G264" t="str">
            <v>16SDT</v>
          </cell>
          <cell r="H264" t="str">
            <v>DIVISION PROGRAMAS EN ADMINISTRACION</v>
          </cell>
          <cell r="M264" t="str">
            <v>C</v>
          </cell>
          <cell r="O264" t="str">
            <v>UN</v>
          </cell>
          <cell r="P264">
            <v>808521</v>
          </cell>
          <cell r="Q264">
            <v>0</v>
          </cell>
          <cell r="R264" t="str">
            <v>1</v>
          </cell>
          <cell r="S264">
            <v>24900</v>
          </cell>
          <cell r="T264">
            <v>34428</v>
          </cell>
          <cell r="U264">
            <v>35.505555555555553</v>
          </cell>
          <cell r="V264">
            <v>0</v>
          </cell>
          <cell r="W264">
            <v>9.4194444444444443</v>
          </cell>
          <cell r="X264" t="str">
            <v>5Tecnico</v>
          </cell>
          <cell r="Y264">
            <v>13204757.34</v>
          </cell>
          <cell r="AA264" t="str">
            <v>Mant</v>
          </cell>
          <cell r="AB264" t="str">
            <v>4065-12</v>
          </cell>
          <cell r="AC264">
            <v>79443124</v>
          </cell>
        </row>
        <row r="265">
          <cell r="C265" t="str">
            <v>MUÑOZ MUÑOZ JAIRO</v>
          </cell>
          <cell r="D265" t="str">
            <v>4065-11</v>
          </cell>
          <cell r="E265">
            <v>16080398.177083332</v>
          </cell>
          <cell r="F265" t="str">
            <v>Técnico Administrativo</v>
          </cell>
          <cell r="G265" t="str">
            <v>25SUROCCIDENTE</v>
          </cell>
          <cell r="H265" t="str">
            <v>GRUPO FINANCIERO</v>
          </cell>
          <cell r="K265" t="str">
            <v>X</v>
          </cell>
          <cell r="M265" t="str">
            <v>C</v>
          </cell>
          <cell r="O265" t="str">
            <v>TC</v>
          </cell>
          <cell r="P265">
            <v>761453</v>
          </cell>
          <cell r="Q265">
            <v>0</v>
          </cell>
          <cell r="R265" t="str">
            <v>1</v>
          </cell>
          <cell r="S265">
            <v>18768</v>
          </cell>
          <cell r="T265">
            <v>29706</v>
          </cell>
          <cell r="U265">
            <v>52.291666666666664</v>
          </cell>
          <cell r="V265">
            <v>0.58333333333333337</v>
          </cell>
          <cell r="W265">
            <v>22.347222222222221</v>
          </cell>
          <cell r="X265" t="str">
            <v>5Tecnico</v>
          </cell>
          <cell r="Y265">
            <v>29852521.629945599</v>
          </cell>
          <cell r="Z265" t="str">
            <v>SUROCCIDENTE</v>
          </cell>
          <cell r="AA265" t="str">
            <v>SUP</v>
          </cell>
          <cell r="AB265" t="str">
            <v>sale</v>
          </cell>
          <cell r="AC265">
            <v>5281787</v>
          </cell>
        </row>
        <row r="266">
          <cell r="C266" t="str">
            <v>MUÑOZ RAMIREZ NHORA MARGARITA</v>
          </cell>
          <cell r="D266" t="str">
            <v>3020-08</v>
          </cell>
          <cell r="E266">
            <v>23702397.082083337</v>
          </cell>
          <cell r="F266" t="str">
            <v>Profesional Universitario</v>
          </cell>
          <cell r="G266" t="str">
            <v>22NOROCCIDENTE</v>
          </cell>
          <cell r="H266" t="str">
            <v>GRUPO FINANCIERO</v>
          </cell>
          <cell r="M266" t="str">
            <v>C</v>
          </cell>
          <cell r="O266" t="str">
            <v>ES</v>
          </cell>
          <cell r="P266">
            <v>1044033</v>
          </cell>
          <cell r="Q266">
            <v>0</v>
          </cell>
          <cell r="R266" t="str">
            <v>2</v>
          </cell>
          <cell r="S266">
            <v>21373</v>
          </cell>
          <cell r="T266">
            <v>28431</v>
          </cell>
          <cell r="U266">
            <v>45.161111111111111</v>
          </cell>
          <cell r="V266">
            <v>0</v>
          </cell>
          <cell r="W266">
            <v>25.841666666666665</v>
          </cell>
          <cell r="X266" t="str">
            <v>4Profesional</v>
          </cell>
          <cell r="Y266">
            <v>45174987.924626149</v>
          </cell>
          <cell r="Z266" t="str">
            <v>NOROCCIDENTE</v>
          </cell>
          <cell r="AA266" t="str">
            <v>Mant</v>
          </cell>
          <cell r="AB266" t="str">
            <v>3020-08</v>
          </cell>
          <cell r="AC266">
            <v>42976286</v>
          </cell>
        </row>
        <row r="267">
          <cell r="C267" t="str">
            <v>NAVARRO PEREZ JORGE ENRIQUE</v>
          </cell>
          <cell r="D267" t="str">
            <v>2045-22</v>
          </cell>
          <cell r="E267">
            <v>45131481.96208334</v>
          </cell>
          <cell r="F267" t="str">
            <v>Jefe Oficina</v>
          </cell>
          <cell r="G267" t="str">
            <v>11OCI</v>
          </cell>
          <cell r="H267" t="str">
            <v>OFICINA CONTROL INTERNO</v>
          </cell>
          <cell r="K267" t="str">
            <v>x</v>
          </cell>
          <cell r="M267" t="str">
            <v>LNR</v>
          </cell>
          <cell r="O267" t="str">
            <v>UN</v>
          </cell>
          <cell r="P267">
            <v>2222927</v>
          </cell>
          <cell r="Q267">
            <v>0</v>
          </cell>
          <cell r="R267" t="str">
            <v>1</v>
          </cell>
          <cell r="S267">
            <v>22809</v>
          </cell>
          <cell r="T267">
            <v>37684</v>
          </cell>
          <cell r="U267">
            <v>41.230555555555554</v>
          </cell>
          <cell r="V267">
            <v>0</v>
          </cell>
          <cell r="W267">
            <v>0.50277777777777777</v>
          </cell>
          <cell r="X267" t="str">
            <v>3Ejecutivo</v>
          </cell>
          <cell r="Y267">
            <v>15551597.292000001</v>
          </cell>
          <cell r="AA267" t="str">
            <v>SUP</v>
          </cell>
          <cell r="AB267" t="str">
            <v>sale</v>
          </cell>
          <cell r="AC267">
            <v>19475548</v>
          </cell>
        </row>
        <row r="268">
          <cell r="C268" t="str">
            <v>NAVIA VELASCO CLARA MARIA DE LOS DOLOR</v>
          </cell>
          <cell r="D268" t="str">
            <v>2035-18</v>
          </cell>
          <cell r="E268">
            <v>38152175.625416674</v>
          </cell>
          <cell r="F268" t="str">
            <v>Director o Gerente Regional</v>
          </cell>
          <cell r="G268" t="str">
            <v>25SUROCCIDENTE</v>
          </cell>
          <cell r="H268" t="str">
            <v>DIRECCION REGIONAL VALLE</v>
          </cell>
          <cell r="K268" t="str">
            <v>x</v>
          </cell>
          <cell r="M268" t="str">
            <v>LNR</v>
          </cell>
          <cell r="O268" t="str">
            <v>MG</v>
          </cell>
          <cell r="P268">
            <v>1879165</v>
          </cell>
          <cell r="Q268">
            <v>0</v>
          </cell>
          <cell r="R268" t="str">
            <v>2</v>
          </cell>
          <cell r="S268">
            <v>18698</v>
          </cell>
          <cell r="T268">
            <v>36143</v>
          </cell>
          <cell r="U268">
            <v>52.483333333333334</v>
          </cell>
          <cell r="V268">
            <v>17.666666666666664</v>
          </cell>
          <cell r="W268">
            <v>4.7249999999999996</v>
          </cell>
          <cell r="X268" t="str">
            <v>3Ejecutivo</v>
          </cell>
          <cell r="Y268">
            <v>13146638.34</v>
          </cell>
          <cell r="Z268" t="str">
            <v>SUROCCIDENTE</v>
          </cell>
          <cell r="AA268" t="str">
            <v>SUP</v>
          </cell>
          <cell r="AB268" t="str">
            <v>sale</v>
          </cell>
          <cell r="AC268">
            <v>31224652</v>
          </cell>
        </row>
        <row r="269">
          <cell r="C269" t="str">
            <v>NEITA ALVAREZ FLOR ANGELA</v>
          </cell>
          <cell r="D269" t="str">
            <v>3020-14</v>
          </cell>
          <cell r="E269">
            <v>27317929.430000003</v>
          </cell>
          <cell r="F269" t="str">
            <v>Profesional Universitario</v>
          </cell>
          <cell r="G269" t="str">
            <v>19SDF</v>
          </cell>
          <cell r="H269" t="str">
            <v>GRUPO TESORERIA</v>
          </cell>
          <cell r="M269" t="str">
            <v>C</v>
          </cell>
          <cell r="O269" t="str">
            <v>ES</v>
          </cell>
          <cell r="P269">
            <v>1345530</v>
          </cell>
          <cell r="Q269">
            <v>0</v>
          </cell>
          <cell r="R269" t="str">
            <v>2</v>
          </cell>
          <cell r="S269">
            <v>20947</v>
          </cell>
          <cell r="T269">
            <v>29075</v>
          </cell>
          <cell r="U269">
            <v>46.327777777777776</v>
          </cell>
          <cell r="V269">
            <v>0</v>
          </cell>
          <cell r="W269">
            <v>24.074999999999999</v>
          </cell>
          <cell r="X269" t="str">
            <v>4Profesional</v>
          </cell>
          <cell r="Y269">
            <v>54313971.461750001</v>
          </cell>
          <cell r="AA269" t="str">
            <v>Mant</v>
          </cell>
          <cell r="AB269" t="str">
            <v>3020-14</v>
          </cell>
          <cell r="AC269">
            <v>46351179</v>
          </cell>
        </row>
        <row r="270">
          <cell r="C270" t="str">
            <v>NIETO BUITRAGO JOSE ALBERTO</v>
          </cell>
          <cell r="D270" t="str">
            <v>4065-15</v>
          </cell>
          <cell r="E270">
            <v>18995922.495416671</v>
          </cell>
          <cell r="F270" t="str">
            <v>Técnico Administrativo</v>
          </cell>
          <cell r="G270" t="str">
            <v>15OSI</v>
          </cell>
          <cell r="H270" t="str">
            <v>DIVISION SISTEMATIZACION E INFORMATICA</v>
          </cell>
          <cell r="M270" t="str">
            <v>C</v>
          </cell>
          <cell r="O270" t="str">
            <v>BACHILLER</v>
          </cell>
          <cell r="P270">
            <v>935634</v>
          </cell>
          <cell r="Q270">
            <v>0</v>
          </cell>
          <cell r="R270" t="str">
            <v>1</v>
          </cell>
          <cell r="S270">
            <v>20433</v>
          </cell>
          <cell r="T270">
            <v>34516</v>
          </cell>
          <cell r="U270">
            <v>47.736111111111114</v>
          </cell>
          <cell r="V270">
            <v>0</v>
          </cell>
          <cell r="W270">
            <v>9.1777777777777771</v>
          </cell>
          <cell r="X270" t="str">
            <v>5Tecnico</v>
          </cell>
          <cell r="Y270">
            <v>8338393.1111030085</v>
          </cell>
          <cell r="AA270" t="str">
            <v>Mant</v>
          </cell>
          <cell r="AB270" t="str">
            <v>4065-15</v>
          </cell>
          <cell r="AC270">
            <v>19303511</v>
          </cell>
        </row>
        <row r="271">
          <cell r="C271" t="str">
            <v>NIÑO PICO ROSA ELENA</v>
          </cell>
          <cell r="D271" t="str">
            <v>4065-09</v>
          </cell>
          <cell r="E271">
            <v>14586952.714583334</v>
          </cell>
          <cell r="F271" t="str">
            <v>Técnico Administrativo</v>
          </cell>
          <cell r="G271" t="str">
            <v>21CENTRO</v>
          </cell>
          <cell r="H271" t="str">
            <v>GRUPO CARTERA</v>
          </cell>
          <cell r="L271" t="str">
            <v>MCF</v>
          </cell>
          <cell r="M271" t="str">
            <v>C</v>
          </cell>
          <cell r="O271" t="str">
            <v>BACHILLER</v>
          </cell>
          <cell r="P271">
            <v>688731</v>
          </cell>
          <cell r="Q271">
            <v>0</v>
          </cell>
          <cell r="R271" t="str">
            <v>2</v>
          </cell>
          <cell r="S271">
            <v>20462</v>
          </cell>
          <cell r="T271">
            <v>29780</v>
          </cell>
          <cell r="U271">
            <v>47.658333333333331</v>
          </cell>
          <cell r="V271">
            <v>0</v>
          </cell>
          <cell r="W271">
            <v>22.144444444444446</v>
          </cell>
          <cell r="X271" t="str">
            <v>5Tecnico</v>
          </cell>
          <cell r="Y271">
            <v>26861738.344725695</v>
          </cell>
          <cell r="Z271" t="str">
            <v>CENTRO</v>
          </cell>
          <cell r="AA271" t="str">
            <v>Mant</v>
          </cell>
          <cell r="AB271" t="str">
            <v>4065-09</v>
          </cell>
          <cell r="AC271">
            <v>41770704</v>
          </cell>
        </row>
        <row r="272">
          <cell r="C272" t="str">
            <v>NORIEGA MURCIA JUAN ANTONIO</v>
          </cell>
          <cell r="D272" t="str">
            <v>2045-22</v>
          </cell>
          <cell r="E272">
            <v>45131481.96208334</v>
          </cell>
          <cell r="F272" t="str">
            <v>Jefe Oficina</v>
          </cell>
          <cell r="G272" t="str">
            <v>12OPL</v>
          </cell>
          <cell r="H272" t="str">
            <v>OFICINA PLANEACION</v>
          </cell>
          <cell r="K272" t="str">
            <v>x</v>
          </cell>
          <cell r="M272" t="str">
            <v>LNR</v>
          </cell>
          <cell r="O272" t="str">
            <v>ES</v>
          </cell>
          <cell r="P272">
            <v>2222927</v>
          </cell>
          <cell r="Q272">
            <v>0</v>
          </cell>
          <cell r="R272" t="str">
            <v>1</v>
          </cell>
          <cell r="S272">
            <v>23516</v>
          </cell>
          <cell r="T272">
            <v>37638</v>
          </cell>
          <cell r="U272">
            <v>39.294444444444444</v>
          </cell>
          <cell r="V272">
            <v>0</v>
          </cell>
          <cell r="W272">
            <v>0.6333333333333333</v>
          </cell>
          <cell r="X272" t="str">
            <v>3Ejecutivo</v>
          </cell>
          <cell r="Y272">
            <v>15551597.292000001</v>
          </cell>
          <cell r="AA272" t="str">
            <v>SUP</v>
          </cell>
          <cell r="AB272" t="str">
            <v>sale</v>
          </cell>
          <cell r="AC272">
            <v>79316818</v>
          </cell>
        </row>
        <row r="273">
          <cell r="C273" t="str">
            <v>NORIEGA POLO BEATRIZ ELENA</v>
          </cell>
          <cell r="D273" t="str">
            <v>4065-11</v>
          </cell>
          <cell r="E273">
            <v>16080398.177083332</v>
          </cell>
          <cell r="F273" t="str">
            <v>Técnico Administrativo</v>
          </cell>
          <cell r="G273" t="str">
            <v>23NORTE</v>
          </cell>
          <cell r="H273" t="str">
            <v>DIVISION PROGRAMAS EN ADMINISTRACION</v>
          </cell>
          <cell r="K273" t="str">
            <v>X</v>
          </cell>
          <cell r="M273" t="str">
            <v>C</v>
          </cell>
          <cell r="O273" t="str">
            <v>ES</v>
          </cell>
          <cell r="P273">
            <v>761453</v>
          </cell>
          <cell r="Q273">
            <v>0</v>
          </cell>
          <cell r="R273" t="str">
            <v>2</v>
          </cell>
          <cell r="S273">
            <v>22805</v>
          </cell>
          <cell r="T273">
            <v>33025</v>
          </cell>
          <cell r="U273">
            <v>41.241666666666667</v>
          </cell>
          <cell r="V273">
            <v>0</v>
          </cell>
          <cell r="W273">
            <v>13.261111111111111</v>
          </cell>
          <cell r="X273" t="str">
            <v>5Tecnico</v>
          </cell>
          <cell r="Y273">
            <v>18027195.516038194</v>
          </cell>
          <cell r="Z273" t="str">
            <v>NORTE</v>
          </cell>
          <cell r="AA273" t="str">
            <v>SUP</v>
          </cell>
          <cell r="AB273" t="str">
            <v>sale</v>
          </cell>
          <cell r="AC273">
            <v>32659834</v>
          </cell>
        </row>
        <row r="274">
          <cell r="C274" t="str">
            <v>NOSSA HERRERA CARLOS HERNANDO</v>
          </cell>
          <cell r="D274" t="str">
            <v>4065-15</v>
          </cell>
          <cell r="E274">
            <v>18995922.495416671</v>
          </cell>
          <cell r="F274" t="str">
            <v>Técnico Administrativo</v>
          </cell>
          <cell r="G274" t="str">
            <v>14ODI</v>
          </cell>
          <cell r="H274" t="str">
            <v>OFICINA DIVULGACION</v>
          </cell>
          <cell r="M274" t="str">
            <v>C</v>
          </cell>
          <cell r="O274" t="str">
            <v>UN</v>
          </cell>
          <cell r="P274">
            <v>935634</v>
          </cell>
          <cell r="Q274">
            <v>0</v>
          </cell>
          <cell r="R274" t="str">
            <v>1</v>
          </cell>
          <cell r="S274">
            <v>20960</v>
          </cell>
          <cell r="T274">
            <v>34127</v>
          </cell>
          <cell r="U274">
            <v>46.291666666666664</v>
          </cell>
          <cell r="V274">
            <v>0</v>
          </cell>
          <cell r="W274">
            <v>10.244444444444444</v>
          </cell>
          <cell r="X274" t="str">
            <v>5Tecnico</v>
          </cell>
          <cell r="Y274">
            <v>16639055.936635418</v>
          </cell>
          <cell r="AA274" t="str">
            <v>Mant</v>
          </cell>
          <cell r="AB274" t="str">
            <v>4065-15</v>
          </cell>
          <cell r="AC274">
            <v>3010031</v>
          </cell>
        </row>
        <row r="275">
          <cell r="C275" t="str">
            <v>zzVACANTE46</v>
          </cell>
          <cell r="D275" t="str">
            <v>2035-12</v>
          </cell>
          <cell r="E275">
            <v>31146455.449583333</v>
          </cell>
          <cell r="F275" t="str">
            <v>Director o Gerente Regional</v>
          </cell>
          <cell r="G275" t="str">
            <v>24ORIENTE</v>
          </cell>
          <cell r="H275" t="str">
            <v>DIRECCION REGIONAL META</v>
          </cell>
          <cell r="K275" t="str">
            <v>X</v>
          </cell>
          <cell r="M275" t="str">
            <v>LNR</v>
          </cell>
          <cell r="N275" t="str">
            <v>V</v>
          </cell>
          <cell r="P275">
            <v>1534102</v>
          </cell>
          <cell r="Q275">
            <v>0</v>
          </cell>
          <cell r="R275">
            <v>0</v>
          </cell>
          <cell r="X275" t="str">
            <v>3Ejecutivo</v>
          </cell>
          <cell r="Y275">
            <v>0</v>
          </cell>
          <cell r="Z275" t="str">
            <v>ORIENTE</v>
          </cell>
          <cell r="AA275" t="str">
            <v>SUP</v>
          </cell>
          <cell r="AB275" t="str">
            <v>sale</v>
          </cell>
        </row>
        <row r="276">
          <cell r="C276" t="str">
            <v>OLAYA QUIJANO AMPARO</v>
          </cell>
          <cell r="D276" t="str">
            <v>4065-12</v>
          </cell>
          <cell r="E276">
            <v>16415181.84</v>
          </cell>
          <cell r="F276" t="str">
            <v>Técnico Administrativo</v>
          </cell>
          <cell r="G276" t="str">
            <v>16SDT</v>
          </cell>
          <cell r="H276" t="str">
            <v>DIVISION PROGRAMAS INTERNACIONALES</v>
          </cell>
          <cell r="I276" t="str">
            <v>SRI</v>
          </cell>
          <cell r="L276" t="str">
            <v>MCF</v>
          </cell>
          <cell r="M276" t="str">
            <v>C</v>
          </cell>
          <cell r="O276" t="str">
            <v>BACHILLER</v>
          </cell>
          <cell r="P276">
            <v>808521</v>
          </cell>
          <cell r="Q276">
            <v>0</v>
          </cell>
          <cell r="R276" t="str">
            <v>2</v>
          </cell>
          <cell r="S276">
            <v>20884</v>
          </cell>
          <cell r="T276">
            <v>29267</v>
          </cell>
          <cell r="U276">
            <v>46.5</v>
          </cell>
          <cell r="V276">
            <v>0</v>
          </cell>
          <cell r="W276">
            <v>23.552777777777777</v>
          </cell>
          <cell r="X276" t="str">
            <v>5Tecnico</v>
          </cell>
          <cell r="Y276">
            <v>31984856.668000001</v>
          </cell>
          <cell r="AA276" t="str">
            <v>Mant</v>
          </cell>
          <cell r="AB276" t="str">
            <v>4065-12</v>
          </cell>
          <cell r="AC276">
            <v>21013003</v>
          </cell>
        </row>
        <row r="277">
          <cell r="C277" t="str">
            <v>OLIVEROS SORIA PABLO EMILIO</v>
          </cell>
          <cell r="D277" t="str">
            <v>3020-05</v>
          </cell>
          <cell r="E277">
            <v>20316671.181249995</v>
          </cell>
          <cell r="F277" t="str">
            <v>Profesional Universitario</v>
          </cell>
          <cell r="G277" t="str">
            <v>21CENTRO</v>
          </cell>
          <cell r="H277" t="str">
            <v>GRUPO TESORERIA</v>
          </cell>
          <cell r="K277" t="str">
            <v>X</v>
          </cell>
          <cell r="M277" t="str">
            <v>C</v>
          </cell>
          <cell r="O277" t="str">
            <v>UN</v>
          </cell>
          <cell r="P277">
            <v>894900</v>
          </cell>
          <cell r="Q277">
            <v>0</v>
          </cell>
          <cell r="R277" t="str">
            <v>1</v>
          </cell>
          <cell r="S277">
            <v>22157</v>
          </cell>
          <cell r="T277">
            <v>29296</v>
          </cell>
          <cell r="U277">
            <v>43.016666666666666</v>
          </cell>
          <cell r="V277">
            <v>0</v>
          </cell>
          <cell r="W277">
            <v>23.469444444444445</v>
          </cell>
          <cell r="X277" t="str">
            <v>4Profesional</v>
          </cell>
          <cell r="Y277">
            <v>35257634.297642365</v>
          </cell>
          <cell r="Z277" t="str">
            <v>CENTRO</v>
          </cell>
          <cell r="AA277" t="str">
            <v>SUP</v>
          </cell>
          <cell r="AB277" t="str">
            <v>sale</v>
          </cell>
          <cell r="AC277">
            <v>2254584</v>
          </cell>
        </row>
        <row r="278">
          <cell r="C278" t="str">
            <v>ORDUZ LOPEZ MARIA-DEL-PILAR</v>
          </cell>
          <cell r="D278" t="str">
            <v>5040-20</v>
          </cell>
          <cell r="E278">
            <v>16138824.14833333</v>
          </cell>
          <cell r="F278" t="str">
            <v>Secretario Ejecutivo</v>
          </cell>
          <cell r="G278" t="str">
            <v>19SDF</v>
          </cell>
          <cell r="H278" t="str">
            <v>GRUPO GESTION FINANCIERA Y CARTERA</v>
          </cell>
          <cell r="M278" t="str">
            <v>C</v>
          </cell>
          <cell r="O278" t="str">
            <v>BACHILLER</v>
          </cell>
          <cell r="P278">
            <v>764298</v>
          </cell>
          <cell r="Q278">
            <v>0</v>
          </cell>
          <cell r="R278" t="str">
            <v>2</v>
          </cell>
          <cell r="S278">
            <v>22283</v>
          </cell>
          <cell r="T278">
            <v>34501</v>
          </cell>
          <cell r="U278">
            <v>42.674999999999997</v>
          </cell>
          <cell r="V278">
            <v>6</v>
          </cell>
          <cell r="W278">
            <v>9.219444444444445</v>
          </cell>
          <cell r="X278" t="str">
            <v>6Asistencial</v>
          </cell>
          <cell r="Y278">
            <v>7127285.1379768504</v>
          </cell>
          <cell r="AA278" t="str">
            <v>Mant</v>
          </cell>
          <cell r="AB278" t="str">
            <v>5040-20</v>
          </cell>
          <cell r="AC278">
            <v>51615995</v>
          </cell>
        </row>
        <row r="279">
          <cell r="C279" t="str">
            <v>ORJUELA CORTES BLANCA LIGIA</v>
          </cell>
          <cell r="D279" t="str">
            <v>4065-15</v>
          </cell>
          <cell r="E279">
            <v>18995922.495416671</v>
          </cell>
          <cell r="F279" t="str">
            <v>Técnico Administrativo</v>
          </cell>
          <cell r="G279" t="str">
            <v>21CENTRO</v>
          </cell>
          <cell r="H279" t="str">
            <v>GRUPO ADMINISTRATIVO</v>
          </cell>
          <cell r="K279" t="str">
            <v>x</v>
          </cell>
          <cell r="M279" t="str">
            <v>C</v>
          </cell>
          <cell r="O279" t="str">
            <v>UN</v>
          </cell>
          <cell r="P279">
            <v>935634</v>
          </cell>
          <cell r="Q279">
            <v>0</v>
          </cell>
          <cell r="R279" t="str">
            <v>2</v>
          </cell>
          <cell r="S279">
            <v>21972</v>
          </cell>
          <cell r="T279">
            <v>32479</v>
          </cell>
          <cell r="U279">
            <v>43.524999999999999</v>
          </cell>
          <cell r="V279">
            <v>0</v>
          </cell>
          <cell r="W279">
            <v>14.758333333333333</v>
          </cell>
          <cell r="X279" t="str">
            <v>5Tecnico</v>
          </cell>
          <cell r="Y279">
            <v>23430507.339343753</v>
          </cell>
          <cell r="Z279" t="str">
            <v>CENTRO</v>
          </cell>
          <cell r="AA279" t="str">
            <v>SUP</v>
          </cell>
          <cell r="AB279" t="str">
            <v>sale</v>
          </cell>
          <cell r="AC279">
            <v>51609543</v>
          </cell>
        </row>
        <row r="280">
          <cell r="C280" t="str">
            <v>OROS MARTINEZ ALEYDA</v>
          </cell>
          <cell r="D280" t="str">
            <v>5120-09</v>
          </cell>
          <cell r="E280">
            <v>10643889.421249999</v>
          </cell>
          <cell r="F280" t="str">
            <v>Auxiliar Administrativo</v>
          </cell>
          <cell r="G280" t="str">
            <v>24ORIENTE</v>
          </cell>
          <cell r="H280" t="str">
            <v>GRUPO OPERATIVO</v>
          </cell>
          <cell r="K280" t="str">
            <v>X</v>
          </cell>
          <cell r="M280" t="str">
            <v>C</v>
          </cell>
          <cell r="O280" t="str">
            <v>BACHILLER</v>
          </cell>
          <cell r="P280">
            <v>468655</v>
          </cell>
          <cell r="Q280">
            <v>0</v>
          </cell>
          <cell r="R280" t="str">
            <v>2</v>
          </cell>
          <cell r="S280">
            <v>24754</v>
          </cell>
          <cell r="T280">
            <v>35622</v>
          </cell>
          <cell r="U280">
            <v>35.905555555555559</v>
          </cell>
          <cell r="V280">
            <v>0</v>
          </cell>
          <cell r="W280">
            <v>6.15</v>
          </cell>
          <cell r="X280" t="str">
            <v>6Asistencial</v>
          </cell>
          <cell r="Y280">
            <v>3442771.4388854164</v>
          </cell>
          <cell r="Z280" t="str">
            <v>ORIENTE</v>
          </cell>
          <cell r="AA280" t="str">
            <v>SUP</v>
          </cell>
          <cell r="AB280" t="str">
            <v>sale</v>
          </cell>
          <cell r="AC280">
            <v>40382681</v>
          </cell>
        </row>
        <row r="281">
          <cell r="C281" t="str">
            <v>OROZCO DURAN ERNESTO MIGUEL</v>
          </cell>
          <cell r="D281" t="str">
            <v>2035-12</v>
          </cell>
          <cell r="E281">
            <v>31146455.449583333</v>
          </cell>
          <cell r="F281" t="str">
            <v>Director o Gerente Regional</v>
          </cell>
          <cell r="G281" t="str">
            <v>24ORIENTE</v>
          </cell>
          <cell r="H281" t="str">
            <v>DIRECCION REGIONAL CESAR</v>
          </cell>
          <cell r="K281" t="str">
            <v>X</v>
          </cell>
          <cell r="M281" t="str">
            <v>LNR</v>
          </cell>
          <cell r="O281" t="str">
            <v>UN</v>
          </cell>
          <cell r="P281">
            <v>1534102</v>
          </cell>
          <cell r="Q281">
            <v>0</v>
          </cell>
          <cell r="R281" t="str">
            <v>1</v>
          </cell>
          <cell r="S281">
            <v>26697</v>
          </cell>
          <cell r="T281">
            <v>37196</v>
          </cell>
          <cell r="U281">
            <v>30.591666666666665</v>
          </cell>
          <cell r="V281">
            <v>0</v>
          </cell>
          <cell r="W281">
            <v>1.8444444444444446</v>
          </cell>
          <cell r="X281" t="str">
            <v>3Ejecutivo</v>
          </cell>
          <cell r="Y281">
            <v>11708266.464</v>
          </cell>
          <cell r="Z281" t="str">
            <v>ORIENTE</v>
          </cell>
          <cell r="AA281" t="str">
            <v>SUP</v>
          </cell>
          <cell r="AB281" t="str">
            <v>sale</v>
          </cell>
          <cell r="AC281">
            <v>77172267</v>
          </cell>
        </row>
        <row r="282">
          <cell r="C282" t="str">
            <v>OROZCO RICAURTE ADRIANA</v>
          </cell>
          <cell r="D282" t="str">
            <v>5120-09</v>
          </cell>
          <cell r="E282">
            <v>10643889.421249999</v>
          </cell>
          <cell r="F282" t="str">
            <v>Auxiliar Administrativo</v>
          </cell>
          <cell r="G282" t="str">
            <v>22NOROCCIDENTE</v>
          </cell>
          <cell r="H282" t="str">
            <v>GRUPO OPERATIVO</v>
          </cell>
          <cell r="K282" t="str">
            <v>X</v>
          </cell>
          <cell r="M282" t="str">
            <v>C</v>
          </cell>
          <cell r="O282" t="str">
            <v>TL</v>
          </cell>
          <cell r="P282">
            <v>468655</v>
          </cell>
          <cell r="Q282">
            <v>0</v>
          </cell>
          <cell r="R282" t="str">
            <v>2</v>
          </cell>
          <cell r="S282">
            <v>27013</v>
          </cell>
          <cell r="T282">
            <v>35384</v>
          </cell>
          <cell r="U282">
            <v>29.722222222222221</v>
          </cell>
          <cell r="V282">
            <v>0.33333333333333331</v>
          </cell>
          <cell r="W282">
            <v>6.8055555555555554</v>
          </cell>
          <cell r="X282" t="str">
            <v>6Asistencial</v>
          </cell>
          <cell r="Y282">
            <v>3745908.5467118053</v>
          </cell>
          <cell r="Z282" t="str">
            <v>NOROCCIDENTE</v>
          </cell>
          <cell r="AA282" t="str">
            <v>SUP</v>
          </cell>
          <cell r="AB282" t="str">
            <v>sale</v>
          </cell>
          <cell r="AC282">
            <v>41929072</v>
          </cell>
        </row>
        <row r="283">
          <cell r="C283" t="str">
            <v>ORTEGON APONTE CAMILO FERNANDO</v>
          </cell>
          <cell r="D283" t="str">
            <v>4065-11</v>
          </cell>
          <cell r="E283">
            <v>16080398.177083332</v>
          </cell>
          <cell r="F283" t="str">
            <v>Técnico Administrativo</v>
          </cell>
          <cell r="G283" t="str">
            <v>21CENTRO</v>
          </cell>
          <cell r="H283" t="str">
            <v>GRUPO ATENCION AL USUARIO</v>
          </cell>
          <cell r="K283" t="str">
            <v>X</v>
          </cell>
          <cell r="M283" t="str">
            <v>C</v>
          </cell>
          <cell r="O283" t="str">
            <v>BACHILLER</v>
          </cell>
          <cell r="P283">
            <v>761453</v>
          </cell>
          <cell r="Q283">
            <v>0</v>
          </cell>
          <cell r="R283" t="str">
            <v>1</v>
          </cell>
          <cell r="S283">
            <v>22515</v>
          </cell>
          <cell r="T283">
            <v>30788</v>
          </cell>
          <cell r="U283">
            <v>42.036111111111111</v>
          </cell>
          <cell r="V283">
            <v>0</v>
          </cell>
          <cell r="W283">
            <v>19.386111111111113</v>
          </cell>
          <cell r="X283" t="str">
            <v>5Tecnico</v>
          </cell>
          <cell r="Y283">
            <v>25996437.027584489</v>
          </cell>
          <cell r="Z283" t="str">
            <v>CENTRO</v>
          </cell>
          <cell r="AA283" t="str">
            <v>SUP</v>
          </cell>
          <cell r="AB283" t="str">
            <v>sale</v>
          </cell>
          <cell r="AC283">
            <v>19472311</v>
          </cell>
        </row>
        <row r="284">
          <cell r="C284" t="str">
            <v>ORTIZ CIFUENTES ROSAURA</v>
          </cell>
          <cell r="D284" t="str">
            <v>4065-15</v>
          </cell>
          <cell r="E284">
            <v>18995922.495416671</v>
          </cell>
          <cell r="F284" t="str">
            <v>Técnico Administrativo</v>
          </cell>
          <cell r="G284" t="str">
            <v>16SDT</v>
          </cell>
          <cell r="H284" t="str">
            <v>DIVISION CREDITO</v>
          </cell>
          <cell r="L284" t="str">
            <v>MCF</v>
          </cell>
          <cell r="M284" t="str">
            <v>C</v>
          </cell>
          <cell r="O284" t="str">
            <v>BACHILLER</v>
          </cell>
          <cell r="P284">
            <v>935634</v>
          </cell>
          <cell r="Q284">
            <v>0</v>
          </cell>
          <cell r="R284" t="str">
            <v>2</v>
          </cell>
          <cell r="S284">
            <v>20673</v>
          </cell>
          <cell r="T284">
            <v>29725</v>
          </cell>
          <cell r="U284">
            <v>47.080555555555556</v>
          </cell>
          <cell r="V284">
            <v>0</v>
          </cell>
          <cell r="W284">
            <v>22.294444444444444</v>
          </cell>
          <cell r="X284" t="str">
            <v>5Tecnico</v>
          </cell>
          <cell r="Y284">
            <v>35051435.295089118</v>
          </cell>
          <cell r="AA284" t="str">
            <v>Mant</v>
          </cell>
          <cell r="AB284" t="str">
            <v>4065-15</v>
          </cell>
          <cell r="AC284">
            <v>41690760</v>
          </cell>
        </row>
        <row r="285">
          <cell r="C285" t="str">
            <v>ORTIZ DE SOJO AURISTELA ISABEL</v>
          </cell>
          <cell r="D285" t="str">
            <v>5040-16</v>
          </cell>
          <cell r="E285">
            <v>14586952.714583334</v>
          </cell>
          <cell r="F285" t="str">
            <v>Secretario Ejecutivo</v>
          </cell>
          <cell r="G285" t="str">
            <v>23NORTE</v>
          </cell>
          <cell r="H285" t="str">
            <v>DIRECCION REGIONAL ATLANTICO</v>
          </cell>
          <cell r="M285" t="str">
            <v>C</v>
          </cell>
          <cell r="N285" t="str">
            <v>P</v>
          </cell>
          <cell r="O285" t="str">
            <v>UN</v>
          </cell>
          <cell r="P285">
            <v>688731</v>
          </cell>
          <cell r="Q285">
            <v>0</v>
          </cell>
          <cell r="R285" t="str">
            <v>2</v>
          </cell>
          <cell r="S285">
            <v>22281</v>
          </cell>
          <cell r="T285">
            <v>31036</v>
          </cell>
          <cell r="U285">
            <v>42.680555555555557</v>
          </cell>
          <cell r="V285">
            <v>0</v>
          </cell>
          <cell r="W285">
            <v>18.708333333333332</v>
          </cell>
          <cell r="X285" t="str">
            <v>6Asistencial</v>
          </cell>
          <cell r="Y285">
            <v>6570493.7400000002</v>
          </cell>
          <cell r="Z285" t="str">
            <v>NORTE</v>
          </cell>
          <cell r="AA285" t="str">
            <v>Mant</v>
          </cell>
          <cell r="AB285" t="str">
            <v>5040-16</v>
          </cell>
          <cell r="AC285">
            <v>32653398</v>
          </cell>
        </row>
        <row r="286">
          <cell r="C286" t="str">
            <v>ORTIZ HURTADO MARIA GILMA</v>
          </cell>
          <cell r="D286" t="str">
            <v>5040-22</v>
          </cell>
          <cell r="E286">
            <v>17182482.831666667</v>
          </cell>
          <cell r="F286" t="str">
            <v>Secretario Ejecutivo</v>
          </cell>
          <cell r="G286" t="str">
            <v>21CENTRO</v>
          </cell>
          <cell r="H286" t="str">
            <v>DIVISION SERVICIOS AL EXTERIOR</v>
          </cell>
          <cell r="I286" t="str">
            <v>SRI</v>
          </cell>
          <cell r="L286">
            <v>2003</v>
          </cell>
          <cell r="M286" t="str">
            <v>C</v>
          </cell>
          <cell r="N286" t="str">
            <v>P</v>
          </cell>
          <cell r="O286" t="str">
            <v>BACHILLER</v>
          </cell>
          <cell r="P286">
            <v>846314</v>
          </cell>
          <cell r="Q286">
            <v>0</v>
          </cell>
          <cell r="R286" t="str">
            <v>2</v>
          </cell>
          <cell r="S286">
            <v>17047</v>
          </cell>
          <cell r="T286">
            <v>34394</v>
          </cell>
          <cell r="U286">
            <v>57.008333333333333</v>
          </cell>
          <cell r="V286">
            <v>21</v>
          </cell>
          <cell r="W286">
            <v>9.5111111111111111</v>
          </cell>
          <cell r="X286" t="str">
            <v>6Asistencial</v>
          </cell>
          <cell r="Y286">
            <v>8073835.5600000005</v>
          </cell>
          <cell r="Z286" t="str">
            <v>CENTRO</v>
          </cell>
          <cell r="AA286" t="str">
            <v>Mant</v>
          </cell>
          <cell r="AB286" t="str">
            <v>5040-22</v>
          </cell>
          <cell r="AC286">
            <v>41417825</v>
          </cell>
        </row>
        <row r="287">
          <cell r="C287" t="str">
            <v>ORTIZ RIAÑO ANA CLEOFE</v>
          </cell>
          <cell r="D287" t="str">
            <v>3020-06</v>
          </cell>
          <cell r="E287">
            <v>18995922.495416671</v>
          </cell>
          <cell r="F287" t="str">
            <v>Profesional Universitario</v>
          </cell>
          <cell r="G287" t="str">
            <v>16SDT</v>
          </cell>
          <cell r="H287" t="str">
            <v>DIVISION PROGRAMAS EN ADMINISTRACION</v>
          </cell>
          <cell r="L287" t="str">
            <v>MCF</v>
          </cell>
          <cell r="M287" t="str">
            <v>C</v>
          </cell>
          <cell r="O287" t="str">
            <v>UN</v>
          </cell>
          <cell r="P287">
            <v>935634</v>
          </cell>
          <cell r="Q287">
            <v>0</v>
          </cell>
          <cell r="R287" t="str">
            <v>2</v>
          </cell>
          <cell r="S287">
            <v>18655</v>
          </cell>
          <cell r="T287">
            <v>33501</v>
          </cell>
          <cell r="U287">
            <v>52.605555555555554</v>
          </cell>
          <cell r="V287">
            <v>13.166666666666666</v>
          </cell>
          <cell r="W287">
            <v>11.958333333333334</v>
          </cell>
          <cell r="X287" t="str">
            <v>4Profesional</v>
          </cell>
          <cell r="Y287">
            <v>19204715.355436344</v>
          </cell>
          <cell r="AA287" t="str">
            <v>Mant</v>
          </cell>
          <cell r="AB287" t="str">
            <v>3020-06</v>
          </cell>
          <cell r="AC287">
            <v>41514878</v>
          </cell>
        </row>
        <row r="288">
          <cell r="C288" t="str">
            <v>OSORIO CARVAJAL DARIO ALBERTO</v>
          </cell>
          <cell r="D288" t="str">
            <v>4065-09</v>
          </cell>
          <cell r="E288">
            <v>14586952.714583334</v>
          </cell>
          <cell r="F288" t="str">
            <v>Técnico Administrativo</v>
          </cell>
          <cell r="G288" t="str">
            <v>22NOROCCIDENTE</v>
          </cell>
          <cell r="H288" t="str">
            <v>GRUPO FINANCIERO</v>
          </cell>
          <cell r="K288" t="str">
            <v>X</v>
          </cell>
          <cell r="M288" t="str">
            <v>C</v>
          </cell>
          <cell r="O288" t="str">
            <v>BACHILLER</v>
          </cell>
          <cell r="P288">
            <v>688731</v>
          </cell>
          <cell r="Q288">
            <v>0</v>
          </cell>
          <cell r="R288" t="str">
            <v>1</v>
          </cell>
          <cell r="S288">
            <v>22900</v>
          </cell>
          <cell r="T288">
            <v>31807</v>
          </cell>
          <cell r="U288">
            <v>40.983333333333334</v>
          </cell>
          <cell r="V288">
            <v>0</v>
          </cell>
          <cell r="W288">
            <v>16.597222222222221</v>
          </cell>
          <cell r="X288" t="str">
            <v>5Tecnico</v>
          </cell>
          <cell r="Y288">
            <v>20328590.256540511</v>
          </cell>
          <cell r="Z288" t="str">
            <v>NOROCCIDENTE</v>
          </cell>
          <cell r="AA288" t="str">
            <v>SUP</v>
          </cell>
          <cell r="AB288" t="str">
            <v>sale</v>
          </cell>
          <cell r="AC288">
            <v>71622743</v>
          </cell>
        </row>
        <row r="289">
          <cell r="C289" t="str">
            <v>OSORIO MOLANO NATIMILENA</v>
          </cell>
          <cell r="D289" t="str">
            <v>5120-17</v>
          </cell>
          <cell r="E289">
            <v>14891116.80625</v>
          </cell>
          <cell r="F289" t="str">
            <v>Auxiliar Administrativo</v>
          </cell>
          <cell r="G289" t="str">
            <v>19SDF</v>
          </cell>
          <cell r="H289" t="str">
            <v>GRUPO TESORERIA</v>
          </cell>
          <cell r="K289" t="str">
            <v>X</v>
          </cell>
          <cell r="M289" t="str">
            <v>C</v>
          </cell>
          <cell r="O289" t="str">
            <v>BACHILLER</v>
          </cell>
          <cell r="P289">
            <v>703542</v>
          </cell>
          <cell r="Q289">
            <v>0</v>
          </cell>
          <cell r="R289" t="str">
            <v>2</v>
          </cell>
          <cell r="S289">
            <v>21406</v>
          </cell>
          <cell r="T289">
            <v>33611</v>
          </cell>
          <cell r="U289">
            <v>45.072222222222223</v>
          </cell>
          <cell r="V289">
            <v>3.5</v>
          </cell>
          <cell r="W289">
            <v>11.658333333333333</v>
          </cell>
          <cell r="X289" t="str">
            <v>6Asistencial</v>
          </cell>
          <cell r="Y289">
            <v>14795869.356600694</v>
          </cell>
          <cell r="AA289" t="str">
            <v>SUP</v>
          </cell>
          <cell r="AB289" t="str">
            <v>sale</v>
          </cell>
          <cell r="AC289">
            <v>39520529</v>
          </cell>
        </row>
        <row r="290">
          <cell r="C290" t="str">
            <v>OSORIO OSORIO WALTER</v>
          </cell>
          <cell r="D290" t="str">
            <v>4065-09</v>
          </cell>
          <cell r="E290">
            <v>14586952.714583334</v>
          </cell>
          <cell r="F290" t="str">
            <v>Técnico Administrativo</v>
          </cell>
          <cell r="G290" t="str">
            <v>25SUROCCIDENTE</v>
          </cell>
          <cell r="H290" t="str">
            <v>GRUPO FINANCIERO</v>
          </cell>
          <cell r="K290" t="str">
            <v>X</v>
          </cell>
          <cell r="M290" t="str">
            <v>C</v>
          </cell>
          <cell r="N290" t="str">
            <v>P</v>
          </cell>
          <cell r="O290" t="str">
            <v>BACHILLER</v>
          </cell>
          <cell r="P290">
            <v>688731</v>
          </cell>
          <cell r="Q290">
            <v>0</v>
          </cell>
          <cell r="R290" t="str">
            <v>1</v>
          </cell>
          <cell r="S290">
            <v>20500</v>
          </cell>
          <cell r="T290">
            <v>30257</v>
          </cell>
          <cell r="U290">
            <v>47.555555555555557</v>
          </cell>
          <cell r="V290">
            <v>0</v>
          </cell>
          <cell r="W290">
            <v>20.841666666666665</v>
          </cell>
          <cell r="X290" t="str">
            <v>5Tecnico</v>
          </cell>
          <cell r="Y290">
            <v>6570493.7400000002</v>
          </cell>
          <cell r="Z290" t="str">
            <v>SUROCCIDENTE</v>
          </cell>
          <cell r="AA290" t="str">
            <v>SUP</v>
          </cell>
          <cell r="AB290" t="str">
            <v>sale</v>
          </cell>
          <cell r="AC290">
            <v>16584269</v>
          </cell>
        </row>
        <row r="291">
          <cell r="C291" t="str">
            <v>OSPINA CARDONA MARIO</v>
          </cell>
          <cell r="D291" t="str">
            <v>2040-18</v>
          </cell>
          <cell r="E291">
            <v>38152175.625416674</v>
          </cell>
          <cell r="F291" t="str">
            <v>Jefe de División</v>
          </cell>
          <cell r="G291" t="str">
            <v>16SDT</v>
          </cell>
          <cell r="H291" t="str">
            <v>DIVISION PROGRAMAS EN ADMINISTRACION</v>
          </cell>
          <cell r="K291" t="str">
            <v>x</v>
          </cell>
          <cell r="M291" t="str">
            <v>C</v>
          </cell>
          <cell r="N291" t="str">
            <v>P</v>
          </cell>
          <cell r="O291" t="str">
            <v>ES</v>
          </cell>
          <cell r="P291">
            <v>1879165</v>
          </cell>
          <cell r="Q291">
            <v>0</v>
          </cell>
          <cell r="R291" t="str">
            <v>1</v>
          </cell>
          <cell r="S291">
            <v>19012</v>
          </cell>
          <cell r="T291">
            <v>28081</v>
          </cell>
          <cell r="U291">
            <v>51.62777777777778</v>
          </cell>
          <cell r="V291">
            <v>9.1666666666666661</v>
          </cell>
          <cell r="W291">
            <v>26.8</v>
          </cell>
          <cell r="X291" t="str">
            <v>3Ejecutivo</v>
          </cell>
          <cell r="Y291">
            <v>13146638.34</v>
          </cell>
          <cell r="AA291" t="str">
            <v>SUP</v>
          </cell>
          <cell r="AB291" t="str">
            <v>sale</v>
          </cell>
          <cell r="AC291">
            <v>19192649</v>
          </cell>
        </row>
        <row r="292">
          <cell r="C292" t="str">
            <v>OSPINA MONTEALEGRE HELENA</v>
          </cell>
          <cell r="D292" t="str">
            <v>5120-10</v>
          </cell>
          <cell r="E292">
            <v>11597824.078333335</v>
          </cell>
          <cell r="F292" t="str">
            <v>Auxiliar Administrativo</v>
          </cell>
          <cell r="G292" t="str">
            <v>21CENTRO</v>
          </cell>
          <cell r="H292" t="str">
            <v>GRUPO ATENCION AL USUARIO</v>
          </cell>
          <cell r="L292">
            <v>2003</v>
          </cell>
          <cell r="M292" t="str">
            <v>C</v>
          </cell>
          <cell r="O292" t="str">
            <v>UN</v>
          </cell>
          <cell r="P292">
            <v>515106</v>
          </cell>
          <cell r="Q292">
            <v>0</v>
          </cell>
          <cell r="R292" t="str">
            <v>2</v>
          </cell>
          <cell r="S292">
            <v>14709</v>
          </cell>
          <cell r="T292">
            <v>33270</v>
          </cell>
          <cell r="U292">
            <v>63.408333333333331</v>
          </cell>
          <cell r="V292">
            <v>18</v>
          </cell>
          <cell r="W292">
            <v>12.594444444444445</v>
          </cell>
          <cell r="X292" t="str">
            <v>6Asistencial</v>
          </cell>
          <cell r="Y292">
            <v>12551393.255976852</v>
          </cell>
          <cell r="Z292" t="str">
            <v>CENTRO</v>
          </cell>
          <cell r="AA292" t="str">
            <v>Mant</v>
          </cell>
          <cell r="AB292" t="str">
            <v>5120-10</v>
          </cell>
          <cell r="AC292">
            <v>20234321</v>
          </cell>
        </row>
        <row r="293">
          <cell r="C293" t="str">
            <v>OSPINA ROMERO OTTO NELSON</v>
          </cell>
          <cell r="D293" t="str">
            <v>4065-11</v>
          </cell>
          <cell r="E293">
            <v>16080398.177083332</v>
          </cell>
          <cell r="F293" t="str">
            <v>Técnico Administrativo</v>
          </cell>
          <cell r="G293" t="str">
            <v>24ORIENTE</v>
          </cell>
          <cell r="H293" t="str">
            <v>GRUPO SERVICIOS</v>
          </cell>
          <cell r="K293" t="str">
            <v>x</v>
          </cell>
          <cell r="M293" t="str">
            <v>C</v>
          </cell>
          <cell r="O293" t="str">
            <v>ES</v>
          </cell>
          <cell r="P293">
            <v>761453</v>
          </cell>
          <cell r="Q293">
            <v>0</v>
          </cell>
          <cell r="R293" t="str">
            <v>1</v>
          </cell>
          <cell r="S293">
            <v>20949</v>
          </cell>
          <cell r="T293">
            <v>28522</v>
          </cell>
          <cell r="U293">
            <v>46.322222222222223</v>
          </cell>
          <cell r="V293">
            <v>0</v>
          </cell>
          <cell r="W293">
            <v>25.594444444444445</v>
          </cell>
          <cell r="X293" t="str">
            <v>5Tecnico</v>
          </cell>
          <cell r="Y293">
            <v>34094214.692542821</v>
          </cell>
          <cell r="Z293" t="str">
            <v>ORIENTE</v>
          </cell>
          <cell r="AA293" t="str">
            <v>SUP</v>
          </cell>
          <cell r="AB293" t="str">
            <v>sale</v>
          </cell>
          <cell r="AC293">
            <v>6757874</v>
          </cell>
        </row>
        <row r="294">
          <cell r="C294" t="str">
            <v>OTALORA ARIAS ELIZABETH</v>
          </cell>
          <cell r="D294" t="str">
            <v>5120-17</v>
          </cell>
          <cell r="E294">
            <v>14891116.80625</v>
          </cell>
          <cell r="F294" t="str">
            <v>Auxiliar Administrativo</v>
          </cell>
          <cell r="G294" t="str">
            <v>11OCI</v>
          </cell>
          <cell r="H294" t="str">
            <v>OFICINA CONTROL INTERNO</v>
          </cell>
          <cell r="K294" t="str">
            <v>X</v>
          </cell>
          <cell r="M294" t="str">
            <v>C</v>
          </cell>
          <cell r="O294" t="str">
            <v>TC</v>
          </cell>
          <cell r="P294">
            <v>703542</v>
          </cell>
          <cell r="Q294">
            <v>0</v>
          </cell>
          <cell r="R294" t="str">
            <v>2</v>
          </cell>
          <cell r="S294">
            <v>23876</v>
          </cell>
          <cell r="T294">
            <v>35128</v>
          </cell>
          <cell r="U294">
            <v>38.30833333333333</v>
          </cell>
          <cell r="V294">
            <v>4.25</v>
          </cell>
          <cell r="W294">
            <v>7.5027777777777782</v>
          </cell>
          <cell r="X294" t="str">
            <v>6Asistencial</v>
          </cell>
          <cell r="Y294">
            <v>5567057.4842743063</v>
          </cell>
          <cell r="AA294" t="str">
            <v>SUP</v>
          </cell>
          <cell r="AB294" t="str">
            <v>sale</v>
          </cell>
          <cell r="AC294">
            <v>65694312</v>
          </cell>
        </row>
        <row r="295">
          <cell r="C295" t="str">
            <v>OTERO NAVARRETE ELSA MARINA</v>
          </cell>
          <cell r="D295" t="str">
            <v>5120-12</v>
          </cell>
          <cell r="E295">
            <v>14637144.369583335</v>
          </cell>
          <cell r="F295" t="str">
            <v>Auxiliar Administrativo</v>
          </cell>
          <cell r="G295" t="str">
            <v>20SEG</v>
          </cell>
          <cell r="H295" t="str">
            <v>GRUPO CORRESPONDENCIA</v>
          </cell>
          <cell r="L295">
            <v>2005</v>
          </cell>
          <cell r="M295" t="str">
            <v>C</v>
          </cell>
          <cell r="O295" t="str">
            <v>TC</v>
          </cell>
          <cell r="P295">
            <v>596996</v>
          </cell>
          <cell r="Q295">
            <v>66107</v>
          </cell>
          <cell r="R295" t="str">
            <v>2</v>
          </cell>
          <cell r="S295">
            <v>18375</v>
          </cell>
          <cell r="T295">
            <v>27104</v>
          </cell>
          <cell r="U295">
            <v>53.369444444444447</v>
          </cell>
          <cell r="V295">
            <v>6.166666666666667</v>
          </cell>
          <cell r="W295">
            <v>29.469444444444445</v>
          </cell>
          <cell r="X295" t="str">
            <v>6Asistencial</v>
          </cell>
          <cell r="Y295">
            <v>36128388.812503472</v>
          </cell>
          <cell r="AA295" t="str">
            <v>Mant</v>
          </cell>
          <cell r="AB295" t="str">
            <v>5120-12</v>
          </cell>
          <cell r="AC295">
            <v>41493883</v>
          </cell>
        </row>
        <row r="296">
          <cell r="C296" t="str">
            <v>PAEZ  MARIA MIREYA</v>
          </cell>
          <cell r="D296" t="str">
            <v>3020-08</v>
          </cell>
          <cell r="E296">
            <v>21737684.064999994</v>
          </cell>
          <cell r="F296" t="str">
            <v>Profesional Universitario</v>
          </cell>
          <cell r="G296" t="str">
            <v>21CENTRO</v>
          </cell>
          <cell r="H296" t="str">
            <v>DIVISION FINANCIERA</v>
          </cell>
          <cell r="K296" t="str">
            <v>x</v>
          </cell>
          <cell r="M296" t="str">
            <v>C</v>
          </cell>
          <cell r="O296" t="str">
            <v>UN</v>
          </cell>
          <cell r="P296">
            <v>1044033</v>
          </cell>
          <cell r="Q296">
            <v>26645</v>
          </cell>
          <cell r="R296" t="str">
            <v>2</v>
          </cell>
          <cell r="S296">
            <v>19136</v>
          </cell>
          <cell r="T296">
            <v>27444</v>
          </cell>
          <cell r="U296">
            <v>51.286111111111111</v>
          </cell>
          <cell r="V296">
            <v>0</v>
          </cell>
          <cell r="W296">
            <v>28.544444444444444</v>
          </cell>
          <cell r="X296" t="str">
            <v>4Profesional</v>
          </cell>
          <cell r="Y296">
            <v>50990923.038152777</v>
          </cell>
          <cell r="Z296" t="str">
            <v>CENTRO</v>
          </cell>
          <cell r="AA296" t="str">
            <v>SUP</v>
          </cell>
          <cell r="AB296" t="str">
            <v>sale</v>
          </cell>
          <cell r="AC296">
            <v>20523848</v>
          </cell>
        </row>
        <row r="297">
          <cell r="C297" t="str">
            <v>PALACIO DE BLANCO MARIA LEINED</v>
          </cell>
          <cell r="D297" t="str">
            <v>3020-06</v>
          </cell>
          <cell r="E297">
            <v>23768462.017499998</v>
          </cell>
          <cell r="F297" t="str">
            <v>Profesional Universitario</v>
          </cell>
          <cell r="G297" t="str">
            <v>25SUROCCIDENTE</v>
          </cell>
          <cell r="H297" t="str">
            <v>GRUPO ADMINISTRATIVO</v>
          </cell>
          <cell r="K297" t="str">
            <v>x</v>
          </cell>
          <cell r="M297" t="str">
            <v>C</v>
          </cell>
          <cell r="N297" t="str">
            <v>P</v>
          </cell>
          <cell r="O297" t="str">
            <v>BACHILLER</v>
          </cell>
          <cell r="P297">
            <v>935634</v>
          </cell>
          <cell r="Q297">
            <v>111309</v>
          </cell>
          <cell r="R297" t="str">
            <v>2</v>
          </cell>
          <cell r="S297">
            <v>19173</v>
          </cell>
          <cell r="T297">
            <v>26191</v>
          </cell>
          <cell r="U297">
            <v>51.18611111111111</v>
          </cell>
          <cell r="V297">
            <v>0</v>
          </cell>
          <cell r="W297">
            <v>31.972222222222221</v>
          </cell>
          <cell r="X297" t="str">
            <v>4Profesional</v>
          </cell>
          <cell r="Y297">
            <v>8925948.3599999994</v>
          </cell>
          <cell r="Z297" t="str">
            <v>SUROCCIDENTE</v>
          </cell>
          <cell r="AA297" t="str">
            <v>SUP</v>
          </cell>
          <cell r="AB297" t="str">
            <v>sale</v>
          </cell>
          <cell r="AC297">
            <v>31250601</v>
          </cell>
        </row>
        <row r="298">
          <cell r="C298" t="str">
            <v>PALACIO TAYLOR MARIA IDALIDES</v>
          </cell>
          <cell r="D298" t="str">
            <v>5120-09</v>
          </cell>
          <cell r="E298">
            <v>10643889.421249999</v>
          </cell>
          <cell r="F298" t="str">
            <v>Auxiliar Administrativo</v>
          </cell>
          <cell r="G298" t="str">
            <v>23NORTE</v>
          </cell>
          <cell r="H298" t="str">
            <v>GRUPO OPERATIVO</v>
          </cell>
          <cell r="L298" t="str">
            <v>MCF</v>
          </cell>
          <cell r="M298" t="str">
            <v>C</v>
          </cell>
          <cell r="N298" t="str">
            <v>P</v>
          </cell>
          <cell r="O298" t="str">
            <v>BACHILLER</v>
          </cell>
          <cell r="P298">
            <v>468655</v>
          </cell>
          <cell r="Q298">
            <v>0</v>
          </cell>
          <cell r="R298" t="str">
            <v>2</v>
          </cell>
          <cell r="S298">
            <v>21915</v>
          </cell>
          <cell r="T298">
            <v>36552</v>
          </cell>
          <cell r="U298">
            <v>43.680555555555557</v>
          </cell>
          <cell r="V298">
            <v>2.0833333333333335</v>
          </cell>
          <cell r="W298">
            <v>3.6055555555555556</v>
          </cell>
          <cell r="X298" t="str">
            <v>6Asistencial</v>
          </cell>
          <cell r="Y298">
            <v>5663227.0200000005</v>
          </cell>
          <cell r="Z298" t="str">
            <v>NORTE</v>
          </cell>
          <cell r="AA298" t="str">
            <v>Mant</v>
          </cell>
          <cell r="AB298" t="str">
            <v>5120-09</v>
          </cell>
          <cell r="AC298">
            <v>36540399</v>
          </cell>
        </row>
        <row r="299">
          <cell r="C299" t="str">
            <v>PALACIOS QUICENO OLGA ISABEL</v>
          </cell>
          <cell r="D299" t="str">
            <v>5120-12</v>
          </cell>
          <cell r="E299">
            <v>13279546.932500001</v>
          </cell>
          <cell r="F299" t="str">
            <v>Auxiliar Administrativo</v>
          </cell>
          <cell r="G299" t="str">
            <v>21CENTRO</v>
          </cell>
          <cell r="H299" t="str">
            <v>GRUPO ATENCION AL USUARIO</v>
          </cell>
          <cell r="L299" t="str">
            <v>MCF</v>
          </cell>
          <cell r="M299" t="str">
            <v>C</v>
          </cell>
          <cell r="O299" t="str">
            <v>TL</v>
          </cell>
          <cell r="P299">
            <v>596996</v>
          </cell>
          <cell r="Q299">
            <v>0</v>
          </cell>
          <cell r="R299" t="str">
            <v>2</v>
          </cell>
          <cell r="S299">
            <v>23288</v>
          </cell>
          <cell r="T299">
            <v>35121</v>
          </cell>
          <cell r="U299">
            <v>39.919444444444444</v>
          </cell>
          <cell r="V299">
            <v>2</v>
          </cell>
          <cell r="W299">
            <v>7.5250000000000004</v>
          </cell>
          <cell r="X299" t="str">
            <v>6Asistencial</v>
          </cell>
          <cell r="Y299">
            <v>5028612.726270834</v>
          </cell>
          <cell r="Z299" t="str">
            <v>CENTRO</v>
          </cell>
          <cell r="AA299" t="str">
            <v>Mant</v>
          </cell>
          <cell r="AB299" t="str">
            <v>5120-12</v>
          </cell>
          <cell r="AC299">
            <v>43074911</v>
          </cell>
        </row>
        <row r="300">
          <cell r="C300" t="str">
            <v>PALOMEQUE GARCIA DOLLY CLARIZA</v>
          </cell>
          <cell r="D300" t="str">
            <v>3020-06</v>
          </cell>
          <cell r="E300">
            <v>21241444.095416673</v>
          </cell>
          <cell r="F300" t="str">
            <v>Profesional Universitario</v>
          </cell>
          <cell r="G300" t="str">
            <v>25SUROCCIDENTE</v>
          </cell>
          <cell r="H300" t="str">
            <v>GRUPO FINANCIERO</v>
          </cell>
          <cell r="M300" t="str">
            <v>C</v>
          </cell>
          <cell r="O300" t="str">
            <v>ES</v>
          </cell>
          <cell r="P300">
            <v>935634</v>
          </cell>
          <cell r="Q300">
            <v>0</v>
          </cell>
          <cell r="R300" t="str">
            <v>2</v>
          </cell>
          <cell r="S300">
            <v>26157</v>
          </cell>
          <cell r="T300">
            <v>34885</v>
          </cell>
          <cell r="U300">
            <v>32.06388888888889</v>
          </cell>
          <cell r="V300">
            <v>0</v>
          </cell>
          <cell r="W300">
            <v>8.1666666666666661</v>
          </cell>
          <cell r="X300" t="str">
            <v>4Profesional</v>
          </cell>
          <cell r="Y300">
            <v>7583787.3996909717</v>
          </cell>
          <cell r="Z300" t="str">
            <v>SUROCCIDENTE</v>
          </cell>
          <cell r="AA300" t="str">
            <v>Mant</v>
          </cell>
          <cell r="AB300" t="str">
            <v>3020-06</v>
          </cell>
          <cell r="AC300">
            <v>66741733</v>
          </cell>
        </row>
        <row r="301">
          <cell r="C301" t="str">
            <v>PALOMINO PARDO JACQUELINE</v>
          </cell>
          <cell r="D301" t="str">
            <v>3020-06</v>
          </cell>
          <cell r="E301">
            <v>21241444.095416673</v>
          </cell>
          <cell r="F301" t="str">
            <v>Profesional Universitario</v>
          </cell>
          <cell r="G301" t="str">
            <v>21CENTRO</v>
          </cell>
          <cell r="H301" t="str">
            <v>GRUPO CARTERA</v>
          </cell>
          <cell r="K301" t="str">
            <v>X</v>
          </cell>
          <cell r="M301" t="str">
            <v>C</v>
          </cell>
          <cell r="O301" t="str">
            <v>ES</v>
          </cell>
          <cell r="P301">
            <v>935634</v>
          </cell>
          <cell r="Q301">
            <v>0</v>
          </cell>
          <cell r="R301" t="str">
            <v>2</v>
          </cell>
          <cell r="S301">
            <v>24639</v>
          </cell>
          <cell r="T301">
            <v>36150</v>
          </cell>
          <cell r="U301">
            <v>36.219444444444441</v>
          </cell>
          <cell r="V301">
            <v>0</v>
          </cell>
          <cell r="W301">
            <v>4.7055555555555557</v>
          </cell>
          <cell r="X301" t="str">
            <v>4Profesional</v>
          </cell>
          <cell r="Y301">
            <v>4867206.8386076391</v>
          </cell>
          <cell r="Z301" t="str">
            <v>CENTRO</v>
          </cell>
          <cell r="AA301" t="str">
            <v>SUP</v>
          </cell>
          <cell r="AB301" t="str">
            <v>sale</v>
          </cell>
          <cell r="AC301">
            <v>51786992</v>
          </cell>
        </row>
        <row r="302">
          <cell r="C302" t="str">
            <v>PANTOJA MALDONADO SIRLY ESTHER</v>
          </cell>
          <cell r="D302" t="str">
            <v>4065-11</v>
          </cell>
          <cell r="E302">
            <v>16080398.177083332</v>
          </cell>
          <cell r="F302" t="str">
            <v>Técnico Administrativo</v>
          </cell>
          <cell r="G302" t="str">
            <v>23NORTE</v>
          </cell>
          <cell r="H302" t="str">
            <v>GRUPO SERVICIOS</v>
          </cell>
          <cell r="K302" t="str">
            <v>X</v>
          </cell>
          <cell r="M302" t="str">
            <v>C</v>
          </cell>
          <cell r="O302" t="str">
            <v>BACHILLER</v>
          </cell>
          <cell r="P302">
            <v>761453</v>
          </cell>
          <cell r="Q302">
            <v>0</v>
          </cell>
          <cell r="R302" t="str">
            <v>2</v>
          </cell>
          <cell r="S302">
            <v>21349</v>
          </cell>
          <cell r="T302">
            <v>31292</v>
          </cell>
          <cell r="U302">
            <v>45.227777777777774</v>
          </cell>
          <cell r="V302">
            <v>0</v>
          </cell>
          <cell r="W302">
            <v>18.008333333333333</v>
          </cell>
          <cell r="X302" t="str">
            <v>5Tecnico</v>
          </cell>
          <cell r="Y302">
            <v>24196930.879815977</v>
          </cell>
          <cell r="Z302" t="str">
            <v>NORTE</v>
          </cell>
          <cell r="AA302" t="str">
            <v>SUP</v>
          </cell>
          <cell r="AB302" t="str">
            <v>sale</v>
          </cell>
          <cell r="AC302">
            <v>45438303</v>
          </cell>
        </row>
        <row r="303">
          <cell r="C303" t="str">
            <v>PARADA JIMENEZ JOSE EDUARDO</v>
          </cell>
          <cell r="D303" t="str">
            <v>3020-06</v>
          </cell>
          <cell r="E303">
            <v>21241444.095416673</v>
          </cell>
          <cell r="F303" t="str">
            <v>Profesional Universitario</v>
          </cell>
          <cell r="G303" t="str">
            <v>20SEG</v>
          </cell>
          <cell r="H303" t="str">
            <v>GRUPO ADMINISTRACION PERSONAL</v>
          </cell>
          <cell r="M303" t="str">
            <v>C</v>
          </cell>
          <cell r="N303" t="str">
            <v>VE</v>
          </cell>
          <cell r="O303" t="str">
            <v>ES</v>
          </cell>
          <cell r="P303">
            <v>935634</v>
          </cell>
          <cell r="Q303">
            <v>0</v>
          </cell>
          <cell r="R303" t="str">
            <v>1</v>
          </cell>
          <cell r="S303">
            <v>24809</v>
          </cell>
          <cell r="T303">
            <v>33227</v>
          </cell>
          <cell r="U303">
            <v>35.755555555555553</v>
          </cell>
          <cell r="V303">
            <v>0</v>
          </cell>
          <cell r="W303">
            <v>12.708333333333334</v>
          </cell>
          <cell r="X303" t="str">
            <v>4Profesional</v>
          </cell>
          <cell r="Y303">
            <v>20412084.493695606</v>
          </cell>
          <cell r="AA303" t="str">
            <v>Mant</v>
          </cell>
          <cell r="AB303" t="str">
            <v>3020-06</v>
          </cell>
          <cell r="AC303">
            <v>79434805</v>
          </cell>
        </row>
        <row r="304">
          <cell r="C304" t="str">
            <v>PAREDES CAMARGO JOSE JOAQUIN</v>
          </cell>
          <cell r="D304" t="str">
            <v>4065-15</v>
          </cell>
          <cell r="E304">
            <v>21241444.095416673</v>
          </cell>
          <cell r="F304" t="str">
            <v>Técnico Administrativo</v>
          </cell>
          <cell r="G304" t="str">
            <v>24ORIENTE</v>
          </cell>
          <cell r="H304" t="str">
            <v>GRUPO ADMINISTRATIVO Y FINANCIERO</v>
          </cell>
          <cell r="L304">
            <v>2003</v>
          </cell>
          <cell r="M304" t="str">
            <v>C</v>
          </cell>
          <cell r="O304" t="str">
            <v>ES</v>
          </cell>
          <cell r="P304">
            <v>935634</v>
          </cell>
          <cell r="Q304">
            <v>0</v>
          </cell>
          <cell r="R304" t="str">
            <v>1</v>
          </cell>
          <cell r="S304">
            <v>17009</v>
          </cell>
          <cell r="T304">
            <v>29830</v>
          </cell>
          <cell r="U304">
            <v>57.108333333333334</v>
          </cell>
          <cell r="V304">
            <v>5.333333333333333</v>
          </cell>
          <cell r="W304">
            <v>22.011111111111113</v>
          </cell>
          <cell r="X304" t="str">
            <v>5Tecnico</v>
          </cell>
          <cell r="Y304">
            <v>34598671.868241899</v>
          </cell>
          <cell r="Z304" t="str">
            <v>ORIENTE</v>
          </cell>
          <cell r="AA304" t="str">
            <v>Mant</v>
          </cell>
          <cell r="AB304" t="str">
            <v>4065-15</v>
          </cell>
          <cell r="AC304">
            <v>6746370</v>
          </cell>
        </row>
        <row r="305">
          <cell r="C305" t="str">
            <v>PARRA LOPEZ CELMA CONSTANZA</v>
          </cell>
          <cell r="D305" t="str">
            <v>4065-15</v>
          </cell>
          <cell r="E305">
            <v>21241444.095416673</v>
          </cell>
          <cell r="F305" t="str">
            <v>Técnico Administrativo</v>
          </cell>
          <cell r="G305" t="str">
            <v>21CENTRO</v>
          </cell>
          <cell r="H305" t="str">
            <v>GRUPO ATENCION AL USUARIO</v>
          </cell>
          <cell r="M305" t="str">
            <v>C</v>
          </cell>
          <cell r="O305" t="str">
            <v>ES</v>
          </cell>
          <cell r="P305">
            <v>935634</v>
          </cell>
          <cell r="Q305">
            <v>0</v>
          </cell>
          <cell r="R305" t="str">
            <v>2</v>
          </cell>
          <cell r="S305">
            <v>23402</v>
          </cell>
          <cell r="T305">
            <v>32752</v>
          </cell>
          <cell r="U305">
            <v>39.608333333333334</v>
          </cell>
          <cell r="V305">
            <v>0</v>
          </cell>
          <cell r="W305">
            <v>14.011111111111111</v>
          </cell>
          <cell r="X305" t="str">
            <v>5Tecnico</v>
          </cell>
          <cell r="Y305">
            <v>22374059.343366899</v>
          </cell>
          <cell r="Z305" t="str">
            <v>CENTRO</v>
          </cell>
          <cell r="AA305" t="str">
            <v>Mant</v>
          </cell>
          <cell r="AB305" t="str">
            <v>4065-15</v>
          </cell>
          <cell r="AC305">
            <v>51766788</v>
          </cell>
        </row>
        <row r="306">
          <cell r="C306" t="str">
            <v>PARRA PRIETO HECTOR HERNANDO</v>
          </cell>
          <cell r="D306" t="str">
            <v>3020-10</v>
          </cell>
          <cell r="E306">
            <v>23062173.132083338</v>
          </cell>
          <cell r="F306" t="str">
            <v>Profesional Universitario</v>
          </cell>
          <cell r="G306" t="str">
            <v>21CENTRO</v>
          </cell>
          <cell r="H306" t="str">
            <v>DIVISION SERVICIOS AL EXTERIOR</v>
          </cell>
          <cell r="I306" t="str">
            <v>SRI</v>
          </cell>
          <cell r="M306" t="str">
            <v>C</v>
          </cell>
          <cell r="N306" t="str">
            <v>VE</v>
          </cell>
          <cell r="O306" t="str">
            <v>UN</v>
          </cell>
          <cell r="P306">
            <v>1135915</v>
          </cell>
          <cell r="Q306">
            <v>0</v>
          </cell>
          <cell r="R306" t="str">
            <v>1</v>
          </cell>
          <cell r="S306">
            <v>22400</v>
          </cell>
          <cell r="T306">
            <v>34373</v>
          </cell>
          <cell r="U306">
            <v>42.35</v>
          </cell>
          <cell r="V306">
            <v>3.5</v>
          </cell>
          <cell r="W306">
            <v>9.5749999999999993</v>
          </cell>
          <cell r="X306" t="str">
            <v>4Profesional</v>
          </cell>
          <cell r="Y306">
            <v>18918207.438723378</v>
          </cell>
          <cell r="Z306" t="str">
            <v>CENTRO</v>
          </cell>
          <cell r="AA306" t="str">
            <v>Mant</v>
          </cell>
          <cell r="AB306" t="str">
            <v>3020-10</v>
          </cell>
          <cell r="AC306">
            <v>79109356</v>
          </cell>
        </row>
        <row r="307">
          <cell r="C307" t="str">
            <v>PAZ DE DELGADO GLORIA PATRICIA</v>
          </cell>
          <cell r="D307" t="str">
            <v>4065-11</v>
          </cell>
          <cell r="E307">
            <v>17907885.377083331</v>
          </cell>
          <cell r="F307" t="str">
            <v>Técnico Administrativo</v>
          </cell>
          <cell r="G307" t="str">
            <v>25SUROCCIDENTE</v>
          </cell>
          <cell r="H307" t="str">
            <v>GRUPO ADMINISTRATIVO Y FINANCIERO</v>
          </cell>
          <cell r="K307" t="str">
            <v>X</v>
          </cell>
          <cell r="M307" t="str">
            <v>C</v>
          </cell>
          <cell r="N307" t="str">
            <v>VE</v>
          </cell>
          <cell r="O307" t="str">
            <v>UN</v>
          </cell>
          <cell r="P307">
            <v>761453</v>
          </cell>
          <cell r="Q307">
            <v>0</v>
          </cell>
          <cell r="R307" t="str">
            <v>2</v>
          </cell>
          <cell r="S307">
            <v>20665</v>
          </cell>
          <cell r="T307">
            <v>28563</v>
          </cell>
          <cell r="U307">
            <v>47.1</v>
          </cell>
          <cell r="V307">
            <v>0</v>
          </cell>
          <cell r="W307">
            <v>25.475000000000001</v>
          </cell>
          <cell r="X307" t="str">
            <v>5Tecnico</v>
          </cell>
          <cell r="Y307">
            <v>33965678.539130785</v>
          </cell>
          <cell r="Z307" t="str">
            <v>SUROCCIDENTE</v>
          </cell>
          <cell r="AA307" t="str">
            <v>SUP</v>
          </cell>
          <cell r="AB307" t="str">
            <v>sale</v>
          </cell>
          <cell r="AC307">
            <v>30715961</v>
          </cell>
        </row>
        <row r="308">
          <cell r="C308" t="str">
            <v>PELAEZ GALLEGO FANNY</v>
          </cell>
          <cell r="D308" t="str">
            <v>2035-18</v>
          </cell>
          <cell r="E308">
            <v>38152175.625416674</v>
          </cell>
          <cell r="F308" t="str">
            <v>Director o Gerente Regional</v>
          </cell>
          <cell r="G308" t="str">
            <v>22NOROCCIDENTE</v>
          </cell>
          <cell r="H308" t="str">
            <v>DIRECCION REGIONAL ANTIOQUIA</v>
          </cell>
          <cell r="K308" t="str">
            <v>x</v>
          </cell>
          <cell r="M308" t="str">
            <v>LNR</v>
          </cell>
          <cell r="O308" t="str">
            <v>UN</v>
          </cell>
          <cell r="P308">
            <v>1879165</v>
          </cell>
          <cell r="Q308">
            <v>0</v>
          </cell>
          <cell r="R308" t="str">
            <v>2</v>
          </cell>
          <cell r="S308">
            <v>16813</v>
          </cell>
          <cell r="T308">
            <v>36293</v>
          </cell>
          <cell r="U308">
            <v>57.65</v>
          </cell>
          <cell r="V308">
            <v>1.9166666666666665</v>
          </cell>
          <cell r="W308">
            <v>4.3111111111111109</v>
          </cell>
          <cell r="X308" t="str">
            <v>3Ejecutivo</v>
          </cell>
          <cell r="Y308">
            <v>13146638.34</v>
          </cell>
          <cell r="Z308" t="str">
            <v>NOROCCIDENTE</v>
          </cell>
          <cell r="AA308" t="str">
            <v>SUP</v>
          </cell>
          <cell r="AB308" t="str">
            <v>sale</v>
          </cell>
          <cell r="AC308">
            <v>32411104</v>
          </cell>
        </row>
        <row r="309">
          <cell r="C309" t="str">
            <v>PEÑA NAVARRO ARCELIA DE-JESUS</v>
          </cell>
          <cell r="D309" t="str">
            <v>3020-06</v>
          </cell>
          <cell r="E309">
            <v>18995922.495416671</v>
          </cell>
          <cell r="F309" t="str">
            <v>Profesional Universitario</v>
          </cell>
          <cell r="G309" t="str">
            <v>23NORTE</v>
          </cell>
          <cell r="H309" t="str">
            <v>DIVISION ADMINISTRATIVA Y FINANCIERA</v>
          </cell>
          <cell r="M309" t="str">
            <v>C</v>
          </cell>
          <cell r="O309" t="str">
            <v>ES</v>
          </cell>
          <cell r="P309">
            <v>935634</v>
          </cell>
          <cell r="Q309">
            <v>0</v>
          </cell>
          <cell r="R309" t="str">
            <v>2</v>
          </cell>
          <cell r="S309">
            <v>22255</v>
          </cell>
          <cell r="T309">
            <v>32028</v>
          </cell>
          <cell r="U309">
            <v>42.75</v>
          </cell>
          <cell r="V309">
            <v>0</v>
          </cell>
          <cell r="W309">
            <v>15.991666666666667</v>
          </cell>
          <cell r="X309" t="str">
            <v>4Profesional</v>
          </cell>
          <cell r="Y309">
            <v>25392482.189015053</v>
          </cell>
          <cell r="Z309" t="str">
            <v>NORTE</v>
          </cell>
          <cell r="AA309" t="str">
            <v>Mant</v>
          </cell>
          <cell r="AB309" t="str">
            <v>3020-06</v>
          </cell>
          <cell r="AC309">
            <v>22634637</v>
          </cell>
        </row>
        <row r="310">
          <cell r="C310" t="str">
            <v>PEÑA URUETA RAFAEL ANTONIO</v>
          </cell>
          <cell r="D310" t="str">
            <v>5310-11</v>
          </cell>
          <cell r="E310">
            <v>19241995.709166665</v>
          </cell>
          <cell r="F310" t="str">
            <v>Conductor Mec (Asignado)</v>
          </cell>
          <cell r="G310" t="str">
            <v>23NORTE</v>
          </cell>
          <cell r="H310" t="str">
            <v>DIRECCION REGIONAL ATLANTICO</v>
          </cell>
          <cell r="L310">
            <v>2005</v>
          </cell>
          <cell r="M310" t="str">
            <v>C</v>
          </cell>
          <cell r="N310" t="str">
            <v>P</v>
          </cell>
          <cell r="O310" t="str">
            <v>PRIMARIA</v>
          </cell>
          <cell r="P310">
            <v>555997</v>
          </cell>
          <cell r="Q310">
            <v>0</v>
          </cell>
          <cell r="R310" t="str">
            <v>1</v>
          </cell>
          <cell r="S310">
            <v>18469</v>
          </cell>
          <cell r="T310">
            <v>27858</v>
          </cell>
          <cell r="U310">
            <v>53.111111111111114</v>
          </cell>
          <cell r="V310">
            <v>0</v>
          </cell>
          <cell r="W310">
            <v>27.408333333333335</v>
          </cell>
          <cell r="X310" t="str">
            <v>6Asistencial</v>
          </cell>
          <cell r="Y310">
            <v>6718667.7480000006</v>
          </cell>
          <cell r="Z310" t="str">
            <v>NORTE</v>
          </cell>
          <cell r="AA310" t="str">
            <v>Mant</v>
          </cell>
          <cell r="AB310" t="str">
            <v>5310-11</v>
          </cell>
          <cell r="AC310">
            <v>3756779</v>
          </cell>
        </row>
        <row r="311">
          <cell r="C311" t="str">
            <v>PERAFAN LOPEZ OSCAR ALFONSO</v>
          </cell>
          <cell r="D311" t="str">
            <v>4065-15</v>
          </cell>
          <cell r="E311">
            <v>22696870.593333341</v>
          </cell>
          <cell r="F311" t="str">
            <v>Técnico Administrativo</v>
          </cell>
          <cell r="G311" t="str">
            <v>25SUROCCIDENTE</v>
          </cell>
          <cell r="H311" t="str">
            <v>GRUPO ADMINISTRATIVO Y FINANCIERO</v>
          </cell>
          <cell r="L311">
            <v>2003</v>
          </cell>
          <cell r="M311" t="str">
            <v>C</v>
          </cell>
          <cell r="O311" t="str">
            <v>TC</v>
          </cell>
          <cell r="P311">
            <v>935634</v>
          </cell>
          <cell r="Q311">
            <v>64108</v>
          </cell>
          <cell r="R311" t="str">
            <v>1</v>
          </cell>
          <cell r="S311">
            <v>14458</v>
          </cell>
          <cell r="T311">
            <v>28550</v>
          </cell>
          <cell r="U311">
            <v>64.094444444444449</v>
          </cell>
          <cell r="V311">
            <v>28.333333333333332</v>
          </cell>
          <cell r="W311">
            <v>25.511111111111113</v>
          </cell>
          <cell r="X311" t="str">
            <v>5Tecnico</v>
          </cell>
          <cell r="Y311">
            <v>42613481.953648143</v>
          </cell>
          <cell r="Z311" t="str">
            <v>SUROCCIDENTE</v>
          </cell>
          <cell r="AA311" t="str">
            <v>Mant</v>
          </cell>
          <cell r="AB311" t="str">
            <v>4065-15</v>
          </cell>
          <cell r="AC311">
            <v>4605752</v>
          </cell>
        </row>
        <row r="312">
          <cell r="C312" t="str">
            <v>PERALTA MORA MARIA FERNANDA</v>
          </cell>
          <cell r="D312" t="str">
            <v>4065-11</v>
          </cell>
          <cell r="E312">
            <v>16080398.177083332</v>
          </cell>
          <cell r="F312" t="str">
            <v>Técnico Administrativo</v>
          </cell>
          <cell r="G312" t="str">
            <v>21CENTRO</v>
          </cell>
          <cell r="H312" t="str">
            <v>GRUPO PRESUPUESTO</v>
          </cell>
          <cell r="K312" t="str">
            <v>X</v>
          </cell>
          <cell r="M312" t="str">
            <v>C</v>
          </cell>
          <cell r="O312" t="str">
            <v>UN</v>
          </cell>
          <cell r="P312">
            <v>761453</v>
          </cell>
          <cell r="Q312">
            <v>0</v>
          </cell>
          <cell r="R312" t="str">
            <v>2</v>
          </cell>
          <cell r="S312">
            <v>20136</v>
          </cell>
          <cell r="T312">
            <v>29423</v>
          </cell>
          <cell r="U312">
            <v>48.552777777777777</v>
          </cell>
          <cell r="V312">
            <v>0</v>
          </cell>
          <cell r="W312">
            <v>23.122222222222224</v>
          </cell>
          <cell r="X312" t="str">
            <v>5Tecnico</v>
          </cell>
          <cell r="Y312">
            <v>30880810.857241903</v>
          </cell>
          <cell r="Z312" t="str">
            <v>CENTRO</v>
          </cell>
          <cell r="AA312" t="str">
            <v>SUP</v>
          </cell>
          <cell r="AB312" t="str">
            <v>sale</v>
          </cell>
          <cell r="AC312">
            <v>38231385</v>
          </cell>
        </row>
        <row r="313">
          <cell r="C313" t="str">
            <v>PERDOMO CERQUERA SONIA</v>
          </cell>
          <cell r="D313" t="str">
            <v>4065-09</v>
          </cell>
          <cell r="E313">
            <v>14586952.714583334</v>
          </cell>
          <cell r="F313" t="str">
            <v>Técnico Administrativo</v>
          </cell>
          <cell r="G313" t="str">
            <v>21CENTRO</v>
          </cell>
          <cell r="H313" t="str">
            <v>DIVISION FINANCIERA</v>
          </cell>
          <cell r="K313" t="str">
            <v>X</v>
          </cell>
          <cell r="M313" t="str">
            <v>C</v>
          </cell>
          <cell r="O313" t="str">
            <v>BACHILLER</v>
          </cell>
          <cell r="P313">
            <v>688731</v>
          </cell>
          <cell r="Q313">
            <v>0</v>
          </cell>
          <cell r="R313" t="str">
            <v>2</v>
          </cell>
          <cell r="S313">
            <v>20780</v>
          </cell>
          <cell r="T313">
            <v>34522</v>
          </cell>
          <cell r="U313">
            <v>46.788888888888891</v>
          </cell>
          <cell r="V313">
            <v>5.5</v>
          </cell>
          <cell r="W313">
            <v>9.1611111111111114</v>
          </cell>
          <cell r="X313" t="str">
            <v>5Tecnico</v>
          </cell>
          <cell r="Y313">
            <v>6445650.5691469889</v>
          </cell>
          <cell r="Z313" t="str">
            <v>CENTRO</v>
          </cell>
          <cell r="AA313" t="str">
            <v>SUP</v>
          </cell>
          <cell r="AB313" t="str">
            <v>sale</v>
          </cell>
          <cell r="AC313">
            <v>36157961</v>
          </cell>
        </row>
        <row r="314">
          <cell r="C314" t="str">
            <v>PEREA ANGULO NESTOR OVIDIO</v>
          </cell>
          <cell r="D314" t="str">
            <v>4065-11</v>
          </cell>
          <cell r="E314">
            <v>17907885.377083331</v>
          </cell>
          <cell r="F314" t="str">
            <v>Técnico Administrativo</v>
          </cell>
          <cell r="G314" t="str">
            <v>20SEG</v>
          </cell>
          <cell r="H314" t="str">
            <v>GRUPO SERVICIOS GENERALES</v>
          </cell>
          <cell r="K314" t="str">
            <v>X</v>
          </cell>
          <cell r="M314" t="str">
            <v>C</v>
          </cell>
          <cell r="O314" t="str">
            <v>BACHILLER</v>
          </cell>
          <cell r="P314">
            <v>761453</v>
          </cell>
          <cell r="Q314">
            <v>0</v>
          </cell>
          <cell r="R314" t="str">
            <v>1</v>
          </cell>
          <cell r="S314">
            <v>20368</v>
          </cell>
          <cell r="T314">
            <v>31807</v>
          </cell>
          <cell r="U314">
            <v>47.913888888888891</v>
          </cell>
          <cell r="V314">
            <v>0</v>
          </cell>
          <cell r="W314">
            <v>16.597222222222221</v>
          </cell>
          <cell r="X314" t="str">
            <v>5Tecnico</v>
          </cell>
          <cell r="Y314">
            <v>22397424.732047454</v>
          </cell>
          <cell r="AA314" t="str">
            <v>SUP</v>
          </cell>
          <cell r="AB314" t="str">
            <v>sale</v>
          </cell>
          <cell r="AC314">
            <v>19340650</v>
          </cell>
        </row>
        <row r="315">
          <cell r="C315" t="str">
            <v>PEREA MARTINEZ ELIZABETH</v>
          </cell>
          <cell r="D315" t="str">
            <v>5120-09</v>
          </cell>
          <cell r="E315">
            <v>10643889.421249999</v>
          </cell>
          <cell r="F315" t="str">
            <v>Auxiliar Administrativo</v>
          </cell>
          <cell r="G315" t="str">
            <v>25SUROCCIDENTE</v>
          </cell>
          <cell r="H315" t="str">
            <v>DIVISION PROGRAMAS EN ADMINISTRACION</v>
          </cell>
          <cell r="K315" t="str">
            <v>X</v>
          </cell>
          <cell r="M315" t="str">
            <v>C</v>
          </cell>
          <cell r="O315" t="str">
            <v>TC</v>
          </cell>
          <cell r="P315">
            <v>468655</v>
          </cell>
          <cell r="Q315">
            <v>0</v>
          </cell>
          <cell r="R315" t="str">
            <v>2</v>
          </cell>
          <cell r="S315">
            <v>25551</v>
          </cell>
          <cell r="T315">
            <v>35331</v>
          </cell>
          <cell r="U315">
            <v>33.725000000000001</v>
          </cell>
          <cell r="V315">
            <v>0</v>
          </cell>
          <cell r="W315">
            <v>6.95</v>
          </cell>
          <cell r="X315" t="str">
            <v>6Asistencial</v>
          </cell>
          <cell r="Y315">
            <v>3789213.8478298606</v>
          </cell>
          <cell r="Z315" t="str">
            <v>SUROCCIDENTE</v>
          </cell>
          <cell r="AA315" t="str">
            <v>SUP</v>
          </cell>
          <cell r="AB315" t="str">
            <v>sale</v>
          </cell>
          <cell r="AC315">
            <v>66820765</v>
          </cell>
        </row>
        <row r="316">
          <cell r="C316" t="str">
            <v>PEREZ AREVALO JAIRO HERNANDO</v>
          </cell>
          <cell r="D316" t="str">
            <v>4065-11</v>
          </cell>
          <cell r="E316">
            <v>16080398.177083332</v>
          </cell>
          <cell r="F316" t="str">
            <v>Técnico Administrativo</v>
          </cell>
          <cell r="G316" t="str">
            <v>24ORIENTE</v>
          </cell>
          <cell r="H316" t="str">
            <v>DIVISION PROGRAMAS EN ADMINISTRACION</v>
          </cell>
          <cell r="K316" t="str">
            <v>X</v>
          </cell>
          <cell r="M316" t="str">
            <v>C</v>
          </cell>
          <cell r="O316" t="str">
            <v>UN</v>
          </cell>
          <cell r="P316">
            <v>761453</v>
          </cell>
          <cell r="Q316">
            <v>0</v>
          </cell>
          <cell r="R316" t="str">
            <v>1</v>
          </cell>
          <cell r="S316">
            <v>19212</v>
          </cell>
          <cell r="T316">
            <v>32434</v>
          </cell>
          <cell r="U316">
            <v>51.080555555555556</v>
          </cell>
          <cell r="V316">
            <v>12.333333333333332</v>
          </cell>
          <cell r="W316">
            <v>14.880555555555556</v>
          </cell>
          <cell r="X316" t="str">
            <v>5Tecnico</v>
          </cell>
          <cell r="Y316">
            <v>20212310.12404282</v>
          </cell>
          <cell r="Z316" t="str">
            <v>ORIENTE</v>
          </cell>
          <cell r="AA316" t="str">
            <v>SUP</v>
          </cell>
          <cell r="AB316" t="str">
            <v>sale</v>
          </cell>
          <cell r="AC316">
            <v>13357900</v>
          </cell>
        </row>
        <row r="317">
          <cell r="C317" t="str">
            <v>PEREZ MARTINEZ LUZ MYRIAM</v>
          </cell>
          <cell r="D317" t="str">
            <v>5120-10</v>
          </cell>
          <cell r="E317">
            <v>11597824.078333335</v>
          </cell>
          <cell r="F317" t="str">
            <v>Auxiliar Administrativo</v>
          </cell>
          <cell r="G317" t="str">
            <v>20SEG</v>
          </cell>
          <cell r="H317" t="str">
            <v>DIVISION SERVICIOS ADMINISTRATIVOS</v>
          </cell>
          <cell r="M317" t="str">
            <v>C</v>
          </cell>
          <cell r="O317" t="str">
            <v>BACHILLER</v>
          </cell>
          <cell r="P317">
            <v>515106</v>
          </cell>
          <cell r="Q317">
            <v>0</v>
          </cell>
          <cell r="R317" t="str">
            <v>2</v>
          </cell>
          <cell r="S317">
            <v>23403</v>
          </cell>
          <cell r="T317">
            <v>34590</v>
          </cell>
          <cell r="U317">
            <v>39.605555555555554</v>
          </cell>
          <cell r="V317">
            <v>0</v>
          </cell>
          <cell r="W317">
            <v>8.9777777777777779</v>
          </cell>
          <cell r="X317" t="str">
            <v>6Asistencial</v>
          </cell>
          <cell r="Y317">
            <v>5110041.9072175929</v>
          </cell>
          <cell r="AA317" t="str">
            <v>Mant</v>
          </cell>
          <cell r="AB317" t="str">
            <v>5120-10</v>
          </cell>
          <cell r="AC317">
            <v>51737342</v>
          </cell>
        </row>
        <row r="318">
          <cell r="C318" t="str">
            <v>PERILLA COBOS MARIA CRISTINA</v>
          </cell>
          <cell r="D318" t="str">
            <v>5040-20</v>
          </cell>
          <cell r="E318">
            <v>17350182.111250002</v>
          </cell>
          <cell r="F318" t="str">
            <v>Secretario Ejecutivo</v>
          </cell>
          <cell r="G318" t="str">
            <v>13OJU</v>
          </cell>
          <cell r="H318" t="str">
            <v>OFICINA JURIDICA</v>
          </cell>
          <cell r="L318">
            <v>2003</v>
          </cell>
          <cell r="M318" t="str">
            <v>C</v>
          </cell>
          <cell r="O318" t="str">
            <v>BACHILLER</v>
          </cell>
          <cell r="P318">
            <v>764298</v>
          </cell>
          <cell r="Q318">
            <v>58986</v>
          </cell>
          <cell r="R318" t="str">
            <v>2</v>
          </cell>
          <cell r="S318">
            <v>17819</v>
          </cell>
          <cell r="T318">
            <v>27031</v>
          </cell>
          <cell r="U318">
            <v>54.894444444444446</v>
          </cell>
          <cell r="V318">
            <v>0</v>
          </cell>
          <cell r="W318">
            <v>29.675000000000001</v>
          </cell>
          <cell r="X318" t="str">
            <v>6Asistencial</v>
          </cell>
          <cell r="Y318">
            <v>42594329.690934032</v>
          </cell>
          <cell r="AA318" t="str">
            <v>Mant</v>
          </cell>
          <cell r="AB318" t="str">
            <v>5040-20</v>
          </cell>
          <cell r="AC318">
            <v>41461094</v>
          </cell>
        </row>
        <row r="319">
          <cell r="C319" t="str">
            <v>PIMENTEL SANDOVAL LUIS ALFREDO</v>
          </cell>
          <cell r="D319" t="str">
            <v>1020-06</v>
          </cell>
          <cell r="E319">
            <v>43327564.293749988</v>
          </cell>
          <cell r="F319" t="str">
            <v>Asesor</v>
          </cell>
          <cell r="G319" t="str">
            <v>15OSI</v>
          </cell>
          <cell r="H319" t="str">
            <v>SECRETARIA GENERAL</v>
          </cell>
          <cell r="K319" t="str">
            <v>x</v>
          </cell>
          <cell r="M319" t="str">
            <v>C</v>
          </cell>
          <cell r="N319" t="str">
            <v>P</v>
          </cell>
          <cell r="O319" t="str">
            <v>UN</v>
          </cell>
          <cell r="P319">
            <v>2134076</v>
          </cell>
          <cell r="Q319">
            <v>0</v>
          </cell>
          <cell r="R319" t="str">
            <v>1</v>
          </cell>
          <cell r="S319">
            <v>18093</v>
          </cell>
          <cell r="T319">
            <v>37320</v>
          </cell>
          <cell r="U319">
            <v>54.141666666666666</v>
          </cell>
          <cell r="V319">
            <v>30.666666666666668</v>
          </cell>
          <cell r="W319">
            <v>1.5</v>
          </cell>
          <cell r="X319" t="str">
            <v>2Asesor</v>
          </cell>
          <cell r="Y319">
            <v>14929995.696000002</v>
          </cell>
          <cell r="AA319" t="str">
            <v>SUP</v>
          </cell>
          <cell r="AB319" t="str">
            <v>sale</v>
          </cell>
          <cell r="AC319">
            <v>13809075</v>
          </cell>
        </row>
        <row r="320">
          <cell r="C320" t="str">
            <v>PIRAJAN VILLAGRAN JOSE ROBERTO</v>
          </cell>
          <cell r="D320" t="str">
            <v>3020-05</v>
          </cell>
          <cell r="E320">
            <v>18168911.181249999</v>
          </cell>
          <cell r="F320" t="str">
            <v>Profesional Universitario</v>
          </cell>
          <cell r="G320" t="str">
            <v>16SDT</v>
          </cell>
          <cell r="H320" t="str">
            <v>DIVISION CREDITO</v>
          </cell>
          <cell r="M320" t="str">
            <v>C</v>
          </cell>
          <cell r="O320" t="str">
            <v>ES</v>
          </cell>
          <cell r="P320">
            <v>894900</v>
          </cell>
          <cell r="Q320">
            <v>0</v>
          </cell>
          <cell r="R320" t="str">
            <v>1</v>
          </cell>
          <cell r="S320">
            <v>23844</v>
          </cell>
          <cell r="T320">
            <v>33400</v>
          </cell>
          <cell r="U320">
            <v>38.397222222222226</v>
          </cell>
          <cell r="V320">
            <v>0</v>
          </cell>
          <cell r="W320">
            <v>12.233333333333333</v>
          </cell>
          <cell r="X320" t="str">
            <v>4Profesional</v>
          </cell>
          <cell r="Y320">
            <v>18801665.782059029</v>
          </cell>
          <cell r="AA320" t="str">
            <v>Mant</v>
          </cell>
          <cell r="AB320" t="str">
            <v>3020-05</v>
          </cell>
          <cell r="AC320">
            <v>79367854</v>
          </cell>
        </row>
        <row r="321">
          <cell r="C321" t="str">
            <v>PIZARRO RONDON CARLOS JAVIER</v>
          </cell>
          <cell r="D321" t="str">
            <v>4065-12</v>
          </cell>
          <cell r="E321">
            <v>16415181.84</v>
          </cell>
          <cell r="F321" t="str">
            <v>Técnico Administrativo</v>
          </cell>
          <cell r="G321" t="str">
            <v>21CENTRO</v>
          </cell>
          <cell r="H321" t="str">
            <v>GRUPO CARTERA</v>
          </cell>
          <cell r="K321" t="str">
            <v>X</v>
          </cell>
          <cell r="M321" t="str">
            <v>C</v>
          </cell>
          <cell r="O321" t="str">
            <v>BACHILLER</v>
          </cell>
          <cell r="P321">
            <v>808521</v>
          </cell>
          <cell r="Q321">
            <v>0</v>
          </cell>
          <cell r="R321" t="str">
            <v>1</v>
          </cell>
          <cell r="S321">
            <v>23455</v>
          </cell>
          <cell r="T321">
            <v>30376</v>
          </cell>
          <cell r="U321">
            <v>39.461111111111109</v>
          </cell>
          <cell r="V321">
            <v>0</v>
          </cell>
          <cell r="W321">
            <v>20.511111111111113</v>
          </cell>
          <cell r="X321" t="str">
            <v>5Tecnico</v>
          </cell>
          <cell r="Y321">
            <v>27941918.618222222</v>
          </cell>
          <cell r="Z321" t="str">
            <v>CENTRO</v>
          </cell>
          <cell r="AA321" t="str">
            <v>SUP</v>
          </cell>
          <cell r="AB321" t="str">
            <v>sale</v>
          </cell>
          <cell r="AC321">
            <v>79042911</v>
          </cell>
        </row>
        <row r="322">
          <cell r="C322" t="str">
            <v>PLAZAS CHAPARRO LUIS ORLANDO</v>
          </cell>
          <cell r="D322" t="str">
            <v>4065-11</v>
          </cell>
          <cell r="E322">
            <v>16080398.177083332</v>
          </cell>
          <cell r="F322" t="str">
            <v>Técnico Administrativo</v>
          </cell>
          <cell r="G322" t="str">
            <v>21CENTRO</v>
          </cell>
          <cell r="H322" t="str">
            <v>GRUPO CARTERA</v>
          </cell>
          <cell r="K322" t="str">
            <v>X</v>
          </cell>
          <cell r="M322" t="str">
            <v>C</v>
          </cell>
          <cell r="O322" t="str">
            <v>BACHILLER</v>
          </cell>
          <cell r="P322">
            <v>761453</v>
          </cell>
          <cell r="Q322">
            <v>0</v>
          </cell>
          <cell r="R322" t="str">
            <v>1</v>
          </cell>
          <cell r="S322">
            <v>22059</v>
          </cell>
          <cell r="T322">
            <v>31807</v>
          </cell>
          <cell r="U322">
            <v>43.283333333333331</v>
          </cell>
          <cell r="V322">
            <v>0</v>
          </cell>
          <cell r="W322">
            <v>16.597222222222221</v>
          </cell>
          <cell r="X322" t="str">
            <v>5Tecnico</v>
          </cell>
          <cell r="Y322">
            <v>22397424.732047454</v>
          </cell>
          <cell r="Z322" t="str">
            <v>CENTRO</v>
          </cell>
          <cell r="AA322" t="str">
            <v>SUP</v>
          </cell>
          <cell r="AB322" t="str">
            <v>sale</v>
          </cell>
          <cell r="AC322">
            <v>19452313</v>
          </cell>
        </row>
        <row r="323">
          <cell r="C323" t="str">
            <v>POLO GAMERO LUIS ALBERTO</v>
          </cell>
          <cell r="D323" t="str">
            <v>5120-09</v>
          </cell>
          <cell r="E323">
            <v>10643889.421249999</v>
          </cell>
          <cell r="F323" t="str">
            <v>Auxiliar Administrativo</v>
          </cell>
          <cell r="G323" t="str">
            <v>24ORIENTE</v>
          </cell>
          <cell r="H323" t="str">
            <v>GRUPO OPERATIVO</v>
          </cell>
          <cell r="K323" t="str">
            <v>X</v>
          </cell>
          <cell r="M323" t="str">
            <v>C</v>
          </cell>
          <cell r="O323" t="str">
            <v>ES</v>
          </cell>
          <cell r="P323">
            <v>468655</v>
          </cell>
          <cell r="Q323">
            <v>0</v>
          </cell>
          <cell r="R323" t="str">
            <v>1</v>
          </cell>
          <cell r="S323">
            <v>24964</v>
          </cell>
          <cell r="T323">
            <v>34411</v>
          </cell>
          <cell r="U323">
            <v>35.330555555555556</v>
          </cell>
          <cell r="V323">
            <v>0</v>
          </cell>
          <cell r="W323">
            <v>9.4638888888888886</v>
          </cell>
          <cell r="X323" t="str">
            <v>6Asistencial</v>
          </cell>
          <cell r="Y323">
            <v>8855934.0786423609</v>
          </cell>
          <cell r="Z323" t="str">
            <v>ORIENTE</v>
          </cell>
          <cell r="AA323" t="str">
            <v>SUP</v>
          </cell>
          <cell r="AB323" t="str">
            <v>sale</v>
          </cell>
          <cell r="AC323">
            <v>77163405</v>
          </cell>
        </row>
        <row r="324">
          <cell r="C324" t="str">
            <v>PORRES LOAIZA LUCIA</v>
          </cell>
          <cell r="D324" t="str">
            <v>4065-11</v>
          </cell>
          <cell r="E324">
            <v>16080398.177083332</v>
          </cell>
          <cell r="F324" t="str">
            <v>Técnico Administrativo</v>
          </cell>
          <cell r="G324" t="str">
            <v>22NOROCCIDENTE</v>
          </cell>
          <cell r="H324" t="str">
            <v>GRUPO ADMINISTRATIVO Y FINANCIERO</v>
          </cell>
          <cell r="K324" t="str">
            <v>X</v>
          </cell>
          <cell r="M324" t="str">
            <v>C</v>
          </cell>
          <cell r="O324" t="str">
            <v>BACHILLER</v>
          </cell>
          <cell r="P324">
            <v>761453</v>
          </cell>
          <cell r="Q324">
            <v>0</v>
          </cell>
          <cell r="R324" t="str">
            <v>2</v>
          </cell>
          <cell r="S324">
            <v>18878</v>
          </cell>
          <cell r="T324">
            <v>29190</v>
          </cell>
          <cell r="U324">
            <v>51.994444444444447</v>
          </cell>
          <cell r="V324">
            <v>0</v>
          </cell>
          <cell r="W324">
            <v>23.761111111111113</v>
          </cell>
          <cell r="X324" t="str">
            <v>5Tecnico</v>
          </cell>
          <cell r="Y324">
            <v>31780563.931126159</v>
          </cell>
          <cell r="Z324" t="str">
            <v>NOROCCIDENTE</v>
          </cell>
          <cell r="AA324" t="str">
            <v>SUP</v>
          </cell>
          <cell r="AB324" t="str">
            <v>sale</v>
          </cell>
          <cell r="AC324">
            <v>24947391</v>
          </cell>
        </row>
        <row r="325">
          <cell r="C325" t="str">
            <v>POVEDA ESPITIA HELDA XENIA</v>
          </cell>
          <cell r="D325" t="str">
            <v>4065-15</v>
          </cell>
          <cell r="E325">
            <v>18995922.495416671</v>
          </cell>
          <cell r="F325" t="str">
            <v>Técnico Administrativo</v>
          </cell>
          <cell r="G325" t="str">
            <v>18SRI</v>
          </cell>
          <cell r="H325" t="str">
            <v>OFICINA RELACIONES INTERNACIONALES Y COMUNICACIONES</v>
          </cell>
          <cell r="L325" t="str">
            <v>MCF</v>
          </cell>
          <cell r="M325" t="str">
            <v>C</v>
          </cell>
          <cell r="O325" t="str">
            <v>TC</v>
          </cell>
          <cell r="P325">
            <v>935634</v>
          </cell>
          <cell r="Q325">
            <v>0</v>
          </cell>
          <cell r="R325" t="str">
            <v>2</v>
          </cell>
          <cell r="S325">
            <v>21945</v>
          </cell>
          <cell r="T325">
            <v>29712</v>
          </cell>
          <cell r="U325">
            <v>43.597222222222221</v>
          </cell>
          <cell r="V325">
            <v>0</v>
          </cell>
          <cell r="W325">
            <v>22.330555555555556</v>
          </cell>
          <cell r="X325" t="str">
            <v>5Tecnico</v>
          </cell>
          <cell r="Y325">
            <v>35051435.295089118</v>
          </cell>
          <cell r="AA325" t="str">
            <v>Mant</v>
          </cell>
          <cell r="AB325" t="str">
            <v>4065-15</v>
          </cell>
          <cell r="AC325">
            <v>32001563</v>
          </cell>
        </row>
        <row r="326">
          <cell r="C326" t="str">
            <v>PRENS ALFARO ADA LUZ</v>
          </cell>
          <cell r="D326" t="str">
            <v>5120-09</v>
          </cell>
          <cell r="E326">
            <v>10643889.421249999</v>
          </cell>
          <cell r="F326" t="str">
            <v>Auxiliar Administrativo</v>
          </cell>
          <cell r="G326" t="str">
            <v>24ORIENTE</v>
          </cell>
          <cell r="H326" t="str">
            <v>GRUPO OPERATIVO</v>
          </cell>
          <cell r="K326" t="str">
            <v>X</v>
          </cell>
          <cell r="M326" t="str">
            <v>C</v>
          </cell>
          <cell r="O326" t="str">
            <v>ES</v>
          </cell>
          <cell r="P326">
            <v>468655</v>
          </cell>
          <cell r="Q326">
            <v>0</v>
          </cell>
          <cell r="R326" t="str">
            <v>2</v>
          </cell>
          <cell r="S326">
            <v>21855</v>
          </cell>
          <cell r="T326">
            <v>34205</v>
          </cell>
          <cell r="U326">
            <v>43.844444444444441</v>
          </cell>
          <cell r="V326">
            <v>0</v>
          </cell>
          <cell r="W326">
            <v>10.030555555555555</v>
          </cell>
          <cell r="X326" t="str">
            <v>6Asistencial</v>
          </cell>
          <cell r="Y326">
            <v>9288987.0898229163</v>
          </cell>
          <cell r="Z326" t="str">
            <v>ORIENTE</v>
          </cell>
          <cell r="AA326" t="str">
            <v>SUP</v>
          </cell>
          <cell r="AB326" t="str">
            <v>sale</v>
          </cell>
          <cell r="AC326">
            <v>42495192</v>
          </cell>
        </row>
        <row r="327">
          <cell r="C327" t="str">
            <v>PRYOR MORENO JAIME</v>
          </cell>
          <cell r="D327" t="str">
            <v>4065-11</v>
          </cell>
          <cell r="E327">
            <v>16080398.177083332</v>
          </cell>
          <cell r="F327" t="str">
            <v>Técnico Administrativo</v>
          </cell>
          <cell r="G327" t="str">
            <v>21CENTRO</v>
          </cell>
          <cell r="H327" t="str">
            <v>GRUPO CARTERA</v>
          </cell>
          <cell r="K327" t="str">
            <v>X</v>
          </cell>
          <cell r="M327" t="str">
            <v>C</v>
          </cell>
          <cell r="O327" t="str">
            <v>BACHILLER</v>
          </cell>
          <cell r="P327">
            <v>761453</v>
          </cell>
          <cell r="Q327">
            <v>0</v>
          </cell>
          <cell r="R327" t="str">
            <v>1</v>
          </cell>
          <cell r="S327">
            <v>20177</v>
          </cell>
          <cell r="T327">
            <v>28934</v>
          </cell>
          <cell r="U327">
            <v>48.43333333333333</v>
          </cell>
          <cell r="V327">
            <v>0</v>
          </cell>
          <cell r="W327">
            <v>24.458333333333332</v>
          </cell>
          <cell r="X327" t="str">
            <v>5Tecnico</v>
          </cell>
          <cell r="Y327">
            <v>32680317.005010415</v>
          </cell>
          <cell r="Z327" t="str">
            <v>CENTRO</v>
          </cell>
          <cell r="AA327" t="str">
            <v>SUP</v>
          </cell>
          <cell r="AB327" t="str">
            <v>sale</v>
          </cell>
          <cell r="AC327">
            <v>79142406</v>
          </cell>
        </row>
        <row r="328">
          <cell r="C328" t="str">
            <v>PULIDO  ALVARO FERNANDO</v>
          </cell>
          <cell r="D328" t="str">
            <v>5120-09</v>
          </cell>
          <cell r="E328">
            <v>10643889.421249999</v>
          </cell>
          <cell r="F328" t="str">
            <v>Auxiliar Administrativo</v>
          </cell>
          <cell r="G328" t="str">
            <v>20SEG</v>
          </cell>
          <cell r="H328" t="str">
            <v>GRUPO ARCHIVO, PUBLICACIONES Y MICROFILMACION</v>
          </cell>
          <cell r="K328" t="str">
            <v>X</v>
          </cell>
          <cell r="M328" t="str">
            <v>C</v>
          </cell>
          <cell r="O328" t="str">
            <v>PRIMARIA</v>
          </cell>
          <cell r="P328">
            <v>468655</v>
          </cell>
          <cell r="Q328">
            <v>0</v>
          </cell>
          <cell r="R328" t="str">
            <v>1</v>
          </cell>
          <cell r="S328">
            <v>23133</v>
          </cell>
          <cell r="T328">
            <v>34396</v>
          </cell>
          <cell r="U328">
            <v>40.341666666666669</v>
          </cell>
          <cell r="V328">
            <v>2</v>
          </cell>
          <cell r="W328">
            <v>9.5055555555555564</v>
          </cell>
          <cell r="X328" t="str">
            <v>6Asistencial</v>
          </cell>
          <cell r="Y328">
            <v>8855934.0786423609</v>
          </cell>
          <cell r="AA328" t="str">
            <v>SUP</v>
          </cell>
          <cell r="AB328" t="str">
            <v>sale</v>
          </cell>
          <cell r="AC328">
            <v>79272421</v>
          </cell>
        </row>
        <row r="329">
          <cell r="C329" t="str">
            <v>QUINTERO QUINTERO SATURIO</v>
          </cell>
          <cell r="D329" t="str">
            <v>5310-15</v>
          </cell>
          <cell r="E329">
            <v>22621187.487499997</v>
          </cell>
          <cell r="F329" t="str">
            <v>Conductor Mec (Asignado)</v>
          </cell>
          <cell r="G329" t="str">
            <v>21CENTRO</v>
          </cell>
          <cell r="H329" t="str">
            <v>DIRECCION REGIONAL BOGOTA</v>
          </cell>
          <cell r="M329" t="str">
            <v>C</v>
          </cell>
          <cell r="N329" t="str">
            <v>P</v>
          </cell>
          <cell r="O329" t="str">
            <v>BACHILLER</v>
          </cell>
          <cell r="P329">
            <v>659101</v>
          </cell>
          <cell r="Q329">
            <v>0</v>
          </cell>
          <cell r="R329" t="str">
            <v>1</v>
          </cell>
          <cell r="S329">
            <v>22221</v>
          </cell>
          <cell r="T329">
            <v>36794</v>
          </cell>
          <cell r="U329">
            <v>42.844444444444441</v>
          </cell>
          <cell r="V329">
            <v>0</v>
          </cell>
          <cell r="W329">
            <v>2.9444444444444446</v>
          </cell>
          <cell r="X329" t="str">
            <v>6Asistencial</v>
          </cell>
          <cell r="Y329">
            <v>6287823.540000001</v>
          </cell>
          <cell r="Z329" t="str">
            <v>CENTRO</v>
          </cell>
          <cell r="AA329" t="str">
            <v>Mant</v>
          </cell>
          <cell r="AB329" t="str">
            <v>5310-15</v>
          </cell>
          <cell r="AC329">
            <v>15985542</v>
          </cell>
        </row>
        <row r="330">
          <cell r="C330" t="str">
            <v>QUIROGA ARIZA EDGAR JOSUE</v>
          </cell>
          <cell r="D330" t="str">
            <v>3020-10</v>
          </cell>
          <cell r="E330">
            <v>23062173.132083338</v>
          </cell>
          <cell r="F330" t="str">
            <v>Profesional Universitario</v>
          </cell>
          <cell r="G330" t="str">
            <v>19SDF</v>
          </cell>
          <cell r="H330" t="str">
            <v>GRUPO TESORERIA</v>
          </cell>
          <cell r="M330" t="str">
            <v>C</v>
          </cell>
          <cell r="O330" t="str">
            <v>ES</v>
          </cell>
          <cell r="P330">
            <v>1135915</v>
          </cell>
          <cell r="Q330">
            <v>0</v>
          </cell>
          <cell r="R330" t="str">
            <v>1</v>
          </cell>
          <cell r="S330">
            <v>22183</v>
          </cell>
          <cell r="T330">
            <v>35167</v>
          </cell>
          <cell r="U330">
            <v>42.947222222222223</v>
          </cell>
          <cell r="V330">
            <v>0</v>
          </cell>
          <cell r="W330">
            <v>7.3972222222222221</v>
          </cell>
          <cell r="X330" t="str">
            <v>4Profesional</v>
          </cell>
          <cell r="Y330">
            <v>8474257.5694039352</v>
          </cell>
          <cell r="AA330" t="str">
            <v>Mant</v>
          </cell>
          <cell r="AB330" t="str">
            <v>3020-10</v>
          </cell>
          <cell r="AC330">
            <v>80262240</v>
          </cell>
        </row>
        <row r="331">
          <cell r="C331" t="str">
            <v>QUIROZ TOVAR IRMA LUCIA</v>
          </cell>
          <cell r="D331" t="str">
            <v>5120-12</v>
          </cell>
          <cell r="E331">
            <v>13279546.932500001</v>
          </cell>
          <cell r="F331" t="str">
            <v>Auxiliar Administrativo</v>
          </cell>
          <cell r="G331" t="str">
            <v>20SEG</v>
          </cell>
          <cell r="H331" t="str">
            <v>SECRETARIA GENERAL</v>
          </cell>
          <cell r="M331" t="str">
            <v>C</v>
          </cell>
          <cell r="O331" t="str">
            <v>BACHILLER</v>
          </cell>
          <cell r="P331">
            <v>596996</v>
          </cell>
          <cell r="Q331">
            <v>0</v>
          </cell>
          <cell r="R331" t="str">
            <v>2</v>
          </cell>
          <cell r="S331">
            <v>22065</v>
          </cell>
          <cell r="T331">
            <v>34449</v>
          </cell>
          <cell r="U331">
            <v>43.266666666666666</v>
          </cell>
          <cell r="V331">
            <v>0</v>
          </cell>
          <cell r="W331">
            <v>9.3611111111111107</v>
          </cell>
          <cell r="X331" t="str">
            <v>6Asistencial</v>
          </cell>
          <cell r="Y331">
            <v>10890845.744062502</v>
          </cell>
          <cell r="AA331" t="str">
            <v>Mant</v>
          </cell>
          <cell r="AB331" t="str">
            <v>5120-12</v>
          </cell>
          <cell r="AC331">
            <v>41796648</v>
          </cell>
        </row>
        <row r="332">
          <cell r="C332" t="str">
            <v>RAMIREZ ATENCIA LUISA IBETH</v>
          </cell>
          <cell r="D332" t="str">
            <v>5120-09</v>
          </cell>
          <cell r="E332">
            <v>10643889.421249999</v>
          </cell>
          <cell r="F332" t="str">
            <v>Auxiliar Administrativo</v>
          </cell>
          <cell r="G332" t="str">
            <v>23NORTE</v>
          </cell>
          <cell r="H332" t="str">
            <v>GRUPO OPERATIVO</v>
          </cell>
          <cell r="L332" t="str">
            <v>MCF</v>
          </cell>
          <cell r="M332" t="str">
            <v>C</v>
          </cell>
          <cell r="O332" t="str">
            <v>UN</v>
          </cell>
          <cell r="P332">
            <v>468655</v>
          </cell>
          <cell r="Q332">
            <v>0</v>
          </cell>
          <cell r="R332" t="str">
            <v>2</v>
          </cell>
          <cell r="S332">
            <v>23604</v>
          </cell>
          <cell r="T332">
            <v>34388</v>
          </cell>
          <cell r="U332">
            <v>39.055555555555557</v>
          </cell>
          <cell r="V332">
            <v>0</v>
          </cell>
          <cell r="W332">
            <v>9.5333333333333332</v>
          </cell>
          <cell r="X332" t="str">
            <v>6Asistencial</v>
          </cell>
          <cell r="Y332">
            <v>8855934.0786423609</v>
          </cell>
          <cell r="Z332" t="str">
            <v>NORTE</v>
          </cell>
          <cell r="AA332" t="str">
            <v>Mant</v>
          </cell>
          <cell r="AB332" t="str">
            <v>5120-09</v>
          </cell>
          <cell r="AC332">
            <v>23162926</v>
          </cell>
        </row>
        <row r="333">
          <cell r="C333" t="str">
            <v>RAMIREZ CEDEÑO GERSAIN</v>
          </cell>
          <cell r="D333" t="str">
            <v>2035-12</v>
          </cell>
          <cell r="E333">
            <v>31146455.449583333</v>
          </cell>
          <cell r="F333" t="str">
            <v>Director o Gerente Regional</v>
          </cell>
          <cell r="G333" t="str">
            <v>25SUROCCIDENTE</v>
          </cell>
          <cell r="H333" t="str">
            <v>DIRECCION REGIONAL HUILA</v>
          </cell>
          <cell r="K333" t="str">
            <v>x</v>
          </cell>
          <cell r="M333" t="str">
            <v>LNR</v>
          </cell>
          <cell r="O333" t="str">
            <v>ES</v>
          </cell>
          <cell r="P333">
            <v>1534102</v>
          </cell>
          <cell r="Q333">
            <v>0</v>
          </cell>
          <cell r="R333" t="str">
            <v>1</v>
          </cell>
          <cell r="S333">
            <v>21242</v>
          </cell>
          <cell r="T333">
            <v>36321</v>
          </cell>
          <cell r="U333">
            <v>45.524999999999999</v>
          </cell>
          <cell r="V333">
            <v>6.583333333333333</v>
          </cell>
          <cell r="W333">
            <v>4.2361111111111107</v>
          </cell>
          <cell r="X333" t="str">
            <v>3Ejecutivo</v>
          </cell>
          <cell r="Y333">
            <v>11708266.464</v>
          </cell>
          <cell r="Z333" t="str">
            <v>SUROCCIDENTE</v>
          </cell>
          <cell r="AA333" t="str">
            <v>SUP</v>
          </cell>
          <cell r="AB333" t="str">
            <v>sale</v>
          </cell>
          <cell r="AC333">
            <v>12112090</v>
          </cell>
        </row>
        <row r="334">
          <cell r="C334" t="str">
            <v>RAMIREZ GONZALEZ ORLANDO</v>
          </cell>
          <cell r="D334" t="str">
            <v>4065-15</v>
          </cell>
          <cell r="E334">
            <v>18995922.495416671</v>
          </cell>
          <cell r="F334" t="str">
            <v>Técnico Administrativo</v>
          </cell>
          <cell r="G334" t="str">
            <v>21CENTRO</v>
          </cell>
          <cell r="H334" t="str">
            <v>GRUPO ATENCION AL USUARIO</v>
          </cell>
          <cell r="M334" t="str">
            <v>C</v>
          </cell>
          <cell r="O334" t="str">
            <v>TC</v>
          </cell>
          <cell r="P334">
            <v>935634</v>
          </cell>
          <cell r="Q334">
            <v>0</v>
          </cell>
          <cell r="R334" t="str">
            <v>1</v>
          </cell>
          <cell r="S334">
            <v>20914</v>
          </cell>
          <cell r="T334">
            <v>28009</v>
          </cell>
          <cell r="U334">
            <v>46.419444444444444</v>
          </cell>
          <cell r="V334">
            <v>0</v>
          </cell>
          <cell r="W334">
            <v>26.997222222222224</v>
          </cell>
          <cell r="X334" t="str">
            <v>5Tecnico</v>
          </cell>
          <cell r="Y334">
            <v>42295650.124644682</v>
          </cell>
          <cell r="Z334" t="str">
            <v>CENTRO</v>
          </cell>
          <cell r="AA334" t="str">
            <v>Mant</v>
          </cell>
          <cell r="AB334" t="str">
            <v>4065-15</v>
          </cell>
          <cell r="AC334">
            <v>19261604</v>
          </cell>
        </row>
        <row r="335">
          <cell r="C335" t="str">
            <v>ZZVACANTE48</v>
          </cell>
          <cell r="D335" t="str">
            <v>2035-21</v>
          </cell>
          <cell r="E335">
            <v>42319797.785416663</v>
          </cell>
          <cell r="F335" t="str">
            <v>Director o Gerente Regional</v>
          </cell>
          <cell r="G335" t="str">
            <v>21CENTRO</v>
          </cell>
          <cell r="H335" t="str">
            <v>DIRECCION REGIONAL BOGOTA</v>
          </cell>
          <cell r="K335" t="str">
            <v>X</v>
          </cell>
          <cell r="M335" t="str">
            <v>LNR</v>
          </cell>
          <cell r="N335" t="str">
            <v>VE</v>
          </cell>
          <cell r="P335">
            <v>2084439</v>
          </cell>
          <cell r="Q335">
            <v>0</v>
          </cell>
          <cell r="X335" t="str">
            <v>3Ejecutivo</v>
          </cell>
          <cell r="Y335">
            <v>0</v>
          </cell>
          <cell r="Z335" t="str">
            <v>CENTRO</v>
          </cell>
          <cell r="AA335" t="str">
            <v>SUP</v>
          </cell>
          <cell r="AB335" t="str">
            <v>sale</v>
          </cell>
          <cell r="AC335">
            <v>0</v>
          </cell>
        </row>
        <row r="336">
          <cell r="C336" t="str">
            <v>RAMIREZ LONDOÑO OLGA LUCIA</v>
          </cell>
          <cell r="D336" t="str">
            <v>5120-09</v>
          </cell>
          <cell r="E336">
            <v>10643889.421249999</v>
          </cell>
          <cell r="F336" t="str">
            <v>Auxiliar Administrativo</v>
          </cell>
          <cell r="G336" t="str">
            <v>22NOROCCIDENTE</v>
          </cell>
          <cell r="H336" t="str">
            <v>GRUPO OPERATIVO</v>
          </cell>
          <cell r="K336" t="str">
            <v>X</v>
          </cell>
          <cell r="M336" t="str">
            <v>C</v>
          </cell>
          <cell r="O336" t="str">
            <v>TC</v>
          </cell>
          <cell r="P336">
            <v>468655</v>
          </cell>
          <cell r="Q336">
            <v>0</v>
          </cell>
          <cell r="R336" t="str">
            <v>2</v>
          </cell>
          <cell r="S336">
            <v>23735</v>
          </cell>
          <cell r="T336">
            <v>34234</v>
          </cell>
          <cell r="U336">
            <v>38.697222222222223</v>
          </cell>
          <cell r="V336">
            <v>0</v>
          </cell>
          <cell r="W336">
            <v>9.9527777777777775</v>
          </cell>
          <cell r="X336" t="str">
            <v>6Asistencial</v>
          </cell>
          <cell r="Y336">
            <v>9288987.0898229163</v>
          </cell>
          <cell r="Z336" t="str">
            <v>NOROCCIDENTE</v>
          </cell>
          <cell r="AA336" t="str">
            <v>SUP</v>
          </cell>
          <cell r="AB336" t="str">
            <v>sale</v>
          </cell>
          <cell r="AC336">
            <v>24603102</v>
          </cell>
        </row>
        <row r="337">
          <cell r="C337" t="str">
            <v>RAMIREZ MENDOZA MARIA MARLENY</v>
          </cell>
          <cell r="D337" t="str">
            <v>5040-16</v>
          </cell>
          <cell r="E337">
            <v>14586952.714583334</v>
          </cell>
          <cell r="F337" t="str">
            <v>Secretario Ejecutivo</v>
          </cell>
          <cell r="G337" t="str">
            <v>24ORIENTE</v>
          </cell>
          <cell r="H337" t="str">
            <v>DIRECCION REGIONAL NORTE SANTANDER</v>
          </cell>
          <cell r="L337" t="str">
            <v>MCF</v>
          </cell>
          <cell r="M337" t="str">
            <v>C</v>
          </cell>
          <cell r="N337" t="str">
            <v>P</v>
          </cell>
          <cell r="O337" t="str">
            <v>TC</v>
          </cell>
          <cell r="P337">
            <v>688731</v>
          </cell>
          <cell r="Q337">
            <v>0</v>
          </cell>
          <cell r="R337" t="str">
            <v>2</v>
          </cell>
          <cell r="S337">
            <v>19858</v>
          </cell>
          <cell r="T337">
            <v>29114</v>
          </cell>
          <cell r="U337">
            <v>49.30833333333333</v>
          </cell>
          <cell r="V337">
            <v>0</v>
          </cell>
          <cell r="W337">
            <v>23.969444444444445</v>
          </cell>
          <cell r="X337" t="str">
            <v>6Asistencial</v>
          </cell>
          <cell r="Y337">
            <v>6570493.7400000002</v>
          </cell>
          <cell r="Z337" t="str">
            <v>ORIENTE</v>
          </cell>
          <cell r="AA337" t="str">
            <v>Mant</v>
          </cell>
          <cell r="AB337" t="str">
            <v>5040-16</v>
          </cell>
          <cell r="AC337">
            <v>37242650</v>
          </cell>
        </row>
        <row r="338">
          <cell r="C338" t="str">
            <v>RAMIREZ RAMIREZ AMANDA</v>
          </cell>
          <cell r="D338" t="str">
            <v>2045-17</v>
          </cell>
          <cell r="E338">
            <v>36865632.368333325</v>
          </cell>
          <cell r="F338" t="str">
            <v>Jefe Oficina</v>
          </cell>
          <cell r="G338" t="str">
            <v>14ODI</v>
          </cell>
          <cell r="H338" t="str">
            <v>OFICINA DIVULGACION</v>
          </cell>
          <cell r="K338" t="str">
            <v>x</v>
          </cell>
          <cell r="M338" t="str">
            <v>LNR</v>
          </cell>
          <cell r="O338" t="str">
            <v>UN</v>
          </cell>
          <cell r="P338">
            <v>1815797</v>
          </cell>
          <cell r="Q338">
            <v>0</v>
          </cell>
          <cell r="R338" t="str">
            <v>2</v>
          </cell>
          <cell r="S338">
            <v>21833</v>
          </cell>
          <cell r="T338">
            <v>30834</v>
          </cell>
          <cell r="U338">
            <v>43.902777777777779</v>
          </cell>
          <cell r="V338">
            <v>0</v>
          </cell>
          <cell r="W338">
            <v>19.261111111111113</v>
          </cell>
          <cell r="X338" t="str">
            <v>3Ejecutivo</v>
          </cell>
          <cell r="Y338">
            <v>13858162.704</v>
          </cell>
          <cell r="AA338" t="str">
            <v>SUP</v>
          </cell>
          <cell r="AB338" t="str">
            <v>sale</v>
          </cell>
          <cell r="AC338">
            <v>35488924</v>
          </cell>
        </row>
        <row r="339">
          <cell r="C339" t="str">
            <v>RAMIREZ RAMIREZ NANCY</v>
          </cell>
          <cell r="D339" t="str">
            <v>5120-12</v>
          </cell>
          <cell r="E339">
            <v>13279546.932500001</v>
          </cell>
          <cell r="F339" t="str">
            <v>Auxiliar Administrativo</v>
          </cell>
          <cell r="G339" t="str">
            <v>19SDF</v>
          </cell>
          <cell r="H339" t="str">
            <v>GRUPO TESORERIA</v>
          </cell>
          <cell r="K339" t="str">
            <v>X</v>
          </cell>
          <cell r="M339" t="str">
            <v>C</v>
          </cell>
          <cell r="O339" t="str">
            <v>TL</v>
          </cell>
          <cell r="P339">
            <v>596996</v>
          </cell>
          <cell r="Q339">
            <v>0</v>
          </cell>
          <cell r="R339" t="str">
            <v>2</v>
          </cell>
          <cell r="S339">
            <v>24118</v>
          </cell>
          <cell r="T339">
            <v>33028</v>
          </cell>
          <cell r="U339">
            <v>37.65</v>
          </cell>
          <cell r="V339">
            <v>0</v>
          </cell>
          <cell r="W339">
            <v>13.252777777777778</v>
          </cell>
          <cell r="X339" t="str">
            <v>6Asistencial</v>
          </cell>
          <cell r="Y339">
            <v>15085838.1788125</v>
          </cell>
          <cell r="AA339" t="str">
            <v>SUP</v>
          </cell>
          <cell r="AB339" t="str">
            <v>sale</v>
          </cell>
          <cell r="AC339">
            <v>36182999</v>
          </cell>
        </row>
        <row r="340">
          <cell r="C340" t="str">
            <v>RAMIREZ ROJAS JUAN CARLOS</v>
          </cell>
          <cell r="D340" t="str">
            <v>4065-11</v>
          </cell>
          <cell r="E340">
            <v>16080398.177083332</v>
          </cell>
          <cell r="F340" t="str">
            <v>Técnico Administrativo</v>
          </cell>
          <cell r="G340" t="str">
            <v>21CENTRO</v>
          </cell>
          <cell r="H340" t="str">
            <v>GRUPO ADMINISTRATIVO</v>
          </cell>
          <cell r="K340" t="str">
            <v>X</v>
          </cell>
          <cell r="M340" t="str">
            <v>C</v>
          </cell>
          <cell r="O340" t="str">
            <v>UN</v>
          </cell>
          <cell r="P340">
            <v>761453</v>
          </cell>
          <cell r="Q340">
            <v>0</v>
          </cell>
          <cell r="R340" t="str">
            <v>1</v>
          </cell>
          <cell r="S340">
            <v>24617</v>
          </cell>
          <cell r="T340">
            <v>35446</v>
          </cell>
          <cell r="U340">
            <v>36.277777777777779</v>
          </cell>
          <cell r="V340">
            <v>0</v>
          </cell>
          <cell r="W340">
            <v>6.6361111111111111</v>
          </cell>
          <cell r="X340" t="str">
            <v>5Tecnico</v>
          </cell>
          <cell r="Y340">
            <v>5430652.4816585649</v>
          </cell>
          <cell r="Z340" t="str">
            <v>CENTRO</v>
          </cell>
          <cell r="AA340" t="str">
            <v>SUP</v>
          </cell>
          <cell r="AB340" t="str">
            <v>sale</v>
          </cell>
          <cell r="AC340">
            <v>79430588</v>
          </cell>
        </row>
        <row r="341">
          <cell r="C341" t="str">
            <v>RAMOS CALDERON YOLANDA</v>
          </cell>
          <cell r="D341" t="str">
            <v>4065-11</v>
          </cell>
          <cell r="E341">
            <v>19746510.216250002</v>
          </cell>
          <cell r="F341" t="str">
            <v>Técnico Administrativo</v>
          </cell>
          <cell r="G341" t="str">
            <v>25SUROCCIDENTE</v>
          </cell>
          <cell r="H341" t="str">
            <v>GRUPO CREDITO</v>
          </cell>
          <cell r="L341" t="str">
            <v>MCF</v>
          </cell>
          <cell r="M341" t="str">
            <v>C</v>
          </cell>
          <cell r="O341" t="str">
            <v>BACHILLER</v>
          </cell>
          <cell r="P341">
            <v>761453</v>
          </cell>
          <cell r="Q341">
            <v>80162</v>
          </cell>
          <cell r="R341" t="str">
            <v>2</v>
          </cell>
          <cell r="S341">
            <v>19042</v>
          </cell>
          <cell r="T341">
            <v>27421</v>
          </cell>
          <cell r="U341">
            <v>51.547222222222224</v>
          </cell>
          <cell r="V341">
            <v>5</v>
          </cell>
          <cell r="W341">
            <v>28.605555555555554</v>
          </cell>
          <cell r="X341" t="str">
            <v>5Tecnico</v>
          </cell>
          <cell r="Y341">
            <v>41955998.334322922</v>
          </cell>
          <cell r="Z341" t="str">
            <v>SUROCCIDENTE</v>
          </cell>
          <cell r="AA341" t="str">
            <v>Mant</v>
          </cell>
          <cell r="AB341" t="str">
            <v>4065-11</v>
          </cell>
          <cell r="AC341">
            <v>31233868</v>
          </cell>
        </row>
        <row r="342">
          <cell r="C342" t="str">
            <v>REAL BARRAGAN JAIME ELICIO</v>
          </cell>
          <cell r="D342" t="str">
            <v>5120-09</v>
          </cell>
          <cell r="E342">
            <v>10643889.421249999</v>
          </cell>
          <cell r="F342" t="str">
            <v>Auxiliar Administrativo</v>
          </cell>
          <cell r="G342" t="str">
            <v>20SEG</v>
          </cell>
          <cell r="H342" t="str">
            <v>GRUPO CORRESPONDENCIA</v>
          </cell>
          <cell r="M342" t="str">
            <v>C</v>
          </cell>
          <cell r="N342" t="str">
            <v>VE</v>
          </cell>
          <cell r="O342" t="str">
            <v>BACHILLER</v>
          </cell>
          <cell r="P342">
            <v>468655</v>
          </cell>
          <cell r="Q342">
            <v>0</v>
          </cell>
          <cell r="R342" t="str">
            <v>1</v>
          </cell>
          <cell r="S342">
            <v>22497</v>
          </cell>
          <cell r="T342">
            <v>35802</v>
          </cell>
          <cell r="U342">
            <v>42.086111111111109</v>
          </cell>
          <cell r="V342">
            <v>4.333333333333333</v>
          </cell>
          <cell r="W342">
            <v>5.6611111111111114</v>
          </cell>
          <cell r="X342" t="str">
            <v>6Asistencial</v>
          </cell>
          <cell r="Y342">
            <v>3226244.9332951386</v>
          </cell>
          <cell r="AA342" t="str">
            <v>Mant</v>
          </cell>
          <cell r="AB342" t="str">
            <v>5120-09</v>
          </cell>
          <cell r="AC342">
            <v>3254597</v>
          </cell>
        </row>
        <row r="343">
          <cell r="C343" t="str">
            <v>RENGIFO HERNANDEZ LUCY YANNETH</v>
          </cell>
          <cell r="D343" t="str">
            <v>4065-15</v>
          </cell>
          <cell r="E343">
            <v>21241444.095416673</v>
          </cell>
          <cell r="F343" t="str">
            <v>Técnico Administrativo</v>
          </cell>
          <cell r="G343" t="str">
            <v>25SUROCCIDENTE</v>
          </cell>
          <cell r="H343" t="str">
            <v>GRUPO SERVICIOS</v>
          </cell>
          <cell r="K343" t="str">
            <v>X</v>
          </cell>
          <cell r="M343" t="str">
            <v>C</v>
          </cell>
          <cell r="O343" t="str">
            <v>ES</v>
          </cell>
          <cell r="P343">
            <v>935634</v>
          </cell>
          <cell r="Q343">
            <v>0</v>
          </cell>
          <cell r="R343" t="str">
            <v>2</v>
          </cell>
          <cell r="S343">
            <v>23887</v>
          </cell>
          <cell r="T343">
            <v>33470</v>
          </cell>
          <cell r="U343">
            <v>38.277777777777779</v>
          </cell>
          <cell r="V343">
            <v>0</v>
          </cell>
          <cell r="W343">
            <v>12.041666666666666</v>
          </cell>
          <cell r="X343" t="str">
            <v>5Tecnico</v>
          </cell>
          <cell r="Y343">
            <v>19355636.497718751</v>
          </cell>
          <cell r="Z343" t="str">
            <v>SUROCCIDENTE</v>
          </cell>
          <cell r="AA343" t="str">
            <v>SUP</v>
          </cell>
          <cell r="AB343" t="str">
            <v>sale</v>
          </cell>
          <cell r="AC343">
            <v>34545827</v>
          </cell>
        </row>
        <row r="344">
          <cell r="C344" t="str">
            <v>RESTREPO            DE DE BERNAL CLARA LUZ</v>
          </cell>
          <cell r="D344" t="str">
            <v>3010-17</v>
          </cell>
          <cell r="E344">
            <v>37806035.422499999</v>
          </cell>
          <cell r="F344" t="str">
            <v>Profesional Especializado</v>
          </cell>
          <cell r="G344" t="str">
            <v>16SDT</v>
          </cell>
          <cell r="H344" t="str">
            <v>GRUPO TECNICO</v>
          </cell>
          <cell r="I344" t="str">
            <v>SRI</v>
          </cell>
          <cell r="L344">
            <v>2004</v>
          </cell>
          <cell r="M344" t="str">
            <v>C</v>
          </cell>
          <cell r="O344" t="str">
            <v>UN</v>
          </cell>
          <cell r="P344">
            <v>1665264</v>
          </cell>
          <cell r="Q344">
            <v>0</v>
          </cell>
          <cell r="R344" t="str">
            <v>2</v>
          </cell>
          <cell r="S344">
            <v>16927</v>
          </cell>
          <cell r="T344">
            <v>33332</v>
          </cell>
          <cell r="U344">
            <v>57.333333333333336</v>
          </cell>
          <cell r="V344">
            <v>6.333333333333333</v>
          </cell>
          <cell r="W344">
            <v>12.419444444444444</v>
          </cell>
          <cell r="X344" t="str">
            <v>4Profesional</v>
          </cell>
          <cell r="Y344">
            <v>35524081.890895829</v>
          </cell>
          <cell r="AA344" t="str">
            <v>Mant</v>
          </cell>
          <cell r="AB344" t="str">
            <v>3010-17</v>
          </cell>
          <cell r="AC344">
            <v>41360477</v>
          </cell>
        </row>
        <row r="345">
          <cell r="C345" t="str">
            <v>RESTREPO CANO YOLANDA</v>
          </cell>
          <cell r="D345" t="str">
            <v>5120-10</v>
          </cell>
          <cell r="E345">
            <v>11597824.078333335</v>
          </cell>
          <cell r="F345" t="str">
            <v>Auxiliar Administrativo</v>
          </cell>
          <cell r="G345" t="str">
            <v>22NOROCCIDENTE</v>
          </cell>
          <cell r="H345" t="str">
            <v>GRUPO FINANCIERO</v>
          </cell>
          <cell r="K345" t="str">
            <v>X</v>
          </cell>
          <cell r="M345" t="str">
            <v>C</v>
          </cell>
          <cell r="O345" t="str">
            <v>BACHILLER</v>
          </cell>
          <cell r="P345">
            <v>515106</v>
          </cell>
          <cell r="Q345">
            <v>0</v>
          </cell>
          <cell r="R345" t="str">
            <v>2</v>
          </cell>
          <cell r="S345">
            <v>23777</v>
          </cell>
          <cell r="T345">
            <v>33778</v>
          </cell>
          <cell r="U345">
            <v>38.586111111111109</v>
          </cell>
          <cell r="V345">
            <v>0</v>
          </cell>
          <cell r="W345">
            <v>11.2</v>
          </cell>
          <cell r="X345" t="str">
            <v>6Asistencial</v>
          </cell>
          <cell r="Y345">
            <v>11232672.763791665</v>
          </cell>
          <cell r="Z345" t="str">
            <v>NOROCCIDENTE</v>
          </cell>
          <cell r="AA345" t="str">
            <v>SUP</v>
          </cell>
          <cell r="AB345" t="str">
            <v>sale</v>
          </cell>
          <cell r="AC345">
            <v>39351856</v>
          </cell>
        </row>
        <row r="346">
          <cell r="C346" t="str">
            <v>RESTREPO OSORIO MARIA SOFIA</v>
          </cell>
          <cell r="D346" t="str">
            <v>4065-11</v>
          </cell>
          <cell r="E346">
            <v>16080398.177083332</v>
          </cell>
          <cell r="F346" t="str">
            <v>Técnico Administrativo</v>
          </cell>
          <cell r="G346" t="str">
            <v>22NOROCCIDENTE</v>
          </cell>
          <cell r="H346" t="str">
            <v>GRUPO CREDITO</v>
          </cell>
          <cell r="K346" t="str">
            <v>X</v>
          </cell>
          <cell r="M346" t="str">
            <v>C</v>
          </cell>
          <cell r="O346" t="str">
            <v>BACHILLER</v>
          </cell>
          <cell r="P346">
            <v>761453</v>
          </cell>
          <cell r="Q346">
            <v>0</v>
          </cell>
          <cell r="R346" t="str">
            <v>2</v>
          </cell>
          <cell r="S346">
            <v>24620</v>
          </cell>
          <cell r="T346">
            <v>32874</v>
          </cell>
          <cell r="U346">
            <v>36.269444444444446</v>
          </cell>
          <cell r="V346">
            <v>0</v>
          </cell>
          <cell r="W346">
            <v>13.677777777777777</v>
          </cell>
          <cell r="X346" t="str">
            <v>5Tecnico</v>
          </cell>
          <cell r="Y346">
            <v>18541340.129686344</v>
          </cell>
          <cell r="Z346" t="str">
            <v>NOROCCIDENTE</v>
          </cell>
          <cell r="AA346" t="str">
            <v>SUP</v>
          </cell>
          <cell r="AB346" t="str">
            <v>sale</v>
          </cell>
          <cell r="AC346">
            <v>43525106</v>
          </cell>
        </row>
        <row r="347">
          <cell r="C347" t="str">
            <v>RESTREPO RIOS JAIRO</v>
          </cell>
          <cell r="D347" t="str">
            <v>4065-12</v>
          </cell>
          <cell r="E347">
            <v>16415181.84</v>
          </cell>
          <cell r="F347" t="str">
            <v>Técnico Administrativo</v>
          </cell>
          <cell r="G347" t="str">
            <v>15OSI</v>
          </cell>
          <cell r="H347" t="str">
            <v>DIVISION SISTEMATIZACION E INFORMATICA</v>
          </cell>
          <cell r="K347" t="str">
            <v>X</v>
          </cell>
          <cell r="M347" t="str">
            <v>C</v>
          </cell>
          <cell r="N347" t="str">
            <v>P</v>
          </cell>
          <cell r="O347" t="str">
            <v>BACHILLER</v>
          </cell>
          <cell r="P347">
            <v>808521</v>
          </cell>
          <cell r="Q347">
            <v>0</v>
          </cell>
          <cell r="R347" t="str">
            <v>1</v>
          </cell>
          <cell r="S347">
            <v>19524</v>
          </cell>
          <cell r="T347">
            <v>37265</v>
          </cell>
          <cell r="U347">
            <v>50.225000000000001</v>
          </cell>
          <cell r="V347">
            <v>19.083333333333332</v>
          </cell>
          <cell r="W347">
            <v>1.6555555555555554</v>
          </cell>
          <cell r="X347" t="str">
            <v>5Tecnico</v>
          </cell>
          <cell r="Y347">
            <v>7713290.3400000008</v>
          </cell>
          <cell r="AA347" t="str">
            <v>SUP</v>
          </cell>
          <cell r="AB347" t="str">
            <v>sale</v>
          </cell>
          <cell r="AC347">
            <v>19223218</v>
          </cell>
        </row>
        <row r="348">
          <cell r="C348" t="str">
            <v>RESTREPO SULEZ ESMERALDA DE-FATIMA</v>
          </cell>
          <cell r="D348" t="str">
            <v>2035-16</v>
          </cell>
          <cell r="E348">
            <v>34713218.367083333</v>
          </cell>
          <cell r="F348" t="str">
            <v>Director o Gerente Regional</v>
          </cell>
          <cell r="G348" t="str">
            <v>25SUROCCIDENTE</v>
          </cell>
          <cell r="H348" t="str">
            <v>DIRECCION REGIONAL CAUCA</v>
          </cell>
          <cell r="K348" t="str">
            <v>X</v>
          </cell>
          <cell r="M348" t="str">
            <v>LNR</v>
          </cell>
          <cell r="O348" t="str">
            <v>ES</v>
          </cell>
          <cell r="P348">
            <v>1709781</v>
          </cell>
          <cell r="Q348">
            <v>0</v>
          </cell>
          <cell r="R348" t="str">
            <v>2</v>
          </cell>
          <cell r="S348">
            <v>21318</v>
          </cell>
          <cell r="T348">
            <v>36804</v>
          </cell>
          <cell r="U348">
            <v>45.31111111111111</v>
          </cell>
          <cell r="V348">
            <v>9.4166666666666661</v>
          </cell>
          <cell r="W348">
            <v>2.9166666666666665</v>
          </cell>
          <cell r="X348" t="str">
            <v>3Ejecutivo</v>
          </cell>
          <cell r="Y348">
            <v>13049048.592</v>
          </cell>
          <cell r="Z348" t="str">
            <v>SUROCCIDENTE</v>
          </cell>
          <cell r="AA348" t="str">
            <v>SUP</v>
          </cell>
          <cell r="AB348" t="str">
            <v>sale</v>
          </cell>
          <cell r="AC348">
            <v>34533362</v>
          </cell>
        </row>
        <row r="349">
          <cell r="C349" t="str">
            <v>RESTREPO VASQUEZ JULIETA</v>
          </cell>
          <cell r="D349" t="str">
            <v>4065-07</v>
          </cell>
          <cell r="E349">
            <v>13362965.654583329</v>
          </cell>
          <cell r="F349" t="str">
            <v>Técnico Administrativo</v>
          </cell>
          <cell r="G349" t="str">
            <v>25SUROCCIDENTE</v>
          </cell>
          <cell r="H349" t="str">
            <v>GRUPO CREDITO</v>
          </cell>
          <cell r="K349" t="str">
            <v>X</v>
          </cell>
          <cell r="M349" t="str">
            <v>C</v>
          </cell>
          <cell r="O349" t="str">
            <v>BACHILLER</v>
          </cell>
          <cell r="P349">
            <v>601058</v>
          </cell>
          <cell r="Q349">
            <v>0</v>
          </cell>
          <cell r="R349" t="str">
            <v>2</v>
          </cell>
          <cell r="S349">
            <v>21502</v>
          </cell>
          <cell r="T349">
            <v>33287</v>
          </cell>
          <cell r="U349">
            <v>44.81111111111111</v>
          </cell>
          <cell r="V349">
            <v>0</v>
          </cell>
          <cell r="W349">
            <v>12.547222222222222</v>
          </cell>
          <cell r="X349" t="str">
            <v>5Tecnico</v>
          </cell>
          <cell r="Y349">
            <v>14421258.668480324</v>
          </cell>
          <cell r="Z349" t="str">
            <v>SUROCCIDENTE</v>
          </cell>
          <cell r="AA349" t="str">
            <v>SUP</v>
          </cell>
          <cell r="AB349" t="str">
            <v>sale</v>
          </cell>
          <cell r="AC349">
            <v>31466791</v>
          </cell>
        </row>
        <row r="350">
          <cell r="C350" t="str">
            <v>REY RAMIREZ NOHRA ZORAYDA</v>
          </cell>
          <cell r="D350" t="str">
            <v>3020-12</v>
          </cell>
          <cell r="E350">
            <v>26400510.067499999</v>
          </cell>
          <cell r="F350" t="str">
            <v>Profesional Universitario</v>
          </cell>
          <cell r="G350" t="str">
            <v>12OPL</v>
          </cell>
          <cell r="H350" t="str">
            <v>OFICINA PLANEACION</v>
          </cell>
          <cell r="M350" t="str">
            <v>C</v>
          </cell>
          <cell r="O350" t="str">
            <v>ES</v>
          </cell>
          <cell r="P350">
            <v>1245845</v>
          </cell>
          <cell r="Q350">
            <v>54498</v>
          </cell>
          <cell r="R350" t="str">
            <v>2</v>
          </cell>
          <cell r="S350">
            <v>20138</v>
          </cell>
          <cell r="T350">
            <v>27038</v>
          </cell>
          <cell r="U350">
            <v>48.547222222222224</v>
          </cell>
          <cell r="V350">
            <v>0</v>
          </cell>
          <cell r="W350">
            <v>29.655555555555555</v>
          </cell>
          <cell r="X350" t="str">
            <v>4Profesional</v>
          </cell>
          <cell r="Y350">
            <v>64235943.854687512</v>
          </cell>
          <cell r="AA350" t="str">
            <v>Mant</v>
          </cell>
          <cell r="AB350" t="str">
            <v>3020-12</v>
          </cell>
          <cell r="AC350">
            <v>41667326</v>
          </cell>
        </row>
        <row r="351">
          <cell r="C351" t="str">
            <v>REYES RICARDO MARGARITA MERCEDES</v>
          </cell>
          <cell r="D351" t="str">
            <v>5120-10</v>
          </cell>
          <cell r="E351">
            <v>11597824.078333335</v>
          </cell>
          <cell r="F351" t="str">
            <v>Auxiliar Administrativo</v>
          </cell>
          <cell r="G351" t="str">
            <v>23NORTE</v>
          </cell>
          <cell r="H351" t="str">
            <v>GRUPO OPERATIVO</v>
          </cell>
          <cell r="L351" t="str">
            <v>MCF</v>
          </cell>
          <cell r="M351" t="str">
            <v>C</v>
          </cell>
          <cell r="O351" t="str">
            <v>BACHILLER</v>
          </cell>
          <cell r="P351">
            <v>515106</v>
          </cell>
          <cell r="Q351">
            <v>0</v>
          </cell>
          <cell r="R351" t="str">
            <v>2</v>
          </cell>
          <cell r="S351">
            <v>24258</v>
          </cell>
          <cell r="T351">
            <v>34145</v>
          </cell>
          <cell r="U351">
            <v>37.263888888888886</v>
          </cell>
          <cell r="V351">
            <v>0</v>
          </cell>
          <cell r="W351">
            <v>10.194444444444445</v>
          </cell>
          <cell r="X351" t="str">
            <v>6Asistencial</v>
          </cell>
          <cell r="Y351">
            <v>10290729.555087961</v>
          </cell>
          <cell r="Z351" t="str">
            <v>NORTE</v>
          </cell>
          <cell r="AA351" t="str">
            <v>Mant</v>
          </cell>
          <cell r="AB351" t="str">
            <v>5120-10</v>
          </cell>
          <cell r="AC351">
            <v>32702194</v>
          </cell>
        </row>
        <row r="352">
          <cell r="C352" t="str">
            <v>REYES RICARDO MARIA EUGENIA</v>
          </cell>
          <cell r="D352" t="str">
            <v>4065-11</v>
          </cell>
          <cell r="E352">
            <v>16080398.177083332</v>
          </cell>
          <cell r="F352" t="str">
            <v>Técnico Administrativo</v>
          </cell>
          <cell r="G352" t="str">
            <v>23NORTE</v>
          </cell>
          <cell r="H352" t="str">
            <v>DIVISION CREDITO Y PROGRAMAS INTERNACIONALES</v>
          </cell>
          <cell r="K352" t="str">
            <v>X</v>
          </cell>
          <cell r="M352" t="str">
            <v>C</v>
          </cell>
          <cell r="O352" t="str">
            <v>UN</v>
          </cell>
          <cell r="P352">
            <v>761453</v>
          </cell>
          <cell r="Q352">
            <v>0</v>
          </cell>
          <cell r="R352" t="str">
            <v>2</v>
          </cell>
          <cell r="S352">
            <v>23843</v>
          </cell>
          <cell r="T352">
            <v>32246</v>
          </cell>
          <cell r="U352">
            <v>38.4</v>
          </cell>
          <cell r="V352">
            <v>0</v>
          </cell>
          <cell r="W352">
            <v>15.394444444444444</v>
          </cell>
          <cell r="X352" t="str">
            <v>5Tecnico</v>
          </cell>
          <cell r="Y352">
            <v>20854990.891103007</v>
          </cell>
          <cell r="Z352" t="str">
            <v>NORTE</v>
          </cell>
          <cell r="AA352" t="str">
            <v>SUP</v>
          </cell>
          <cell r="AB352" t="str">
            <v>sale</v>
          </cell>
          <cell r="AC352">
            <v>32702193</v>
          </cell>
        </row>
        <row r="353">
          <cell r="C353" t="str">
            <v>REYES SARASTI LUZ STELLA</v>
          </cell>
          <cell r="D353" t="str">
            <v>3020-12</v>
          </cell>
          <cell r="E353">
            <v>28284080.003333326</v>
          </cell>
          <cell r="F353" t="str">
            <v>Profesional Universitario</v>
          </cell>
          <cell r="G353" t="str">
            <v>19SDF</v>
          </cell>
          <cell r="H353" t="str">
            <v>GRUPO GESTION FINANCIERA Y CARTERA</v>
          </cell>
          <cell r="M353" t="str">
            <v>C</v>
          </cell>
          <cell r="N353" t="str">
            <v>VE</v>
          </cell>
          <cell r="O353" t="str">
            <v>ES</v>
          </cell>
          <cell r="P353">
            <v>1245845</v>
          </cell>
          <cell r="Q353">
            <v>0</v>
          </cell>
          <cell r="R353" t="str">
            <v>2</v>
          </cell>
          <cell r="S353">
            <v>24387</v>
          </cell>
          <cell r="T353">
            <v>35142</v>
          </cell>
          <cell r="U353">
            <v>36.911111111111111</v>
          </cell>
          <cell r="V353">
            <v>1.0833333333333333</v>
          </cell>
          <cell r="W353">
            <v>7.4638888888888886</v>
          </cell>
          <cell r="X353" t="str">
            <v>4Profesional</v>
          </cell>
          <cell r="Y353">
            <v>9294367.4674074091</v>
          </cell>
          <cell r="AA353" t="str">
            <v>Mant</v>
          </cell>
          <cell r="AB353" t="str">
            <v>3020-12</v>
          </cell>
          <cell r="AC353">
            <v>39616904</v>
          </cell>
        </row>
        <row r="354">
          <cell r="C354" t="str">
            <v>RICARD HURTADO AZZAY GEMMA</v>
          </cell>
          <cell r="D354" t="str">
            <v>3020-12</v>
          </cell>
          <cell r="E354">
            <v>25294052.003333326</v>
          </cell>
          <cell r="F354" t="str">
            <v>Profesional Universitario</v>
          </cell>
          <cell r="G354" t="str">
            <v>22NOROCCIDENTE</v>
          </cell>
          <cell r="H354" t="str">
            <v>GRUPO OPERATIVO</v>
          </cell>
          <cell r="L354">
            <v>2005</v>
          </cell>
          <cell r="M354" t="str">
            <v>C</v>
          </cell>
          <cell r="O354" t="str">
            <v>ES</v>
          </cell>
          <cell r="P354">
            <v>1245845</v>
          </cell>
          <cell r="Q354">
            <v>0</v>
          </cell>
          <cell r="R354" t="str">
            <v>2</v>
          </cell>
          <cell r="S354">
            <v>18484</v>
          </cell>
          <cell r="T354">
            <v>28583</v>
          </cell>
          <cell r="U354">
            <v>53.072222222222223</v>
          </cell>
          <cell r="V354">
            <v>0</v>
          </cell>
          <cell r="W354">
            <v>25.422222222222221</v>
          </cell>
          <cell r="X354" t="str">
            <v>4Profesional</v>
          </cell>
          <cell r="Y354">
            <v>53103494.124592595</v>
          </cell>
          <cell r="Z354" t="str">
            <v>NOROCCIDENTE</v>
          </cell>
          <cell r="AA354" t="str">
            <v>Mant</v>
          </cell>
          <cell r="AB354" t="str">
            <v>3020-12</v>
          </cell>
          <cell r="AC354">
            <v>26257050</v>
          </cell>
        </row>
        <row r="355">
          <cell r="C355" t="str">
            <v>RICO BOCANEGRA CARMENZA</v>
          </cell>
          <cell r="D355" t="str">
            <v>3020-12</v>
          </cell>
          <cell r="E355">
            <v>25294052.003333326</v>
          </cell>
          <cell r="F355" t="str">
            <v>Profesional Universitario</v>
          </cell>
          <cell r="G355" t="str">
            <v>16SDT</v>
          </cell>
          <cell r="H355" t="str">
            <v>DIVISION PROGRAMAS EN ADMINISTRACION</v>
          </cell>
          <cell r="M355" t="str">
            <v>C</v>
          </cell>
          <cell r="O355" t="str">
            <v>ES</v>
          </cell>
          <cell r="P355">
            <v>1245845</v>
          </cell>
          <cell r="Q355">
            <v>0</v>
          </cell>
          <cell r="R355" t="str">
            <v>2</v>
          </cell>
          <cell r="S355">
            <v>21109</v>
          </cell>
          <cell r="T355">
            <v>31811</v>
          </cell>
          <cell r="U355">
            <v>45.886111111111113</v>
          </cell>
          <cell r="V355">
            <v>0</v>
          </cell>
          <cell r="W355">
            <v>16.588888888888889</v>
          </cell>
          <cell r="X355" t="str">
            <v>4Profesional</v>
          </cell>
          <cell r="Y355">
            <v>35017157.43125926</v>
          </cell>
          <cell r="AA355" t="str">
            <v>Mant</v>
          </cell>
          <cell r="AB355" t="str">
            <v>3020-12</v>
          </cell>
          <cell r="AC355">
            <v>24488423</v>
          </cell>
        </row>
        <row r="356">
          <cell r="C356" t="str">
            <v>RINCON IBAÑEZ CARLOS GUILLERMO</v>
          </cell>
          <cell r="D356" t="str">
            <v>5310-19</v>
          </cell>
          <cell r="E356">
            <v>24716999.175000004</v>
          </cell>
          <cell r="F356" t="str">
            <v>Conductor Mec (Asignado)</v>
          </cell>
          <cell r="G356" t="str">
            <v>20SEG</v>
          </cell>
          <cell r="H356" t="str">
            <v>SECRETARIA GENERAL</v>
          </cell>
          <cell r="L356">
            <v>2005</v>
          </cell>
          <cell r="M356" t="str">
            <v>C</v>
          </cell>
          <cell r="O356" t="str">
            <v>PRIMARIA</v>
          </cell>
          <cell r="P356">
            <v>740637</v>
          </cell>
          <cell r="Q356">
            <v>0</v>
          </cell>
          <cell r="R356" t="str">
            <v>1</v>
          </cell>
          <cell r="S356">
            <v>18403</v>
          </cell>
          <cell r="T356">
            <v>29434</v>
          </cell>
          <cell r="U356">
            <v>53.291666666666664</v>
          </cell>
          <cell r="V356">
            <v>0</v>
          </cell>
          <cell r="W356">
            <v>23.094444444444445</v>
          </cell>
          <cell r="X356" t="str">
            <v>6Asistencial</v>
          </cell>
          <cell r="Y356">
            <v>47858130.517263897</v>
          </cell>
          <cell r="AA356" t="str">
            <v>Mant</v>
          </cell>
          <cell r="AB356" t="str">
            <v>5310-19</v>
          </cell>
          <cell r="AC356">
            <v>19114537</v>
          </cell>
        </row>
        <row r="357">
          <cell r="C357" t="str">
            <v>RINCON RIAÑO NIDIA MARIA</v>
          </cell>
          <cell r="D357" t="str">
            <v>5040-16</v>
          </cell>
          <cell r="E357">
            <v>15161991.432499999</v>
          </cell>
          <cell r="F357" t="str">
            <v>Secretario Ejecutivo</v>
          </cell>
          <cell r="G357" t="str">
            <v>21CENTRO</v>
          </cell>
          <cell r="H357" t="str">
            <v>DIVISION FINANCIERA</v>
          </cell>
          <cell r="K357" t="str">
            <v>X</v>
          </cell>
          <cell r="M357" t="str">
            <v>C</v>
          </cell>
          <cell r="O357" t="str">
            <v>BACHILLER</v>
          </cell>
          <cell r="P357">
            <v>688731</v>
          </cell>
          <cell r="Q357">
            <v>28001</v>
          </cell>
          <cell r="R357" t="str">
            <v>2</v>
          </cell>
          <cell r="S357">
            <v>19138</v>
          </cell>
          <cell r="T357">
            <v>27596</v>
          </cell>
          <cell r="U357">
            <v>51.280555555555559</v>
          </cell>
          <cell r="V357">
            <v>2.3333333333333335</v>
          </cell>
          <cell r="W357">
            <v>28.122222222222224</v>
          </cell>
          <cell r="X357" t="str">
            <v>6Asistencial</v>
          </cell>
          <cell r="Y357">
            <v>35309658.613923617</v>
          </cell>
          <cell r="Z357" t="str">
            <v>CENTRO</v>
          </cell>
          <cell r="AA357" t="str">
            <v>SUP</v>
          </cell>
          <cell r="AB357" t="str">
            <v>sale</v>
          </cell>
          <cell r="AC357">
            <v>41489788</v>
          </cell>
        </row>
        <row r="358">
          <cell r="C358" t="str">
            <v>RIOS CASTAÑEDA LILIANA MARIA</v>
          </cell>
          <cell r="D358" t="str">
            <v>5120-10</v>
          </cell>
          <cell r="E358">
            <v>11597824.078333335</v>
          </cell>
          <cell r="F358" t="str">
            <v>Auxiliar Administrativo</v>
          </cell>
          <cell r="G358" t="str">
            <v>22NOROCCIDENTE</v>
          </cell>
          <cell r="H358" t="str">
            <v>DIVISION ADMINISTRATIVA Y FINANCIERA</v>
          </cell>
          <cell r="L358" t="str">
            <v>MCF</v>
          </cell>
          <cell r="M358" t="str">
            <v>C</v>
          </cell>
          <cell r="O358" t="str">
            <v>BACHILLER</v>
          </cell>
          <cell r="P358">
            <v>515106</v>
          </cell>
          <cell r="Q358">
            <v>0</v>
          </cell>
          <cell r="R358" t="str">
            <v>2</v>
          </cell>
          <cell r="S358">
            <v>26420</v>
          </cell>
          <cell r="T358">
            <v>34725</v>
          </cell>
          <cell r="U358">
            <v>31.344444444444445</v>
          </cell>
          <cell r="V358">
            <v>0</v>
          </cell>
          <cell r="W358">
            <v>8.6083333333333325</v>
          </cell>
          <cell r="X358" t="str">
            <v>6Asistencial</v>
          </cell>
          <cell r="Y358">
            <v>4921653.2654768517</v>
          </cell>
          <cell r="Z358" t="str">
            <v>NOROCCIDENTE</v>
          </cell>
          <cell r="AA358" t="str">
            <v>Mant</v>
          </cell>
          <cell r="AB358" t="str">
            <v>5120-10</v>
          </cell>
          <cell r="AC358">
            <v>43800510</v>
          </cell>
        </row>
        <row r="359">
          <cell r="C359" t="str">
            <v>RIOS GARCIA ROSALBA</v>
          </cell>
          <cell r="D359" t="str">
            <v>5120-10</v>
          </cell>
          <cell r="E359">
            <v>12834078.478333335</v>
          </cell>
          <cell r="F359" t="str">
            <v>Auxiliar Administrativo</v>
          </cell>
          <cell r="G359" t="str">
            <v>25SUROCCIDENTE</v>
          </cell>
          <cell r="H359" t="str">
            <v>GRUPO ADMINISTRATIVO Y FINANCIERO</v>
          </cell>
          <cell r="K359" t="str">
            <v>X</v>
          </cell>
          <cell r="M359" t="str">
            <v>C</v>
          </cell>
          <cell r="N359" t="str">
            <v>VE</v>
          </cell>
          <cell r="O359" t="str">
            <v>BACHILLER</v>
          </cell>
          <cell r="P359">
            <v>515106</v>
          </cell>
          <cell r="Q359">
            <v>0</v>
          </cell>
          <cell r="R359" t="str">
            <v>2</v>
          </cell>
          <cell r="S359">
            <v>22068</v>
          </cell>
          <cell r="T359">
            <v>31244</v>
          </cell>
          <cell r="U359">
            <v>43.261111111111113</v>
          </cell>
          <cell r="V359">
            <v>0</v>
          </cell>
          <cell r="W359">
            <v>18.136111111111113</v>
          </cell>
          <cell r="X359" t="str">
            <v>6Asistencial</v>
          </cell>
          <cell r="Y359">
            <v>17920469.545587964</v>
          </cell>
          <cell r="Z359" t="str">
            <v>SUROCCIDENTE</v>
          </cell>
          <cell r="AA359" t="str">
            <v>SUP</v>
          </cell>
          <cell r="AB359" t="str">
            <v>sale</v>
          </cell>
          <cell r="AC359">
            <v>38251464</v>
          </cell>
        </row>
        <row r="360">
          <cell r="C360" t="str">
            <v>RIVERA RAMIREZ CARLOS ARTURO</v>
          </cell>
          <cell r="D360" t="str">
            <v>5120-10</v>
          </cell>
          <cell r="E360">
            <v>11597824.078333335</v>
          </cell>
          <cell r="F360" t="str">
            <v>Auxiliar Administrativo</v>
          </cell>
          <cell r="G360" t="str">
            <v>16SDT</v>
          </cell>
          <cell r="H360" t="str">
            <v>DIVISION PROGRAMAS EN ADMINISTRACION</v>
          </cell>
          <cell r="K360" t="str">
            <v>X</v>
          </cell>
          <cell r="M360" t="str">
            <v>C</v>
          </cell>
          <cell r="N360" t="str">
            <v>VE</v>
          </cell>
          <cell r="O360" t="str">
            <v>UN</v>
          </cell>
          <cell r="P360">
            <v>515106</v>
          </cell>
          <cell r="Q360">
            <v>0</v>
          </cell>
          <cell r="R360" t="str">
            <v>1</v>
          </cell>
          <cell r="S360">
            <v>25006</v>
          </cell>
          <cell r="T360">
            <v>35829</v>
          </cell>
          <cell r="U360">
            <v>35.216666666666669</v>
          </cell>
          <cell r="V360">
            <v>1.25</v>
          </cell>
          <cell r="W360">
            <v>5.5888888888888886</v>
          </cell>
          <cell r="X360" t="str">
            <v>6Asistencial</v>
          </cell>
          <cell r="Y360">
            <v>3461641.2919861116</v>
          </cell>
          <cell r="AA360" t="str">
            <v>SUP</v>
          </cell>
          <cell r="AB360" t="str">
            <v>sale</v>
          </cell>
          <cell r="AC360">
            <v>79449985</v>
          </cell>
        </row>
        <row r="361">
          <cell r="C361" t="str">
            <v>RIVEROS GALVIS ELISA</v>
          </cell>
          <cell r="D361" t="str">
            <v>3020-09</v>
          </cell>
          <cell r="E361">
            <v>21953542.663749997</v>
          </cell>
          <cell r="F361" t="str">
            <v>Profesional Universitario</v>
          </cell>
          <cell r="G361" t="str">
            <v>21CENTRO</v>
          </cell>
          <cell r="H361" t="str">
            <v>DIVISION PROGRAMAS EN ADMINISTRACION</v>
          </cell>
          <cell r="M361" t="str">
            <v>C</v>
          </cell>
          <cell r="O361" t="str">
            <v>ES</v>
          </cell>
          <cell r="P361">
            <v>1081310</v>
          </cell>
          <cell r="Q361">
            <v>0</v>
          </cell>
          <cell r="R361" t="str">
            <v>2</v>
          </cell>
          <cell r="S361">
            <v>20905</v>
          </cell>
          <cell r="T361">
            <v>30691</v>
          </cell>
          <cell r="U361">
            <v>46.44166666666667</v>
          </cell>
          <cell r="V361">
            <v>0</v>
          </cell>
          <cell r="W361">
            <v>19.652777777777779</v>
          </cell>
          <cell r="X361" t="str">
            <v>4Profesional</v>
          </cell>
          <cell r="Y361">
            <v>35799542.245302089</v>
          </cell>
          <cell r="Z361" t="str">
            <v>CENTRO</v>
          </cell>
          <cell r="AA361" t="str">
            <v>Mant</v>
          </cell>
          <cell r="AB361" t="str">
            <v>3020-09</v>
          </cell>
          <cell r="AC361">
            <v>41778503</v>
          </cell>
        </row>
        <row r="362">
          <cell r="C362" t="str">
            <v>ROA CARVAJAL DURAN</v>
          </cell>
          <cell r="D362" t="str">
            <v>3010-17</v>
          </cell>
          <cell r="E362">
            <v>37806035.422499999</v>
          </cell>
          <cell r="F362" t="str">
            <v>Profesional Especializado</v>
          </cell>
          <cell r="G362" t="str">
            <v>19SDF</v>
          </cell>
          <cell r="H362" t="str">
            <v>GRUPO PRESUPUESTO</v>
          </cell>
          <cell r="M362" t="str">
            <v>C</v>
          </cell>
          <cell r="O362" t="str">
            <v>ES</v>
          </cell>
          <cell r="P362">
            <v>1665264</v>
          </cell>
          <cell r="Q362">
            <v>0</v>
          </cell>
          <cell r="R362" t="str">
            <v>1</v>
          </cell>
          <cell r="S362">
            <v>19107</v>
          </cell>
          <cell r="T362">
            <v>30414</v>
          </cell>
          <cell r="U362">
            <v>51.366666666666667</v>
          </cell>
          <cell r="V362">
            <v>0</v>
          </cell>
          <cell r="W362">
            <v>20.408333333333335</v>
          </cell>
          <cell r="X362" t="str">
            <v>4Profesional</v>
          </cell>
          <cell r="Y362">
            <v>57281742.633145839</v>
          </cell>
          <cell r="AA362" t="str">
            <v>Mant</v>
          </cell>
          <cell r="AB362" t="str">
            <v>3010-17</v>
          </cell>
          <cell r="AC362">
            <v>6754072</v>
          </cell>
        </row>
        <row r="363">
          <cell r="C363" t="str">
            <v>ROBLEDO PEREA INDIRA</v>
          </cell>
          <cell r="D363" t="str">
            <v>5120-10</v>
          </cell>
          <cell r="E363">
            <v>11597824.078333335</v>
          </cell>
          <cell r="F363" t="str">
            <v>Auxiliar Administrativo</v>
          </cell>
          <cell r="G363" t="str">
            <v>22NOROCCIDENTE</v>
          </cell>
          <cell r="H363" t="str">
            <v>GRUPO OPERATIVO</v>
          </cell>
          <cell r="K363" t="str">
            <v>X</v>
          </cell>
          <cell r="M363" t="str">
            <v>C</v>
          </cell>
          <cell r="O363" t="str">
            <v>UN</v>
          </cell>
          <cell r="P363">
            <v>515106</v>
          </cell>
          <cell r="Q363">
            <v>0</v>
          </cell>
          <cell r="R363" t="str">
            <v>2</v>
          </cell>
          <cell r="S363">
            <v>26450</v>
          </cell>
          <cell r="T363">
            <v>35261</v>
          </cell>
          <cell r="U363">
            <v>31.263888888888889</v>
          </cell>
          <cell r="V363">
            <v>0</v>
          </cell>
          <cell r="W363">
            <v>7.1388888888888893</v>
          </cell>
          <cell r="X363" t="str">
            <v>6Asistencial</v>
          </cell>
          <cell r="Y363">
            <v>4215195.8589490745</v>
          </cell>
          <cell r="Z363" t="str">
            <v>NOROCCIDENTE</v>
          </cell>
          <cell r="AA363" t="str">
            <v>SUP</v>
          </cell>
          <cell r="AB363" t="str">
            <v>sale</v>
          </cell>
          <cell r="AC363">
            <v>35600807</v>
          </cell>
        </row>
        <row r="364">
          <cell r="C364" t="str">
            <v>RODAO BELLUCCI FERNANDO</v>
          </cell>
          <cell r="D364" t="str">
            <v>3020-06</v>
          </cell>
          <cell r="E364">
            <v>18995922.495416671</v>
          </cell>
          <cell r="F364" t="str">
            <v>Profesional Universitario</v>
          </cell>
          <cell r="G364" t="str">
            <v>24ORIENTE</v>
          </cell>
          <cell r="H364" t="str">
            <v>DIVISION ADMINISTRATIVA Y FINANCIERA</v>
          </cell>
          <cell r="M364" t="str">
            <v>C</v>
          </cell>
          <cell r="O364" t="str">
            <v>ES</v>
          </cell>
          <cell r="P364">
            <v>935634</v>
          </cell>
          <cell r="Q364">
            <v>0</v>
          </cell>
          <cell r="R364" t="str">
            <v>1</v>
          </cell>
          <cell r="S364">
            <v>23160</v>
          </cell>
          <cell r="T364">
            <v>34169</v>
          </cell>
          <cell r="U364">
            <v>40.266666666666666</v>
          </cell>
          <cell r="V364">
            <v>0</v>
          </cell>
          <cell r="W364">
            <v>10.127777777777778</v>
          </cell>
          <cell r="X364" t="str">
            <v>4Profesional</v>
          </cell>
          <cell r="Y364">
            <v>16337213.652070604</v>
          </cell>
          <cell r="Z364" t="str">
            <v>ORIENTE</v>
          </cell>
          <cell r="AA364" t="str">
            <v>Mant</v>
          </cell>
          <cell r="AB364" t="str">
            <v>3020-06</v>
          </cell>
          <cell r="AC364">
            <v>91423144</v>
          </cell>
        </row>
        <row r="365">
          <cell r="C365" t="str">
            <v>RODRIGUEZ BALAGUERA ANA MARIA</v>
          </cell>
          <cell r="D365" t="str">
            <v>4065-11</v>
          </cell>
          <cell r="E365">
            <v>16080398.177083332</v>
          </cell>
          <cell r="F365" t="str">
            <v>Técnico Administrativo</v>
          </cell>
          <cell r="G365" t="str">
            <v>21CENTRO</v>
          </cell>
          <cell r="H365" t="str">
            <v>GRUPO CARTERA</v>
          </cell>
          <cell r="K365" t="str">
            <v>X</v>
          </cell>
          <cell r="M365" t="str">
            <v>C</v>
          </cell>
          <cell r="O365" t="str">
            <v>UN</v>
          </cell>
          <cell r="P365">
            <v>761453</v>
          </cell>
          <cell r="Q365">
            <v>0</v>
          </cell>
          <cell r="R365" t="str">
            <v>2</v>
          </cell>
          <cell r="S365">
            <v>21748</v>
          </cell>
          <cell r="T365">
            <v>31380</v>
          </cell>
          <cell r="U365">
            <v>44.133333333333333</v>
          </cell>
          <cell r="V365">
            <v>0</v>
          </cell>
          <cell r="W365">
            <v>17.766666666666666</v>
          </cell>
          <cell r="X365" t="str">
            <v>5Tecnico</v>
          </cell>
          <cell r="Y365">
            <v>23939858.572991896</v>
          </cell>
          <cell r="Z365" t="str">
            <v>CENTRO</v>
          </cell>
          <cell r="AA365" t="str">
            <v>SUP</v>
          </cell>
          <cell r="AB365" t="str">
            <v>sale</v>
          </cell>
          <cell r="AC365">
            <v>60287572</v>
          </cell>
        </row>
        <row r="366">
          <cell r="C366" t="str">
            <v>RODRIGUEZ CARVAJAL MARGARITA</v>
          </cell>
          <cell r="D366" t="str">
            <v>3020-08</v>
          </cell>
          <cell r="E366">
            <v>25519001.271666665</v>
          </cell>
          <cell r="F366" t="str">
            <v>Profesional Universitario</v>
          </cell>
          <cell r="G366" t="str">
            <v>22NOROCCIDENTE</v>
          </cell>
          <cell r="H366" t="str">
            <v>GRUPO ADMINISTRATIVO Y FINANCIERO</v>
          </cell>
          <cell r="L366">
            <v>2003</v>
          </cell>
          <cell r="M366" t="str">
            <v>C</v>
          </cell>
          <cell r="O366" t="str">
            <v>ES</v>
          </cell>
          <cell r="P366">
            <v>1044033</v>
          </cell>
          <cell r="Q366">
            <v>80017</v>
          </cell>
          <cell r="R366" t="str">
            <v>2</v>
          </cell>
          <cell r="S366">
            <v>15915</v>
          </cell>
          <cell r="T366">
            <v>26462</v>
          </cell>
          <cell r="U366">
            <v>60.102777777777774</v>
          </cell>
          <cell r="V366">
            <v>6.333333333333333</v>
          </cell>
          <cell r="W366">
            <v>31.230555555555554</v>
          </cell>
          <cell r="X366" t="str">
            <v>4Profesional</v>
          </cell>
          <cell r="Y366">
            <v>58428218.450134262</v>
          </cell>
          <cell r="Z366" t="str">
            <v>NOROCCIDENTE</v>
          </cell>
          <cell r="AA366" t="str">
            <v>Mant</v>
          </cell>
          <cell r="AB366" t="str">
            <v>3020-08</v>
          </cell>
          <cell r="AC366">
            <v>24935471</v>
          </cell>
        </row>
        <row r="367">
          <cell r="C367" t="str">
            <v>RODRIGUEZ CORREA RODRIGO</v>
          </cell>
          <cell r="D367" t="str">
            <v>4065-11</v>
          </cell>
          <cell r="E367">
            <v>17180674.965</v>
          </cell>
          <cell r="F367" t="str">
            <v>Técnico Administrativo</v>
          </cell>
          <cell r="G367" t="str">
            <v>22NOROCCIDENTE</v>
          </cell>
          <cell r="H367" t="str">
            <v>GRUPO SERVICIOS</v>
          </cell>
          <cell r="K367" t="str">
            <v>X</v>
          </cell>
          <cell r="M367" t="str">
            <v>C</v>
          </cell>
          <cell r="O367" t="str">
            <v>BACHILLER</v>
          </cell>
          <cell r="P367">
            <v>761453</v>
          </cell>
          <cell r="Q367">
            <v>53577</v>
          </cell>
          <cell r="R367" t="str">
            <v>1</v>
          </cell>
          <cell r="S367">
            <v>20078</v>
          </cell>
          <cell r="T367">
            <v>27218</v>
          </cell>
          <cell r="U367">
            <v>48.708333333333336</v>
          </cell>
          <cell r="V367">
            <v>0</v>
          </cell>
          <cell r="W367">
            <v>29.158333333333335</v>
          </cell>
          <cell r="X367" t="str">
            <v>5Tecnico</v>
          </cell>
          <cell r="Y367">
            <v>41356588.853124999</v>
          </cell>
          <cell r="Z367" t="str">
            <v>NOROCCIDENTE</v>
          </cell>
          <cell r="AA367" t="str">
            <v>SUP</v>
          </cell>
          <cell r="AB367" t="str">
            <v>sale</v>
          </cell>
          <cell r="AC367">
            <v>10085931</v>
          </cell>
        </row>
        <row r="368">
          <cell r="C368" t="str">
            <v>RODRIGUEZ DE CASTRO OLGA</v>
          </cell>
          <cell r="D368" t="str">
            <v>5040-22</v>
          </cell>
          <cell r="E368">
            <v>18811350.384583335</v>
          </cell>
          <cell r="F368" t="str">
            <v>Secretario Ejecutivo</v>
          </cell>
          <cell r="G368" t="str">
            <v>20SEG</v>
          </cell>
          <cell r="H368" t="str">
            <v>SECRETARIA GENERAL</v>
          </cell>
          <cell r="M368" t="str">
            <v>C</v>
          </cell>
          <cell r="O368" t="str">
            <v>BACHILLER</v>
          </cell>
          <cell r="P368">
            <v>846314</v>
          </cell>
          <cell r="Q368">
            <v>80229</v>
          </cell>
          <cell r="R368" t="str">
            <v>2</v>
          </cell>
          <cell r="S368">
            <v>18879</v>
          </cell>
          <cell r="T368">
            <v>26392</v>
          </cell>
          <cell r="U368">
            <v>51.991666666666667</v>
          </cell>
          <cell r="V368">
            <v>1</v>
          </cell>
          <cell r="W368">
            <v>31.422222222222221</v>
          </cell>
          <cell r="X368" t="str">
            <v>6Asistencial</v>
          </cell>
          <cell r="Y368">
            <v>48460696.579290524</v>
          </cell>
          <cell r="AA368" t="str">
            <v>Mant</v>
          </cell>
          <cell r="AB368" t="str">
            <v>5040-22</v>
          </cell>
          <cell r="AC368">
            <v>41615997</v>
          </cell>
        </row>
        <row r="369">
          <cell r="C369" t="str">
            <v>RODRIGUEZ DE RODRIGUEZ MAGDALENA</v>
          </cell>
          <cell r="D369" t="str">
            <v>5040-20</v>
          </cell>
          <cell r="E369">
            <v>16138824.14833333</v>
          </cell>
          <cell r="F369" t="str">
            <v>Secretario Ejecutivo</v>
          </cell>
          <cell r="G369" t="str">
            <v>21CENTRO</v>
          </cell>
          <cell r="H369" t="str">
            <v>DIRECCION REGIONAL BOGOTA</v>
          </cell>
          <cell r="M369" t="str">
            <v>C</v>
          </cell>
          <cell r="O369" t="str">
            <v>BACHILLER</v>
          </cell>
          <cell r="P369">
            <v>764298</v>
          </cell>
          <cell r="Q369">
            <v>0</v>
          </cell>
          <cell r="R369" t="str">
            <v>2</v>
          </cell>
          <cell r="S369">
            <v>20355</v>
          </cell>
          <cell r="T369">
            <v>34331</v>
          </cell>
          <cell r="U369">
            <v>47.95</v>
          </cell>
          <cell r="V369">
            <v>1.0833333333333333</v>
          </cell>
          <cell r="W369">
            <v>9.6861111111111118</v>
          </cell>
          <cell r="X369" t="str">
            <v>6Asistencial</v>
          </cell>
          <cell r="Y369">
            <v>13448316.301069442</v>
          </cell>
          <cell r="Z369" t="str">
            <v>CENTRO</v>
          </cell>
          <cell r="AA369" t="str">
            <v>Mant</v>
          </cell>
          <cell r="AB369" t="str">
            <v>5040-20</v>
          </cell>
          <cell r="AC369">
            <v>41730634</v>
          </cell>
        </row>
        <row r="370">
          <cell r="C370" t="str">
            <v>RODRIGUEZ HURTADO CLARIBEL</v>
          </cell>
          <cell r="D370" t="str">
            <v>4065-11</v>
          </cell>
          <cell r="E370">
            <v>16080398.177083332</v>
          </cell>
          <cell r="F370" t="str">
            <v>Técnico Administrativo</v>
          </cell>
          <cell r="G370" t="str">
            <v>19SDF</v>
          </cell>
          <cell r="H370" t="str">
            <v>GRUPO CONTABILIDAD</v>
          </cell>
          <cell r="M370" t="str">
            <v>C</v>
          </cell>
          <cell r="O370" t="str">
            <v>UN</v>
          </cell>
          <cell r="P370">
            <v>761453</v>
          </cell>
          <cell r="Q370">
            <v>0</v>
          </cell>
          <cell r="R370" t="str">
            <v>2</v>
          </cell>
          <cell r="S370">
            <v>23070</v>
          </cell>
          <cell r="T370">
            <v>30682</v>
          </cell>
          <cell r="U370">
            <v>40.513888888888886</v>
          </cell>
          <cell r="V370">
            <v>0</v>
          </cell>
          <cell r="W370">
            <v>19.677777777777777</v>
          </cell>
          <cell r="X370" t="str">
            <v>5Tecnico</v>
          </cell>
          <cell r="Y370">
            <v>26382045.487820603</v>
          </cell>
          <cell r="AA370" t="str">
            <v>Mant</v>
          </cell>
          <cell r="AB370" t="str">
            <v>4065-11</v>
          </cell>
          <cell r="AC370">
            <v>39532826</v>
          </cell>
        </row>
        <row r="371">
          <cell r="C371" t="str">
            <v>RODRIGUEZ MORENO AARON</v>
          </cell>
          <cell r="D371" t="str">
            <v>5120-09</v>
          </cell>
          <cell r="E371">
            <v>10643889.421249999</v>
          </cell>
          <cell r="F371" t="str">
            <v>Auxiliar Administrativo</v>
          </cell>
          <cell r="G371" t="str">
            <v>20SEG</v>
          </cell>
          <cell r="H371" t="str">
            <v>GRUPO ALMACEN Y SUMINISTROS</v>
          </cell>
          <cell r="K371" t="str">
            <v>X</v>
          </cell>
          <cell r="M371" t="str">
            <v>C</v>
          </cell>
          <cell r="O371" t="str">
            <v>BACHILLER</v>
          </cell>
          <cell r="P371">
            <v>468655</v>
          </cell>
          <cell r="Q371">
            <v>0</v>
          </cell>
          <cell r="R371" t="str">
            <v>1</v>
          </cell>
          <cell r="S371">
            <v>24671</v>
          </cell>
          <cell r="T371">
            <v>34726</v>
          </cell>
          <cell r="U371">
            <v>36.130555555555553</v>
          </cell>
          <cell r="V371">
            <v>0</v>
          </cell>
          <cell r="W371">
            <v>8.6055555555555561</v>
          </cell>
          <cell r="X371" t="str">
            <v>6Asistencial</v>
          </cell>
          <cell r="Y371">
            <v>4525403.9668368055</v>
          </cell>
          <cell r="AA371" t="str">
            <v>SUP</v>
          </cell>
          <cell r="AB371" t="str">
            <v>sale</v>
          </cell>
          <cell r="AC371">
            <v>79242305</v>
          </cell>
        </row>
        <row r="372">
          <cell r="C372" t="str">
            <v>RODRIGUEZ RINCON AURA INES</v>
          </cell>
          <cell r="D372" t="str">
            <v>3020-08</v>
          </cell>
          <cell r="E372">
            <v>21196717.882083338</v>
          </cell>
          <cell r="F372" t="str">
            <v>Profesional Universitario</v>
          </cell>
          <cell r="G372" t="str">
            <v>19SDF</v>
          </cell>
          <cell r="H372" t="str">
            <v>GRUPO GESTION FINANCIERA Y CARTERA</v>
          </cell>
          <cell r="M372" t="str">
            <v>C</v>
          </cell>
          <cell r="O372" t="str">
            <v>UN</v>
          </cell>
          <cell r="P372">
            <v>1044033</v>
          </cell>
          <cell r="Q372">
            <v>0</v>
          </cell>
          <cell r="R372" t="str">
            <v>2</v>
          </cell>
          <cell r="S372">
            <v>21236</v>
          </cell>
          <cell r="T372">
            <v>30161</v>
          </cell>
          <cell r="U372">
            <v>45.541666666666664</v>
          </cell>
          <cell r="V372">
            <v>0</v>
          </cell>
          <cell r="W372">
            <v>21.1</v>
          </cell>
          <cell r="X372" t="str">
            <v>4Profesional</v>
          </cell>
          <cell r="Y372">
            <v>37091485.891515046</v>
          </cell>
          <cell r="AA372" t="str">
            <v>Mant</v>
          </cell>
          <cell r="AB372" t="str">
            <v>3020-08</v>
          </cell>
          <cell r="AC372">
            <v>35313918</v>
          </cell>
        </row>
        <row r="373">
          <cell r="C373" t="str">
            <v>RODRIGUEZ SANABRIA PAOLA ANDREA</v>
          </cell>
          <cell r="D373" t="str">
            <v>5120-10</v>
          </cell>
          <cell r="E373">
            <v>11597824.078333335</v>
          </cell>
          <cell r="F373" t="str">
            <v>Auxiliar Administrativo</v>
          </cell>
          <cell r="G373" t="str">
            <v>20SEG</v>
          </cell>
          <cell r="H373" t="str">
            <v>GRUPO ADMINISTRACION PERSONAL</v>
          </cell>
          <cell r="K373" t="str">
            <v>X</v>
          </cell>
          <cell r="M373" t="str">
            <v>C</v>
          </cell>
          <cell r="O373" t="str">
            <v>BACHILLER</v>
          </cell>
          <cell r="P373">
            <v>515106</v>
          </cell>
          <cell r="Q373">
            <v>0</v>
          </cell>
          <cell r="R373" t="str">
            <v>2</v>
          </cell>
          <cell r="S373">
            <v>27881</v>
          </cell>
          <cell r="T373">
            <v>35628</v>
          </cell>
          <cell r="U373">
            <v>27.344444444444445</v>
          </cell>
          <cell r="V373">
            <v>0</v>
          </cell>
          <cell r="W373">
            <v>6.1333333333333337</v>
          </cell>
          <cell r="X373" t="str">
            <v>6Asistencial</v>
          </cell>
          <cell r="Y373">
            <v>3744224.254597222</v>
          </cell>
          <cell r="AA373" t="str">
            <v>SUP</v>
          </cell>
          <cell r="AB373" t="str">
            <v>sale</v>
          </cell>
          <cell r="AC373">
            <v>20996476</v>
          </cell>
        </row>
        <row r="374">
          <cell r="C374" t="str">
            <v>ROJAS BAYONA GLORIA ISABEL</v>
          </cell>
          <cell r="D374" t="str">
            <v>4065-15</v>
          </cell>
          <cell r="E374">
            <v>18995922.495416671</v>
          </cell>
          <cell r="F374" t="str">
            <v>Técnico Administrativo</v>
          </cell>
          <cell r="G374" t="str">
            <v>20SEG</v>
          </cell>
          <cell r="H374" t="str">
            <v>GRUPO ADMINISTRACION PERSONAL</v>
          </cell>
          <cell r="K374" t="str">
            <v>X</v>
          </cell>
          <cell r="M374" t="str">
            <v>C</v>
          </cell>
          <cell r="O374" t="str">
            <v>BACHILLER</v>
          </cell>
          <cell r="P374">
            <v>935634</v>
          </cell>
          <cell r="Q374">
            <v>0</v>
          </cell>
          <cell r="R374" t="str">
            <v>2</v>
          </cell>
          <cell r="S374">
            <v>19633</v>
          </cell>
          <cell r="T374">
            <v>28384</v>
          </cell>
          <cell r="U374">
            <v>49.927777777777777</v>
          </cell>
          <cell r="V374">
            <v>0</v>
          </cell>
          <cell r="W374">
            <v>25.969444444444445</v>
          </cell>
          <cell r="X374" t="str">
            <v>5Tecnico</v>
          </cell>
          <cell r="Y374">
            <v>40635517.559538193</v>
          </cell>
          <cell r="AA374" t="str">
            <v>SUP</v>
          </cell>
          <cell r="AB374" t="str">
            <v>sale</v>
          </cell>
          <cell r="AC374">
            <v>41636502</v>
          </cell>
        </row>
        <row r="375">
          <cell r="C375" t="str">
            <v>ROJAS BONILLA JULIA ELENA</v>
          </cell>
          <cell r="D375" t="str">
            <v>4065-11</v>
          </cell>
          <cell r="E375">
            <v>16080398.177083332</v>
          </cell>
          <cell r="F375" t="str">
            <v>Técnico Administrativo</v>
          </cell>
          <cell r="G375" t="str">
            <v>24ORIENTE</v>
          </cell>
          <cell r="H375" t="str">
            <v>DIVISION PROGRAMAS EN ADMINISTRACION</v>
          </cell>
          <cell r="K375" t="str">
            <v>X</v>
          </cell>
          <cell r="M375" t="str">
            <v>C</v>
          </cell>
          <cell r="O375" t="str">
            <v>UN</v>
          </cell>
          <cell r="P375">
            <v>761453</v>
          </cell>
          <cell r="Q375">
            <v>0</v>
          </cell>
          <cell r="R375" t="str">
            <v>2</v>
          </cell>
          <cell r="S375">
            <v>20716</v>
          </cell>
          <cell r="T375">
            <v>29637</v>
          </cell>
          <cell r="U375">
            <v>46.963888888888889</v>
          </cell>
          <cell r="V375">
            <v>0</v>
          </cell>
          <cell r="W375">
            <v>22.541666666666668</v>
          </cell>
          <cell r="X375" t="str">
            <v>5Tecnico</v>
          </cell>
          <cell r="Y375">
            <v>30109593.936769675</v>
          </cell>
          <cell r="Z375" t="str">
            <v>ORIENTE</v>
          </cell>
          <cell r="AA375" t="str">
            <v>SUP</v>
          </cell>
          <cell r="AB375" t="str">
            <v>sale</v>
          </cell>
          <cell r="AC375">
            <v>28148960</v>
          </cell>
        </row>
        <row r="376">
          <cell r="C376" t="str">
            <v>ROJAS HURTADO HECTOR FABIO</v>
          </cell>
          <cell r="D376" t="str">
            <v>5120-10</v>
          </cell>
          <cell r="E376">
            <v>11597824.078333335</v>
          </cell>
          <cell r="F376" t="str">
            <v>Auxiliar Administrativo</v>
          </cell>
          <cell r="G376" t="str">
            <v>25SUROCCIDENTE</v>
          </cell>
          <cell r="H376" t="str">
            <v>GRUPO SERVICIOS</v>
          </cell>
          <cell r="K376" t="str">
            <v>X</v>
          </cell>
          <cell r="M376" t="str">
            <v>C</v>
          </cell>
          <cell r="O376" t="str">
            <v>TC</v>
          </cell>
          <cell r="P376">
            <v>515106</v>
          </cell>
          <cell r="Q376">
            <v>0</v>
          </cell>
          <cell r="R376" t="str">
            <v>1</v>
          </cell>
          <cell r="S376">
            <v>23822</v>
          </cell>
          <cell r="T376">
            <v>31770</v>
          </cell>
          <cell r="U376">
            <v>38.455555555555556</v>
          </cell>
          <cell r="V376">
            <v>0</v>
          </cell>
          <cell r="W376">
            <v>16.697222222222223</v>
          </cell>
          <cell r="X376" t="str">
            <v>6Asistencial</v>
          </cell>
          <cell r="Y376">
            <v>16507554.73253241</v>
          </cell>
          <cell r="Z376" t="str">
            <v>SUROCCIDENTE</v>
          </cell>
          <cell r="AA376" t="str">
            <v>SUP</v>
          </cell>
          <cell r="AB376" t="str">
            <v>sale</v>
          </cell>
          <cell r="AC376">
            <v>10295413</v>
          </cell>
        </row>
        <row r="377">
          <cell r="C377" t="str">
            <v>ROJAS ROJAS EDGAR JOB</v>
          </cell>
          <cell r="D377" t="str">
            <v>4065-11</v>
          </cell>
          <cell r="E377">
            <v>17907885.377083331</v>
          </cell>
          <cell r="F377" t="str">
            <v>Técnico Administrativo</v>
          </cell>
          <cell r="G377" t="str">
            <v>21CENTRO</v>
          </cell>
          <cell r="H377" t="str">
            <v>GRUPO OPERATIVO FINANCIERA</v>
          </cell>
          <cell r="M377" t="str">
            <v>C</v>
          </cell>
          <cell r="O377" t="str">
            <v>TC</v>
          </cell>
          <cell r="P377">
            <v>761453</v>
          </cell>
          <cell r="Q377">
            <v>0</v>
          </cell>
          <cell r="R377" t="str">
            <v>1</v>
          </cell>
          <cell r="S377">
            <v>22401</v>
          </cell>
          <cell r="T377">
            <v>32660</v>
          </cell>
          <cell r="U377">
            <v>42.347222222222221</v>
          </cell>
          <cell r="V377">
            <v>2.3333333333333335</v>
          </cell>
          <cell r="W377">
            <v>14.261111111111111</v>
          </cell>
          <cell r="X377" t="str">
            <v>5Tecnico</v>
          </cell>
          <cell r="Y377">
            <v>19312557.050158564</v>
          </cell>
          <cell r="Z377" t="str">
            <v>CENTRO</v>
          </cell>
          <cell r="AA377" t="str">
            <v>Mant</v>
          </cell>
          <cell r="AB377" t="str">
            <v>4065-11</v>
          </cell>
          <cell r="AC377">
            <v>12188413</v>
          </cell>
        </row>
        <row r="378">
          <cell r="C378" t="str">
            <v>ROMAÑA              DE DE-RODRIGUEZ MARIA ELENA</v>
          </cell>
          <cell r="D378" t="str">
            <v>2095-07</v>
          </cell>
          <cell r="E378">
            <v>24838316.680416666</v>
          </cell>
          <cell r="F378" t="str">
            <v>Director o Gerente Seccional</v>
          </cell>
          <cell r="G378" t="str">
            <v>22NOROCCIDENTE</v>
          </cell>
          <cell r="H378" t="str">
            <v>DIRECCION SECCIONAL CHOCO</v>
          </cell>
          <cell r="K378" t="str">
            <v>X</v>
          </cell>
          <cell r="M378" t="str">
            <v>LNR</v>
          </cell>
          <cell r="O378" t="str">
            <v>MG</v>
          </cell>
          <cell r="P378">
            <v>1223398</v>
          </cell>
          <cell r="Q378">
            <v>0</v>
          </cell>
          <cell r="R378" t="str">
            <v>2</v>
          </cell>
          <cell r="S378">
            <v>21026</v>
          </cell>
          <cell r="T378">
            <v>36143</v>
          </cell>
          <cell r="U378">
            <v>46.111111111111114</v>
          </cell>
          <cell r="V378">
            <v>17.833333333333332</v>
          </cell>
          <cell r="W378">
            <v>4.7249999999999996</v>
          </cell>
          <cell r="X378" t="str">
            <v>3Ejecutivo</v>
          </cell>
          <cell r="Y378">
            <v>11671216.92</v>
          </cell>
          <cell r="Z378" t="str">
            <v>NOROCCIDENTE</v>
          </cell>
          <cell r="AA378" t="str">
            <v>SUP</v>
          </cell>
          <cell r="AB378" t="str">
            <v>sale</v>
          </cell>
          <cell r="AC378">
            <v>26258710</v>
          </cell>
        </row>
        <row r="379">
          <cell r="C379" t="str">
            <v>ROMERO MENDIVIL LEYLA ROSA</v>
          </cell>
          <cell r="D379" t="str">
            <v>3020-06</v>
          </cell>
          <cell r="E379">
            <v>18995922.495416671</v>
          </cell>
          <cell r="F379" t="str">
            <v>Profesional Universitario</v>
          </cell>
          <cell r="G379" t="str">
            <v>23NORTE</v>
          </cell>
          <cell r="H379" t="str">
            <v>DIVISION CREDITO Y PROGRAMAS INTERNACIONALES</v>
          </cell>
          <cell r="M379" t="str">
            <v>C</v>
          </cell>
          <cell r="O379" t="str">
            <v>ES</v>
          </cell>
          <cell r="P379">
            <v>935634</v>
          </cell>
          <cell r="Q379">
            <v>0</v>
          </cell>
          <cell r="R379" t="str">
            <v>2</v>
          </cell>
          <cell r="S379">
            <v>20697</v>
          </cell>
          <cell r="T379">
            <v>33291</v>
          </cell>
          <cell r="U379">
            <v>47.013888888888886</v>
          </cell>
          <cell r="V379">
            <v>0</v>
          </cell>
          <cell r="W379">
            <v>12.536111111111111</v>
          </cell>
          <cell r="X379" t="str">
            <v>4Profesional</v>
          </cell>
          <cell r="Y379">
            <v>20110242.209130786</v>
          </cell>
          <cell r="Z379" t="str">
            <v>NORTE</v>
          </cell>
          <cell r="AA379" t="str">
            <v>Mant</v>
          </cell>
          <cell r="AB379" t="str">
            <v>3020-06</v>
          </cell>
          <cell r="AC379">
            <v>22441442</v>
          </cell>
        </row>
        <row r="380">
          <cell r="C380" t="str">
            <v>ROMERO ZUÑIGA CARMEN MILAGRO</v>
          </cell>
          <cell r="D380" t="str">
            <v>2105-06</v>
          </cell>
          <cell r="E380">
            <v>23062173.132083338</v>
          </cell>
          <cell r="F380" t="str">
            <v>Director de Centro</v>
          </cell>
          <cell r="G380" t="str">
            <v>24ORIENTE</v>
          </cell>
          <cell r="H380" t="str">
            <v>DIRECCION REGIONAL CESAR</v>
          </cell>
          <cell r="K380" t="str">
            <v>X</v>
          </cell>
          <cell r="M380" t="str">
            <v>C</v>
          </cell>
          <cell r="N380" t="str">
            <v>P</v>
          </cell>
          <cell r="O380" t="str">
            <v>ES</v>
          </cell>
          <cell r="P380">
            <v>1135915</v>
          </cell>
          <cell r="Q380">
            <v>0</v>
          </cell>
          <cell r="R380" t="str">
            <v>2</v>
          </cell>
          <cell r="S380">
            <v>23634</v>
          </cell>
          <cell r="T380">
            <v>35327</v>
          </cell>
          <cell r="U380">
            <v>38.975000000000001</v>
          </cell>
          <cell r="V380">
            <v>7</v>
          </cell>
          <cell r="W380">
            <v>6.9611111111111112</v>
          </cell>
          <cell r="X380" t="str">
            <v>3Ejecutivo</v>
          </cell>
          <cell r="Y380">
            <v>10836629.100000001</v>
          </cell>
          <cell r="Z380" t="str">
            <v>ORIENTE</v>
          </cell>
          <cell r="AA380" t="str">
            <v>SUP</v>
          </cell>
          <cell r="AB380" t="str">
            <v>sale</v>
          </cell>
          <cell r="AC380">
            <v>64549993</v>
          </cell>
        </row>
        <row r="381">
          <cell r="C381" t="str">
            <v>RUIZ  ELSA</v>
          </cell>
          <cell r="D381" t="str">
            <v>4065-11</v>
          </cell>
          <cell r="E381">
            <v>16080398.177083332</v>
          </cell>
          <cell r="F381" t="str">
            <v>Técnico Administrativo</v>
          </cell>
          <cell r="G381" t="str">
            <v>25SUROCCIDENTE</v>
          </cell>
          <cell r="H381" t="str">
            <v>GRUPO FINANCIERO</v>
          </cell>
          <cell r="L381" t="str">
            <v>MCF</v>
          </cell>
          <cell r="M381" t="str">
            <v>C</v>
          </cell>
          <cell r="O381" t="str">
            <v>UN</v>
          </cell>
          <cell r="P381">
            <v>761453</v>
          </cell>
          <cell r="Q381">
            <v>0</v>
          </cell>
          <cell r="R381" t="str">
            <v>2</v>
          </cell>
          <cell r="S381">
            <v>21203</v>
          </cell>
          <cell r="T381">
            <v>31809</v>
          </cell>
          <cell r="U381">
            <v>45.630555555555553</v>
          </cell>
          <cell r="V381">
            <v>0</v>
          </cell>
          <cell r="W381">
            <v>16.594444444444445</v>
          </cell>
          <cell r="X381" t="str">
            <v>5Tecnico</v>
          </cell>
          <cell r="Y381">
            <v>22397424.732047454</v>
          </cell>
          <cell r="Z381" t="str">
            <v>SUROCCIDENTE</v>
          </cell>
          <cell r="AA381" t="str">
            <v>Mant</v>
          </cell>
          <cell r="AB381" t="str">
            <v>4065-11</v>
          </cell>
          <cell r="AC381">
            <v>31831044</v>
          </cell>
        </row>
        <row r="382">
          <cell r="C382" t="str">
            <v>RUIZ LOPEZ MARIA CONSUELO</v>
          </cell>
          <cell r="D382" t="str">
            <v>5040-20</v>
          </cell>
          <cell r="E382">
            <v>17368151.424166664</v>
          </cell>
          <cell r="F382" t="str">
            <v>Secretario Ejecutivo</v>
          </cell>
          <cell r="G382" t="str">
            <v>20SEG</v>
          </cell>
          <cell r="H382" t="str">
            <v>GRUPO ADMINISTRACION PERSONAL</v>
          </cell>
          <cell r="L382">
            <v>2003</v>
          </cell>
          <cell r="M382" t="str">
            <v>C</v>
          </cell>
          <cell r="O382" t="str">
            <v>BACHILLER</v>
          </cell>
          <cell r="P382">
            <v>764298</v>
          </cell>
          <cell r="Q382">
            <v>59861</v>
          </cell>
          <cell r="R382" t="str">
            <v>2</v>
          </cell>
          <cell r="S382">
            <v>17498</v>
          </cell>
          <cell r="T382">
            <v>26563</v>
          </cell>
          <cell r="U382">
            <v>55.772222222222226</v>
          </cell>
          <cell r="V382">
            <v>0</v>
          </cell>
          <cell r="W382">
            <v>30.955555555555556</v>
          </cell>
          <cell r="X382" t="str">
            <v>6Asistencial</v>
          </cell>
          <cell r="Y382">
            <v>44442280.072993055</v>
          </cell>
          <cell r="AA382" t="str">
            <v>Mant</v>
          </cell>
          <cell r="AB382" t="str">
            <v>5040-20</v>
          </cell>
          <cell r="AC382">
            <v>41429957</v>
          </cell>
        </row>
        <row r="383">
          <cell r="C383" t="str">
            <v>RUIZ MOLINA TERESA</v>
          </cell>
          <cell r="D383" t="str">
            <v>4065-12</v>
          </cell>
          <cell r="E383">
            <v>16415181.84</v>
          </cell>
          <cell r="F383" t="str">
            <v>Técnico Administrativo</v>
          </cell>
          <cell r="G383" t="str">
            <v>21CENTRO</v>
          </cell>
          <cell r="H383" t="str">
            <v>GRUPO TESORERIA</v>
          </cell>
          <cell r="L383" t="str">
            <v>MCF</v>
          </cell>
          <cell r="M383" t="str">
            <v>C</v>
          </cell>
          <cell r="O383" t="str">
            <v>TC</v>
          </cell>
          <cell r="P383">
            <v>808521</v>
          </cell>
          <cell r="Q383">
            <v>0</v>
          </cell>
          <cell r="R383" t="str">
            <v>2</v>
          </cell>
          <cell r="S383">
            <v>22494</v>
          </cell>
          <cell r="T383">
            <v>31807</v>
          </cell>
          <cell r="U383">
            <v>42.094444444444441</v>
          </cell>
          <cell r="V383">
            <v>0</v>
          </cell>
          <cell r="W383">
            <v>16.597222222222221</v>
          </cell>
          <cell r="X383" t="str">
            <v>5Tecnico</v>
          </cell>
          <cell r="Y383">
            <v>22725224.360444445</v>
          </cell>
          <cell r="Z383" t="str">
            <v>CENTRO</v>
          </cell>
          <cell r="AA383" t="str">
            <v>Mant</v>
          </cell>
          <cell r="AB383" t="str">
            <v>4065-12</v>
          </cell>
          <cell r="AC383">
            <v>51654267</v>
          </cell>
        </row>
        <row r="384">
          <cell r="C384" t="str">
            <v>RUIZ NIETO DIEGO</v>
          </cell>
          <cell r="D384" t="str">
            <v>4065-11</v>
          </cell>
          <cell r="E384">
            <v>16080398.177083332</v>
          </cell>
          <cell r="F384" t="str">
            <v>Técnico Administrativo</v>
          </cell>
          <cell r="G384" t="str">
            <v>21CENTRO</v>
          </cell>
          <cell r="H384" t="str">
            <v>GRUPO ADMINISTRATIVO</v>
          </cell>
          <cell r="L384">
            <v>2003</v>
          </cell>
          <cell r="M384" t="str">
            <v>C</v>
          </cell>
          <cell r="O384" t="str">
            <v>UN</v>
          </cell>
          <cell r="P384">
            <v>761453</v>
          </cell>
          <cell r="Q384">
            <v>0</v>
          </cell>
          <cell r="R384" t="str">
            <v>1</v>
          </cell>
          <cell r="S384">
            <v>14212</v>
          </cell>
          <cell r="T384">
            <v>33738</v>
          </cell>
          <cell r="U384">
            <v>64.769444444444446</v>
          </cell>
          <cell r="V384">
            <v>11.75</v>
          </cell>
          <cell r="W384">
            <v>11.308333333333334</v>
          </cell>
          <cell r="X384" t="str">
            <v>5Tecnico</v>
          </cell>
          <cell r="Y384">
            <v>15456472.447797455</v>
          </cell>
          <cell r="Z384" t="str">
            <v>CENTRO</v>
          </cell>
          <cell r="AA384" t="str">
            <v>Mant</v>
          </cell>
          <cell r="AB384" t="str">
            <v>4065-11</v>
          </cell>
          <cell r="AC384">
            <v>17045763</v>
          </cell>
        </row>
        <row r="385">
          <cell r="C385" t="str">
            <v>RUIZ ROMERO HERNANDO ENRIQUE</v>
          </cell>
          <cell r="D385" t="str">
            <v>3020-08</v>
          </cell>
          <cell r="E385">
            <v>21196717.882083338</v>
          </cell>
          <cell r="F385" t="str">
            <v>Profesional Universitario</v>
          </cell>
          <cell r="G385" t="str">
            <v>21CENTRO</v>
          </cell>
          <cell r="H385" t="str">
            <v>GRUPO ADMINISTRATIVO</v>
          </cell>
          <cell r="L385">
            <v>2003</v>
          </cell>
          <cell r="M385" t="str">
            <v>C</v>
          </cell>
          <cell r="O385" t="str">
            <v>UN</v>
          </cell>
          <cell r="P385">
            <v>1044033</v>
          </cell>
          <cell r="Q385">
            <v>0</v>
          </cell>
          <cell r="R385" t="str">
            <v>1</v>
          </cell>
          <cell r="S385">
            <v>16997</v>
          </cell>
          <cell r="T385">
            <v>35689</v>
          </cell>
          <cell r="U385">
            <v>57.141666666666666</v>
          </cell>
          <cell r="V385">
            <v>41.333333333333329</v>
          </cell>
          <cell r="W385">
            <v>5.9694444444444441</v>
          </cell>
          <cell r="X385" t="str">
            <v>4Profesional</v>
          </cell>
          <cell r="Y385">
            <v>6525743.8288136572</v>
          </cell>
          <cell r="Z385" t="str">
            <v>CENTRO</v>
          </cell>
          <cell r="AA385" t="str">
            <v>Mant</v>
          </cell>
          <cell r="AB385" t="str">
            <v>3020-08</v>
          </cell>
          <cell r="AC385">
            <v>17151045</v>
          </cell>
        </row>
        <row r="386">
          <cell r="C386" t="str">
            <v>RUIZ SUAREZ LAURA CECILIA</v>
          </cell>
          <cell r="D386" t="str">
            <v>5040-18</v>
          </cell>
          <cell r="E386">
            <v>15256479.260833334</v>
          </cell>
          <cell r="F386" t="str">
            <v>Secretario Ejecutivo</v>
          </cell>
          <cell r="G386" t="str">
            <v>16SDT</v>
          </cell>
          <cell r="H386" t="str">
            <v>DIVISION PROGRAMAS EN ADMINISTRACION</v>
          </cell>
          <cell r="M386" t="str">
            <v>C</v>
          </cell>
          <cell r="O386" t="str">
            <v>BACHILLER</v>
          </cell>
          <cell r="P386">
            <v>721333</v>
          </cell>
          <cell r="Q386">
            <v>0</v>
          </cell>
          <cell r="R386" t="str">
            <v>2</v>
          </cell>
          <cell r="S386">
            <v>21789</v>
          </cell>
          <cell r="T386">
            <v>31807</v>
          </cell>
          <cell r="U386">
            <v>44.022222222222226</v>
          </cell>
          <cell r="V386">
            <v>4.416666666666667</v>
          </cell>
          <cell r="W386">
            <v>16.597222222222221</v>
          </cell>
          <cell r="X386" t="str">
            <v>6Asistencial</v>
          </cell>
          <cell r="Y386">
            <v>21256069.446446761</v>
          </cell>
          <cell r="AA386" t="str">
            <v>Mant</v>
          </cell>
          <cell r="AB386" t="str">
            <v>5040-18</v>
          </cell>
          <cell r="AC386">
            <v>23854850</v>
          </cell>
        </row>
        <row r="387">
          <cell r="C387" t="str">
            <v>RUIZ TRUJILLO MANUEL ERLANDER</v>
          </cell>
          <cell r="D387" t="str">
            <v>5310-11</v>
          </cell>
          <cell r="E387">
            <v>19241995.709166665</v>
          </cell>
          <cell r="F387" t="str">
            <v>Conductor Mec (Asignado)</v>
          </cell>
          <cell r="G387" t="str">
            <v>22NOROCCIDENTE</v>
          </cell>
          <cell r="H387" t="str">
            <v>DIRECCION REGIONAL ANTIOQUIA</v>
          </cell>
          <cell r="M387" t="str">
            <v>C</v>
          </cell>
          <cell r="N387" t="str">
            <v>P</v>
          </cell>
          <cell r="O387" t="str">
            <v>SECUNDARIA</v>
          </cell>
          <cell r="P387">
            <v>555997</v>
          </cell>
          <cell r="Q387">
            <v>0</v>
          </cell>
          <cell r="R387" t="str">
            <v>1</v>
          </cell>
          <cell r="S387">
            <v>26113</v>
          </cell>
          <cell r="T387">
            <v>34891</v>
          </cell>
          <cell r="U387">
            <v>32.18333333333333</v>
          </cell>
          <cell r="V387">
            <v>0</v>
          </cell>
          <cell r="W387">
            <v>8.15</v>
          </cell>
          <cell r="X387" t="str">
            <v>6Asistencial</v>
          </cell>
          <cell r="Y387">
            <v>6718667.7480000006</v>
          </cell>
          <cell r="Z387" t="str">
            <v>NOROCCIDENTE</v>
          </cell>
          <cell r="AA387" t="str">
            <v>Mant</v>
          </cell>
          <cell r="AB387" t="str">
            <v>5310-11</v>
          </cell>
          <cell r="AC387">
            <v>15509828</v>
          </cell>
        </row>
        <row r="388">
          <cell r="C388" t="str">
            <v>SAAVEDRA VARGAS JOSE EDUARDO</v>
          </cell>
          <cell r="D388" t="str">
            <v>5120-09</v>
          </cell>
          <cell r="E388">
            <v>10643889.421249999</v>
          </cell>
          <cell r="F388" t="str">
            <v>Auxiliar Administrativo</v>
          </cell>
          <cell r="G388" t="str">
            <v>20SEG</v>
          </cell>
          <cell r="H388" t="str">
            <v>GRUPO ALMACEN Y SUMINISTROS</v>
          </cell>
          <cell r="M388" t="str">
            <v>C</v>
          </cell>
          <cell r="N388" t="str">
            <v>VE</v>
          </cell>
          <cell r="O388" t="str">
            <v>SECUNDARIA</v>
          </cell>
          <cell r="P388">
            <v>468655</v>
          </cell>
          <cell r="Q388">
            <v>0</v>
          </cell>
          <cell r="R388" t="str">
            <v>1</v>
          </cell>
          <cell r="S388">
            <v>24680</v>
          </cell>
          <cell r="T388">
            <v>35313</v>
          </cell>
          <cell r="U388">
            <v>36.105555555555554</v>
          </cell>
          <cell r="V388">
            <v>0</v>
          </cell>
          <cell r="W388">
            <v>7</v>
          </cell>
          <cell r="X388" t="str">
            <v>6Asistencial</v>
          </cell>
          <cell r="Y388">
            <v>3832519.1489479165</v>
          </cell>
          <cell r="AA388" t="str">
            <v>Mant</v>
          </cell>
          <cell r="AB388" t="str">
            <v>5120-09</v>
          </cell>
          <cell r="AC388">
            <v>79421627</v>
          </cell>
        </row>
        <row r="389">
          <cell r="C389" t="str">
            <v>SALGADO QUINTERO NUBIA EDITH</v>
          </cell>
          <cell r="D389" t="str">
            <v>4065-12</v>
          </cell>
          <cell r="E389">
            <v>16415181.84</v>
          </cell>
          <cell r="F389" t="str">
            <v>Técnico Administrativo</v>
          </cell>
          <cell r="G389" t="str">
            <v>16SDT</v>
          </cell>
          <cell r="H389" t="str">
            <v>DIVISION PROGRAMAS INTERNACIONALES</v>
          </cell>
          <cell r="I389" t="str">
            <v>SRI</v>
          </cell>
          <cell r="M389" t="str">
            <v>C</v>
          </cell>
          <cell r="O389" t="str">
            <v>ES</v>
          </cell>
          <cell r="P389">
            <v>808521</v>
          </cell>
          <cell r="Q389">
            <v>0</v>
          </cell>
          <cell r="R389" t="str">
            <v>2</v>
          </cell>
          <cell r="S389">
            <v>22634</v>
          </cell>
          <cell r="T389">
            <v>30682</v>
          </cell>
          <cell r="U389">
            <v>41.711111111111109</v>
          </cell>
          <cell r="V389">
            <v>0</v>
          </cell>
          <cell r="W389">
            <v>19.677777777777777</v>
          </cell>
          <cell r="X389" t="str">
            <v>5Tecnico</v>
          </cell>
          <cell r="Y389">
            <v>26768162.410222225</v>
          </cell>
          <cell r="AA389" t="str">
            <v>Mant</v>
          </cell>
          <cell r="AB389" t="str">
            <v>4065-12</v>
          </cell>
          <cell r="AC389">
            <v>51668565</v>
          </cell>
        </row>
        <row r="390">
          <cell r="C390" t="str">
            <v>SANCLEMENTE ALVES OBDULIA</v>
          </cell>
          <cell r="D390" t="str">
            <v>4065-11</v>
          </cell>
          <cell r="E390">
            <v>17198808.577083334</v>
          </cell>
          <cell r="F390" t="str">
            <v>Técnico Administrativo</v>
          </cell>
          <cell r="G390" t="str">
            <v>25SUROCCIDENTE</v>
          </cell>
          <cell r="H390" t="str">
            <v>DIVISION ADMINISTRATIVA Y FINANCIERA</v>
          </cell>
          <cell r="L390">
            <v>2003</v>
          </cell>
          <cell r="M390" t="str">
            <v>C</v>
          </cell>
          <cell r="O390" t="str">
            <v>BACHILLER</v>
          </cell>
          <cell r="P390">
            <v>761453</v>
          </cell>
          <cell r="Q390">
            <v>54460</v>
          </cell>
          <cell r="R390" t="str">
            <v>2</v>
          </cell>
          <cell r="S390">
            <v>16961</v>
          </cell>
          <cell r="T390">
            <v>26690</v>
          </cell>
          <cell r="U390">
            <v>57.241666666666667</v>
          </cell>
          <cell r="V390">
            <v>0</v>
          </cell>
          <cell r="W390">
            <v>30.608333333333334</v>
          </cell>
          <cell r="X390" t="str">
            <v>5Tecnico</v>
          </cell>
          <cell r="Y390">
            <v>43461429.014195599</v>
          </cell>
          <cell r="Z390" t="str">
            <v>SUROCCIDENTE</v>
          </cell>
          <cell r="AA390" t="str">
            <v>Mant</v>
          </cell>
          <cell r="AB390" t="str">
            <v>4065-11</v>
          </cell>
          <cell r="AC390">
            <v>38980565</v>
          </cell>
        </row>
        <row r="391">
          <cell r="C391" t="str">
            <v>SANCHEZ BARRIOS MARIA HELENA</v>
          </cell>
          <cell r="D391" t="str">
            <v>5120-09</v>
          </cell>
          <cell r="E391">
            <v>10643889.421249999</v>
          </cell>
          <cell r="F391" t="str">
            <v>Auxiliar Administrativo</v>
          </cell>
          <cell r="G391" t="str">
            <v>23NORTE</v>
          </cell>
          <cell r="H391" t="str">
            <v>GRUPO ADMINISTRATIVO Y FINANCIERO</v>
          </cell>
          <cell r="L391" t="str">
            <v>MCF</v>
          </cell>
          <cell r="M391" t="str">
            <v>C</v>
          </cell>
          <cell r="O391" t="str">
            <v>TC</v>
          </cell>
          <cell r="P391">
            <v>468655</v>
          </cell>
          <cell r="Q391">
            <v>0</v>
          </cell>
          <cell r="R391" t="str">
            <v>2</v>
          </cell>
          <cell r="S391">
            <v>22943</v>
          </cell>
          <cell r="T391">
            <v>34300</v>
          </cell>
          <cell r="U391">
            <v>40.863888888888887</v>
          </cell>
          <cell r="V391">
            <v>0</v>
          </cell>
          <cell r="W391">
            <v>9.7722222222222221</v>
          </cell>
          <cell r="X391" t="str">
            <v>6Asistencial</v>
          </cell>
          <cell r="Y391">
            <v>9115765.885350693</v>
          </cell>
          <cell r="Z391" t="str">
            <v>NORTE</v>
          </cell>
          <cell r="AA391" t="str">
            <v>Mant</v>
          </cell>
          <cell r="AB391" t="str">
            <v>5120-09</v>
          </cell>
          <cell r="AC391">
            <v>33338213</v>
          </cell>
        </row>
        <row r="392">
          <cell r="C392" t="str">
            <v>SANCHEZ BELTRAN LUZ STELLA</v>
          </cell>
          <cell r="D392" t="str">
            <v>2035-12</v>
          </cell>
          <cell r="E392">
            <v>31146455.449583333</v>
          </cell>
          <cell r="F392" t="str">
            <v>Director o Gerente Regional</v>
          </cell>
          <cell r="G392" t="str">
            <v>22NOROCCIDENTE</v>
          </cell>
          <cell r="H392" t="str">
            <v>DIRECCION REGIONAL QUINDIO</v>
          </cell>
          <cell r="K392" t="str">
            <v>X</v>
          </cell>
          <cell r="M392" t="str">
            <v>LNR</v>
          </cell>
          <cell r="O392" t="str">
            <v>ES</v>
          </cell>
          <cell r="P392">
            <v>1534102</v>
          </cell>
          <cell r="Q392">
            <v>0</v>
          </cell>
          <cell r="R392" t="str">
            <v>2</v>
          </cell>
          <cell r="S392">
            <v>20923</v>
          </cell>
          <cell r="T392">
            <v>36857</v>
          </cell>
          <cell r="U392">
            <v>46.394444444444446</v>
          </cell>
          <cell r="V392">
            <v>7.666666666666667</v>
          </cell>
          <cell r="W392">
            <v>2.7722222222222221</v>
          </cell>
          <cell r="X392" t="str">
            <v>3Ejecutivo</v>
          </cell>
          <cell r="Y392">
            <v>11708266.464</v>
          </cell>
          <cell r="Z392" t="str">
            <v>NOROCCIDENTE</v>
          </cell>
          <cell r="AA392" t="str">
            <v>SUP</v>
          </cell>
          <cell r="AB392" t="str">
            <v>sale</v>
          </cell>
          <cell r="AC392">
            <v>24488092</v>
          </cell>
        </row>
        <row r="393">
          <cell r="C393" t="str">
            <v>SANCHEZ GOMEZ ANAVELA</v>
          </cell>
          <cell r="D393" t="str">
            <v>4065-12</v>
          </cell>
          <cell r="E393">
            <v>16415181.84</v>
          </cell>
          <cell r="F393" t="str">
            <v>Técnico Administrativo</v>
          </cell>
          <cell r="G393" t="str">
            <v>21CENTRO</v>
          </cell>
          <cell r="H393" t="str">
            <v>GRUPO ADMINISTRATIVO</v>
          </cell>
          <cell r="K393" t="str">
            <v>X</v>
          </cell>
          <cell r="M393" t="str">
            <v>C</v>
          </cell>
          <cell r="O393" t="str">
            <v>TC</v>
          </cell>
          <cell r="P393">
            <v>808521</v>
          </cell>
          <cell r="Q393">
            <v>0</v>
          </cell>
          <cell r="R393" t="str">
            <v>2</v>
          </cell>
          <cell r="S393">
            <v>23314</v>
          </cell>
          <cell r="T393">
            <v>31807</v>
          </cell>
          <cell r="U393">
            <v>39.847222222222221</v>
          </cell>
          <cell r="V393">
            <v>0</v>
          </cell>
          <cell r="W393">
            <v>16.597222222222221</v>
          </cell>
          <cell r="X393" t="str">
            <v>5Tecnico</v>
          </cell>
          <cell r="Y393">
            <v>22725224.360444445</v>
          </cell>
          <cell r="Z393" t="str">
            <v>CENTRO</v>
          </cell>
          <cell r="AA393" t="str">
            <v>SUP</v>
          </cell>
          <cell r="AB393" t="str">
            <v>sale</v>
          </cell>
          <cell r="AC393">
            <v>51691446</v>
          </cell>
        </row>
        <row r="394">
          <cell r="C394" t="str">
            <v>SANCHEZ SOSA JUAN DE-JESUS</v>
          </cell>
          <cell r="D394" t="str">
            <v>5120-09</v>
          </cell>
          <cell r="E394">
            <v>10643889.421249999</v>
          </cell>
          <cell r="F394" t="str">
            <v>Auxiliar Administrativo</v>
          </cell>
          <cell r="G394" t="str">
            <v>24ORIENTE</v>
          </cell>
          <cell r="H394" t="str">
            <v>GRUPO SERVICIOS</v>
          </cell>
          <cell r="K394" t="str">
            <v>X</v>
          </cell>
          <cell r="M394" t="str">
            <v>C</v>
          </cell>
          <cell r="O394" t="str">
            <v>UN</v>
          </cell>
          <cell r="P394">
            <v>468655</v>
          </cell>
          <cell r="Q394">
            <v>0</v>
          </cell>
          <cell r="R394" t="str">
            <v>1</v>
          </cell>
          <cell r="S394">
            <v>23320</v>
          </cell>
          <cell r="T394">
            <v>33150</v>
          </cell>
          <cell r="U394">
            <v>39.833333333333336</v>
          </cell>
          <cell r="V394">
            <v>3.6666666666666665</v>
          </cell>
          <cell r="W394">
            <v>12.919444444444444</v>
          </cell>
          <cell r="X394" t="str">
            <v>6Asistencial</v>
          </cell>
          <cell r="Y394">
            <v>11887305.156906249</v>
          </cell>
          <cell r="Z394" t="str">
            <v>ORIENTE</v>
          </cell>
          <cell r="AA394" t="str">
            <v>SUP</v>
          </cell>
          <cell r="AB394" t="str">
            <v>sale</v>
          </cell>
          <cell r="AC394">
            <v>6770224</v>
          </cell>
        </row>
        <row r="395">
          <cell r="C395" t="str">
            <v>SANCHEZ VERGARA MARTHA ELENA</v>
          </cell>
          <cell r="D395" t="str">
            <v>3020-12</v>
          </cell>
          <cell r="E395">
            <v>25294052.003333326</v>
          </cell>
          <cell r="F395" t="str">
            <v>Profesional Universitario</v>
          </cell>
          <cell r="G395" t="str">
            <v>24ORIENTE</v>
          </cell>
          <cell r="H395" t="str">
            <v>DIRECCION REGIONAL META</v>
          </cell>
          <cell r="L395">
            <v>2004</v>
          </cell>
          <cell r="M395" t="str">
            <v>C</v>
          </cell>
          <cell r="N395" t="str">
            <v>P</v>
          </cell>
          <cell r="O395" t="str">
            <v>ES</v>
          </cell>
          <cell r="P395">
            <v>1245845</v>
          </cell>
          <cell r="Q395">
            <v>0</v>
          </cell>
          <cell r="R395" t="str">
            <v>2</v>
          </cell>
          <cell r="S395">
            <v>18025</v>
          </cell>
          <cell r="T395">
            <v>31807</v>
          </cell>
          <cell r="U395">
            <v>54.327777777777776</v>
          </cell>
          <cell r="V395">
            <v>4.5</v>
          </cell>
          <cell r="W395">
            <v>16.597222222222221</v>
          </cell>
          <cell r="X395" t="str">
            <v>4Profesional</v>
          </cell>
          <cell r="Y395">
            <v>11708266.464</v>
          </cell>
          <cell r="Z395" t="str">
            <v>ORIENTE</v>
          </cell>
          <cell r="AA395" t="str">
            <v>Mant</v>
          </cell>
          <cell r="AB395" t="str">
            <v>3020-12</v>
          </cell>
          <cell r="AC395">
            <v>21226419</v>
          </cell>
        </row>
        <row r="396">
          <cell r="C396" t="str">
            <v>SANCHEZ VILLARREAL NURYS PIEDAD</v>
          </cell>
          <cell r="D396" t="str">
            <v>4065-11</v>
          </cell>
          <cell r="E396">
            <v>16080398.177083332</v>
          </cell>
          <cell r="F396" t="str">
            <v>Técnico Administrativo</v>
          </cell>
          <cell r="G396" t="str">
            <v>23NORTE</v>
          </cell>
          <cell r="H396" t="str">
            <v>DIVISION ADMINISTRATIVA Y FINANCIERA</v>
          </cell>
          <cell r="K396" t="str">
            <v>X</v>
          </cell>
          <cell r="M396" t="str">
            <v>C</v>
          </cell>
          <cell r="O396" t="str">
            <v>BACHILLER</v>
          </cell>
          <cell r="P396">
            <v>761453</v>
          </cell>
          <cell r="Q396">
            <v>0</v>
          </cell>
          <cell r="R396" t="str">
            <v>2</v>
          </cell>
          <cell r="S396">
            <v>23909</v>
          </cell>
          <cell r="T396">
            <v>30834</v>
          </cell>
          <cell r="U396">
            <v>38.219444444444441</v>
          </cell>
          <cell r="V396">
            <v>0</v>
          </cell>
          <cell r="W396">
            <v>19.261111111111113</v>
          </cell>
          <cell r="X396" t="str">
            <v>5Tecnico</v>
          </cell>
          <cell r="Y396">
            <v>25867900.874172453</v>
          </cell>
          <cell r="Z396" t="str">
            <v>NORTE</v>
          </cell>
          <cell r="AA396" t="str">
            <v>SUP</v>
          </cell>
          <cell r="AB396" t="str">
            <v>sale</v>
          </cell>
          <cell r="AC396">
            <v>32697163</v>
          </cell>
        </row>
        <row r="397">
          <cell r="C397" t="str">
            <v>SANDOVAL CASTRO DIEGO MARIA</v>
          </cell>
          <cell r="D397" t="str">
            <v>4065-11</v>
          </cell>
          <cell r="E397">
            <v>16080398.177083332</v>
          </cell>
          <cell r="F397" t="str">
            <v>Técnico Administrativo</v>
          </cell>
          <cell r="G397" t="str">
            <v>25SUROCCIDENTE</v>
          </cell>
          <cell r="H397" t="str">
            <v>GRUPO ADMINISTRATIVO Y FINANCIERO</v>
          </cell>
          <cell r="K397" t="str">
            <v>X</v>
          </cell>
          <cell r="M397" t="str">
            <v>C</v>
          </cell>
          <cell r="O397" t="str">
            <v>BACHILLER</v>
          </cell>
          <cell r="P397">
            <v>761453</v>
          </cell>
          <cell r="Q397">
            <v>0</v>
          </cell>
          <cell r="R397" t="str">
            <v>1</v>
          </cell>
          <cell r="S397">
            <v>22114</v>
          </cell>
          <cell r="T397">
            <v>29987</v>
          </cell>
          <cell r="U397">
            <v>43.133333333333333</v>
          </cell>
          <cell r="V397">
            <v>0</v>
          </cell>
          <cell r="W397">
            <v>21.583333333333332</v>
          </cell>
          <cell r="X397" t="str">
            <v>5Tecnico</v>
          </cell>
          <cell r="Y397">
            <v>28952768.556061346</v>
          </cell>
          <cell r="Z397" t="str">
            <v>SUROCCIDENTE</v>
          </cell>
          <cell r="AA397" t="str">
            <v>SUP</v>
          </cell>
          <cell r="AB397" t="str">
            <v>sale</v>
          </cell>
          <cell r="AC397">
            <v>4664123</v>
          </cell>
        </row>
        <row r="398">
          <cell r="C398" t="str">
            <v>SARMIENTO VERGARA GEIDI DEL-CARMEN</v>
          </cell>
          <cell r="D398" t="str">
            <v>3020-08</v>
          </cell>
          <cell r="E398">
            <v>21196717.882083338</v>
          </cell>
          <cell r="F398" t="str">
            <v>Profesional Universitario</v>
          </cell>
          <cell r="G398" t="str">
            <v>23NORTE</v>
          </cell>
          <cell r="H398" t="str">
            <v>DIVISION ADMINISTRATIVA Y FINANCIERA</v>
          </cell>
          <cell r="M398" t="str">
            <v>C</v>
          </cell>
          <cell r="O398" t="str">
            <v>ES</v>
          </cell>
          <cell r="P398">
            <v>1044033</v>
          </cell>
          <cell r="Q398">
            <v>0</v>
          </cell>
          <cell r="R398" t="str">
            <v>2</v>
          </cell>
          <cell r="S398">
            <v>20652</v>
          </cell>
          <cell r="T398">
            <v>30438</v>
          </cell>
          <cell r="U398">
            <v>47.136111111111113</v>
          </cell>
          <cell r="V398">
            <v>0</v>
          </cell>
          <cell r="W398">
            <v>20.341666666666665</v>
          </cell>
          <cell r="X398" t="str">
            <v>4Profesional</v>
          </cell>
          <cell r="Y398">
            <v>35744235.552663192</v>
          </cell>
          <cell r="Z398" t="str">
            <v>NORTE</v>
          </cell>
          <cell r="AA398" t="str">
            <v>Mant</v>
          </cell>
          <cell r="AB398" t="str">
            <v>3020-08</v>
          </cell>
          <cell r="AC398">
            <v>32643869</v>
          </cell>
        </row>
        <row r="399">
          <cell r="C399" t="str">
            <v>SEGURA BRICEÑO MYRIAM ESTHER</v>
          </cell>
          <cell r="D399" t="str">
            <v>4065-15</v>
          </cell>
          <cell r="E399">
            <v>20218349.740416665</v>
          </cell>
          <cell r="F399" t="str">
            <v>Técnico Administrativo</v>
          </cell>
          <cell r="G399" t="str">
            <v>16SDT</v>
          </cell>
          <cell r="H399" t="str">
            <v>DIVISION PROGRAMAS INTERNACIONALES</v>
          </cell>
          <cell r="I399" t="str">
            <v>SRI</v>
          </cell>
          <cell r="L399">
            <v>2003</v>
          </cell>
          <cell r="M399" t="str">
            <v>C</v>
          </cell>
          <cell r="O399" t="str">
            <v>TC</v>
          </cell>
          <cell r="P399">
            <v>935634</v>
          </cell>
          <cell r="Q399">
            <v>60210</v>
          </cell>
          <cell r="R399" t="str">
            <v>2</v>
          </cell>
          <cell r="S399">
            <v>17807</v>
          </cell>
          <cell r="T399">
            <v>26908</v>
          </cell>
          <cell r="U399">
            <v>54.927777777777777</v>
          </cell>
          <cell r="V399">
            <v>0</v>
          </cell>
          <cell r="W399">
            <v>30.011111111111113</v>
          </cell>
          <cell r="X399" t="str">
            <v>5Tecnico</v>
          </cell>
          <cell r="Y399">
            <v>49836460.436269671</v>
          </cell>
          <cell r="AA399" t="str">
            <v>Mant</v>
          </cell>
          <cell r="AB399" t="str">
            <v>4065-15</v>
          </cell>
          <cell r="AC399">
            <v>41523351</v>
          </cell>
        </row>
        <row r="400">
          <cell r="C400" t="str">
            <v>SEGURA VELASQUEZ HERNAN-DE-JESUS</v>
          </cell>
          <cell r="D400" t="str">
            <v>5120-10</v>
          </cell>
          <cell r="E400">
            <v>11597824.078333335</v>
          </cell>
          <cell r="F400" t="str">
            <v>Auxiliar Administrativo</v>
          </cell>
          <cell r="G400" t="str">
            <v>22NOROCCIDENTE</v>
          </cell>
          <cell r="H400" t="str">
            <v>GRUPO ADMINISTRATIVO Y FINANCIERO</v>
          </cell>
          <cell r="K400" t="str">
            <v>X</v>
          </cell>
          <cell r="M400" t="str">
            <v>C</v>
          </cell>
          <cell r="O400" t="str">
            <v>BACHILLER</v>
          </cell>
          <cell r="P400">
            <v>515106</v>
          </cell>
          <cell r="Q400">
            <v>0</v>
          </cell>
          <cell r="R400" t="str">
            <v>1</v>
          </cell>
          <cell r="S400">
            <v>21433</v>
          </cell>
          <cell r="T400">
            <v>33665</v>
          </cell>
          <cell r="U400">
            <v>45</v>
          </cell>
          <cell r="V400">
            <v>0.16666666666666666</v>
          </cell>
          <cell r="W400">
            <v>11.508333333333333</v>
          </cell>
          <cell r="X400" t="str">
            <v>6Asistencial</v>
          </cell>
          <cell r="Y400">
            <v>11515255.726402778</v>
          </cell>
          <cell r="Z400" t="str">
            <v>NOROCCIDENTE</v>
          </cell>
          <cell r="AA400" t="str">
            <v>SUP</v>
          </cell>
          <cell r="AB400" t="str">
            <v>sale</v>
          </cell>
          <cell r="AC400">
            <v>4391793</v>
          </cell>
        </row>
        <row r="401">
          <cell r="C401" t="str">
            <v>SIERRA DE-RIVEROS ROSALBA</v>
          </cell>
          <cell r="D401" t="str">
            <v>5120-09</v>
          </cell>
          <cell r="E401">
            <v>10643889.421249999</v>
          </cell>
          <cell r="F401" t="str">
            <v>Auxiliar Administrativo</v>
          </cell>
          <cell r="G401" t="str">
            <v>20SEG</v>
          </cell>
          <cell r="H401" t="str">
            <v>GRUPO CORRESPONDENCIA</v>
          </cell>
          <cell r="M401" t="str">
            <v>C</v>
          </cell>
          <cell r="O401" t="str">
            <v>BACHILLER</v>
          </cell>
          <cell r="P401">
            <v>468655</v>
          </cell>
          <cell r="Q401">
            <v>0</v>
          </cell>
          <cell r="R401" t="str">
            <v>2</v>
          </cell>
          <cell r="S401">
            <v>18176</v>
          </cell>
          <cell r="T401">
            <v>35121</v>
          </cell>
          <cell r="U401">
            <v>53.916666666666664</v>
          </cell>
          <cell r="V401">
            <v>0.33333333333333331</v>
          </cell>
          <cell r="W401">
            <v>7.5250000000000004</v>
          </cell>
          <cell r="X401" t="str">
            <v>6Asistencial</v>
          </cell>
          <cell r="Y401">
            <v>6224540.9039999992</v>
          </cell>
          <cell r="AA401" t="str">
            <v>Mant</v>
          </cell>
          <cell r="AB401" t="str">
            <v>5120-09</v>
          </cell>
          <cell r="AC401">
            <v>41451027</v>
          </cell>
        </row>
        <row r="402">
          <cell r="C402" t="str">
            <v>SIERRA MONTES TIBALDO RAFAEL</v>
          </cell>
          <cell r="D402" t="str">
            <v>2040-11</v>
          </cell>
          <cell r="E402">
            <v>32196065.86375</v>
          </cell>
          <cell r="F402" t="str">
            <v>Jefe de División</v>
          </cell>
          <cell r="G402" t="str">
            <v>23NORTE</v>
          </cell>
          <cell r="H402" t="str">
            <v>DIVISION PROGRAMAS EN ADMINISTRACION</v>
          </cell>
          <cell r="L402">
            <v>2003</v>
          </cell>
          <cell r="M402" t="str">
            <v>C</v>
          </cell>
          <cell r="N402" t="str">
            <v>P</v>
          </cell>
          <cell r="O402" t="str">
            <v>ES</v>
          </cell>
          <cell r="P402">
            <v>1464700</v>
          </cell>
          <cell r="Q402">
            <v>121100</v>
          </cell>
          <cell r="R402" t="str">
            <v>1</v>
          </cell>
          <cell r="S402">
            <v>16782</v>
          </cell>
          <cell r="T402">
            <v>27150</v>
          </cell>
          <cell r="U402">
            <v>57.733333333333334</v>
          </cell>
          <cell r="V402">
            <v>2.8333333333333335</v>
          </cell>
          <cell r="W402">
            <v>29.344444444444445</v>
          </cell>
          <cell r="X402" t="str">
            <v>3Ejecutivo</v>
          </cell>
          <cell r="Y402">
            <v>11178590.4</v>
          </cell>
          <cell r="Z402" t="str">
            <v>NORTE</v>
          </cell>
          <cell r="AA402" t="str">
            <v>crear</v>
          </cell>
          <cell r="AB402" t="str">
            <v>3010-16</v>
          </cell>
          <cell r="AC402">
            <v>7431451</v>
          </cell>
        </row>
        <row r="403">
          <cell r="C403" t="str">
            <v>SIERRA RODRIGUEZ JAIRO</v>
          </cell>
          <cell r="D403" t="str">
            <v>4065-11</v>
          </cell>
          <cell r="E403">
            <v>16080398.177083332</v>
          </cell>
          <cell r="F403" t="str">
            <v>Técnico Administrativo</v>
          </cell>
          <cell r="G403" t="str">
            <v>21CENTRO</v>
          </cell>
          <cell r="H403" t="str">
            <v>GRUPO CONTABILIDAD</v>
          </cell>
          <cell r="K403" t="str">
            <v>X</v>
          </cell>
          <cell r="M403" t="str">
            <v>C</v>
          </cell>
          <cell r="O403" t="str">
            <v>UN</v>
          </cell>
          <cell r="P403">
            <v>761453</v>
          </cell>
          <cell r="Q403">
            <v>0</v>
          </cell>
          <cell r="R403" t="str">
            <v>1</v>
          </cell>
          <cell r="S403">
            <v>22374</v>
          </cell>
          <cell r="T403">
            <v>28450</v>
          </cell>
          <cell r="U403">
            <v>42.422222222222224</v>
          </cell>
          <cell r="V403">
            <v>0</v>
          </cell>
          <cell r="W403">
            <v>25.788888888888888</v>
          </cell>
          <cell r="X403" t="str">
            <v>5Tecnico</v>
          </cell>
          <cell r="Y403">
            <v>34351286.999366894</v>
          </cell>
          <cell r="Z403" t="str">
            <v>CENTRO</v>
          </cell>
          <cell r="AA403" t="str">
            <v>SUP</v>
          </cell>
          <cell r="AB403" t="str">
            <v>sale</v>
          </cell>
          <cell r="AC403">
            <v>19435150</v>
          </cell>
        </row>
        <row r="404">
          <cell r="C404" t="str">
            <v>SOSA GOMEZ GIMY ALVARO</v>
          </cell>
          <cell r="D404" t="str">
            <v>3020-07</v>
          </cell>
          <cell r="E404">
            <v>20011830.391249999</v>
          </cell>
          <cell r="F404" t="str">
            <v>Profesional Universitario</v>
          </cell>
          <cell r="G404" t="str">
            <v>22NOROCCIDENTE</v>
          </cell>
          <cell r="H404" t="str">
            <v>GRUPO FINANCIERO</v>
          </cell>
          <cell r="M404" t="str">
            <v>C</v>
          </cell>
          <cell r="O404" t="str">
            <v>UN</v>
          </cell>
          <cell r="P404">
            <v>985672</v>
          </cell>
          <cell r="Q404">
            <v>0</v>
          </cell>
          <cell r="R404" t="str">
            <v>1</v>
          </cell>
          <cell r="S404">
            <v>23824</v>
          </cell>
          <cell r="T404">
            <v>33025</v>
          </cell>
          <cell r="U404">
            <v>38.450000000000003</v>
          </cell>
          <cell r="V404">
            <v>0</v>
          </cell>
          <cell r="W404">
            <v>13.261111111111111</v>
          </cell>
          <cell r="X404" t="str">
            <v>4Profesional</v>
          </cell>
          <cell r="Y404">
            <v>22298691.441697914</v>
          </cell>
          <cell r="Z404" t="str">
            <v>NOROCCIDENTE</v>
          </cell>
          <cell r="AA404" t="str">
            <v>Mant</v>
          </cell>
          <cell r="AB404" t="str">
            <v>3020-07</v>
          </cell>
          <cell r="AC404">
            <v>71668596</v>
          </cell>
        </row>
        <row r="405">
          <cell r="C405" t="str">
            <v>SUAREZ DIAZ MARIA DEL-PILAR</v>
          </cell>
          <cell r="D405" t="str">
            <v>2040-11</v>
          </cell>
          <cell r="E405">
            <v>29737405.522916667</v>
          </cell>
          <cell r="F405" t="str">
            <v>Jefe de División</v>
          </cell>
          <cell r="G405" t="str">
            <v>24ORIENTE</v>
          </cell>
          <cell r="H405" t="str">
            <v>DIVISION PROGRAMAS EN ADMINISTRACION</v>
          </cell>
          <cell r="L405" t="str">
            <v>MCF</v>
          </cell>
          <cell r="M405" t="str">
            <v>C</v>
          </cell>
          <cell r="N405" t="str">
            <v>P</v>
          </cell>
          <cell r="O405" t="str">
            <v>ES</v>
          </cell>
          <cell r="P405">
            <v>1464700</v>
          </cell>
          <cell r="Q405">
            <v>0</v>
          </cell>
          <cell r="R405" t="str">
            <v>2</v>
          </cell>
          <cell r="S405">
            <v>21942</v>
          </cell>
          <cell r="T405">
            <v>32752</v>
          </cell>
          <cell r="U405">
            <v>43.605555555555554</v>
          </cell>
          <cell r="V405">
            <v>0</v>
          </cell>
          <cell r="W405">
            <v>14.011111111111111</v>
          </cell>
          <cell r="X405" t="str">
            <v>3Ejecutivo</v>
          </cell>
          <cell r="Y405">
            <v>11178590.4</v>
          </cell>
          <cell r="Z405" t="str">
            <v>ORIENTE</v>
          </cell>
          <cell r="AA405" t="str">
            <v>crear</v>
          </cell>
          <cell r="AB405" t="str">
            <v>3010-16</v>
          </cell>
          <cell r="AC405">
            <v>63276959</v>
          </cell>
        </row>
        <row r="406">
          <cell r="C406" t="str">
            <v>SUAREZ FLOREZ LUZ ESPERANZA</v>
          </cell>
          <cell r="D406" t="str">
            <v>4065-11</v>
          </cell>
          <cell r="E406">
            <v>16080398.177083332</v>
          </cell>
          <cell r="F406" t="str">
            <v>Técnico Administrativo</v>
          </cell>
          <cell r="G406" t="str">
            <v>25SUROCCIDENTE</v>
          </cell>
          <cell r="H406" t="str">
            <v>GRUPO SERVICIOS</v>
          </cell>
          <cell r="L406">
            <v>2003</v>
          </cell>
          <cell r="M406" t="str">
            <v>C</v>
          </cell>
          <cell r="O406" t="str">
            <v>TE</v>
          </cell>
          <cell r="P406">
            <v>761453</v>
          </cell>
          <cell r="Q406">
            <v>0</v>
          </cell>
          <cell r="R406" t="str">
            <v>2</v>
          </cell>
          <cell r="S406">
            <v>17540</v>
          </cell>
          <cell r="T406">
            <v>32889</v>
          </cell>
          <cell r="U406">
            <v>55.658333333333331</v>
          </cell>
          <cell r="V406">
            <v>10.25</v>
          </cell>
          <cell r="W406">
            <v>13.636111111111111</v>
          </cell>
          <cell r="X406" t="str">
            <v>5Tecnico</v>
          </cell>
          <cell r="Y406">
            <v>18541340.129686344</v>
          </cell>
          <cell r="Z406" t="str">
            <v>SUROCCIDENTE</v>
          </cell>
          <cell r="AA406" t="str">
            <v>Mant</v>
          </cell>
          <cell r="AB406" t="str">
            <v>4065-11</v>
          </cell>
          <cell r="AC406">
            <v>41516905</v>
          </cell>
        </row>
        <row r="407">
          <cell r="C407" t="str">
            <v>SUAREZ RODRIGUEZ OLGA LUCIA</v>
          </cell>
          <cell r="D407" t="str">
            <v>5120-12</v>
          </cell>
          <cell r="E407">
            <v>13279546.932500001</v>
          </cell>
          <cell r="F407" t="str">
            <v>Auxiliar Administrativo</v>
          </cell>
          <cell r="G407" t="str">
            <v>16SDT</v>
          </cell>
          <cell r="H407" t="str">
            <v>GRUPO TECNICO</v>
          </cell>
          <cell r="I407" t="str">
            <v>SRI</v>
          </cell>
          <cell r="L407" t="str">
            <v>MCF</v>
          </cell>
          <cell r="M407" t="str">
            <v>C</v>
          </cell>
          <cell r="O407" t="str">
            <v>UN</v>
          </cell>
          <cell r="P407">
            <v>596996</v>
          </cell>
          <cell r="Q407">
            <v>0</v>
          </cell>
          <cell r="R407" t="str">
            <v>2</v>
          </cell>
          <cell r="S407">
            <v>24350</v>
          </cell>
          <cell r="T407">
            <v>35354</v>
          </cell>
          <cell r="U407">
            <v>37.013888888888886</v>
          </cell>
          <cell r="V407">
            <v>0</v>
          </cell>
          <cell r="W407">
            <v>6.8861111111111111</v>
          </cell>
          <cell r="X407" t="str">
            <v>6Asistencial</v>
          </cell>
          <cell r="Y407">
            <v>4652139.0462291669</v>
          </cell>
          <cell r="AA407" t="str">
            <v>Mant</v>
          </cell>
          <cell r="AB407" t="str">
            <v>5120-12</v>
          </cell>
          <cell r="AC407">
            <v>51933763</v>
          </cell>
        </row>
        <row r="408">
          <cell r="C408" t="str">
            <v>SUAREZ SALAZAR ANAMITH</v>
          </cell>
          <cell r="D408" t="str">
            <v>5120-09</v>
          </cell>
          <cell r="E408">
            <v>10643889.421249999</v>
          </cell>
          <cell r="F408" t="str">
            <v>Auxiliar Administrativo</v>
          </cell>
          <cell r="G408" t="str">
            <v>24ORIENTE</v>
          </cell>
          <cell r="H408" t="str">
            <v>GRUPO SERVICIOS</v>
          </cell>
          <cell r="L408" t="str">
            <v>MCF</v>
          </cell>
          <cell r="M408" t="str">
            <v>C</v>
          </cell>
          <cell r="O408" t="str">
            <v>BACHILLER</v>
          </cell>
          <cell r="P408">
            <v>468655</v>
          </cell>
          <cell r="Q408">
            <v>0</v>
          </cell>
          <cell r="R408" t="str">
            <v>2</v>
          </cell>
          <cell r="S408">
            <v>22123</v>
          </cell>
          <cell r="T408">
            <v>31807</v>
          </cell>
          <cell r="U408">
            <v>43.108333333333334</v>
          </cell>
          <cell r="V408">
            <v>0</v>
          </cell>
          <cell r="W408">
            <v>16.597222222222221</v>
          </cell>
          <cell r="X408" t="str">
            <v>6Asistencial</v>
          </cell>
          <cell r="Y408">
            <v>15091897.43964236</v>
          </cell>
          <cell r="Z408" t="str">
            <v>ORIENTE</v>
          </cell>
          <cell r="AA408" t="str">
            <v>Mant</v>
          </cell>
          <cell r="AB408" t="str">
            <v>5120-09</v>
          </cell>
          <cell r="AC408">
            <v>60277541</v>
          </cell>
        </row>
        <row r="409">
          <cell r="C409" t="str">
            <v>TABORDA TORRES LUZ ELVIRA</v>
          </cell>
          <cell r="D409" t="str">
            <v>5040-16</v>
          </cell>
          <cell r="E409">
            <v>16286152.02416667</v>
          </cell>
          <cell r="F409" t="str">
            <v>Secretario Ejecutivo</v>
          </cell>
          <cell r="G409" t="str">
            <v>22NOROCCIDENTE</v>
          </cell>
          <cell r="H409" t="str">
            <v>DIRECCION REGIONAL RISARALDA</v>
          </cell>
          <cell r="L409">
            <v>2004</v>
          </cell>
          <cell r="M409" t="str">
            <v>C</v>
          </cell>
          <cell r="N409" t="str">
            <v>P</v>
          </cell>
          <cell r="O409" t="str">
            <v>TC</v>
          </cell>
          <cell r="P409">
            <v>688731</v>
          </cell>
          <cell r="Q409">
            <v>82741</v>
          </cell>
          <cell r="R409" t="str">
            <v>2</v>
          </cell>
          <cell r="S409">
            <v>18189</v>
          </cell>
          <cell r="T409">
            <v>26840</v>
          </cell>
          <cell r="U409">
            <v>53.880555555555553</v>
          </cell>
          <cell r="V409">
            <v>1.1666666666666667</v>
          </cell>
          <cell r="W409">
            <v>30.194444444444443</v>
          </cell>
          <cell r="X409" t="str">
            <v>6Asistencial</v>
          </cell>
          <cell r="Y409">
            <v>6570493.7400000002</v>
          </cell>
          <cell r="Z409" t="str">
            <v>NOROCCIDENTE</v>
          </cell>
          <cell r="AA409" t="str">
            <v>Mant</v>
          </cell>
          <cell r="AB409" t="str">
            <v>5040-16</v>
          </cell>
          <cell r="AC409">
            <v>41462991</v>
          </cell>
        </row>
        <row r="410">
          <cell r="C410" t="str">
            <v>TAMARA CASTIBLANCO GLORIA BEATRIZ</v>
          </cell>
          <cell r="D410" t="str">
            <v>2035-18</v>
          </cell>
          <cell r="E410">
            <v>38152175.625416674</v>
          </cell>
          <cell r="F410" t="str">
            <v>Director o Gerente Regional</v>
          </cell>
          <cell r="G410" t="str">
            <v>23NORTE</v>
          </cell>
          <cell r="H410" t="str">
            <v>DIRECCION REGIONAL ATLANTICO</v>
          </cell>
          <cell r="K410" t="str">
            <v>x</v>
          </cell>
          <cell r="M410" t="str">
            <v>LNR</v>
          </cell>
          <cell r="O410" t="str">
            <v>UN</v>
          </cell>
          <cell r="P410">
            <v>1879165</v>
          </cell>
          <cell r="Q410">
            <v>0</v>
          </cell>
          <cell r="R410" t="str">
            <v>2</v>
          </cell>
          <cell r="S410">
            <v>22925</v>
          </cell>
          <cell r="T410">
            <v>36221</v>
          </cell>
          <cell r="U410">
            <v>40.913888888888891</v>
          </cell>
          <cell r="V410">
            <v>5.666666666666667</v>
          </cell>
          <cell r="W410">
            <v>4.5083333333333337</v>
          </cell>
          <cell r="X410" t="str">
            <v>3Ejecutivo</v>
          </cell>
          <cell r="Y410">
            <v>13146638.34</v>
          </cell>
          <cell r="Z410" t="str">
            <v>NORTE</v>
          </cell>
          <cell r="AA410" t="str">
            <v>SUP</v>
          </cell>
          <cell r="AB410" t="str">
            <v>sale</v>
          </cell>
          <cell r="AC410">
            <v>32695270</v>
          </cell>
        </row>
        <row r="411">
          <cell r="C411" t="str">
            <v>TEJADA VANEGAS VICTORIA EUGENIA</v>
          </cell>
          <cell r="D411" t="str">
            <v>5120-10</v>
          </cell>
          <cell r="E411">
            <v>11597824.078333335</v>
          </cell>
          <cell r="F411" t="str">
            <v>Auxiliar Administrativo</v>
          </cell>
          <cell r="G411" t="str">
            <v>22NOROCCIDENTE</v>
          </cell>
          <cell r="H411" t="str">
            <v>DIVISION PROGRAMAS EN ADMINISTRACION</v>
          </cell>
          <cell r="L411">
            <v>2005</v>
          </cell>
          <cell r="M411" t="str">
            <v>C</v>
          </cell>
          <cell r="N411" t="str">
            <v>VE</v>
          </cell>
          <cell r="O411" t="str">
            <v>TC</v>
          </cell>
          <cell r="P411">
            <v>515106</v>
          </cell>
          <cell r="Q411">
            <v>0</v>
          </cell>
          <cell r="R411" t="str">
            <v>2</v>
          </cell>
          <cell r="S411">
            <v>18477</v>
          </cell>
          <cell r="T411">
            <v>31807</v>
          </cell>
          <cell r="U411">
            <v>53.091666666666669</v>
          </cell>
          <cell r="V411">
            <v>11.5</v>
          </cell>
          <cell r="W411">
            <v>16.597222222222221</v>
          </cell>
          <cell r="X411" t="str">
            <v>6Asistencial</v>
          </cell>
          <cell r="Y411">
            <v>16413360.411662038</v>
          </cell>
          <cell r="Z411" t="str">
            <v>NOROCCIDENTE</v>
          </cell>
          <cell r="AA411" t="str">
            <v>Mant</v>
          </cell>
          <cell r="AB411" t="str">
            <v>5120-10</v>
          </cell>
          <cell r="AC411">
            <v>32469891</v>
          </cell>
        </row>
        <row r="412">
          <cell r="C412" t="str">
            <v>TELLEZ FUENTES EDGAR HERNANDO</v>
          </cell>
          <cell r="D412" t="str">
            <v>5120-12</v>
          </cell>
          <cell r="E412">
            <v>13279546.932500001</v>
          </cell>
          <cell r="F412" t="str">
            <v>Auxiliar Administrativo</v>
          </cell>
          <cell r="G412" t="str">
            <v>20SEG</v>
          </cell>
          <cell r="H412" t="str">
            <v>GRUPO ARCHIVO, PUBLICACIONES Y MICROFILMACION</v>
          </cell>
          <cell r="M412" t="str">
            <v>C</v>
          </cell>
          <cell r="O412" t="str">
            <v>TC</v>
          </cell>
          <cell r="P412">
            <v>596996</v>
          </cell>
          <cell r="Q412">
            <v>0</v>
          </cell>
          <cell r="R412" t="str">
            <v>1</v>
          </cell>
          <cell r="S412">
            <v>18702</v>
          </cell>
          <cell r="T412">
            <v>35598</v>
          </cell>
          <cell r="U412">
            <v>52.472222222222221</v>
          </cell>
          <cell r="V412">
            <v>14.5</v>
          </cell>
          <cell r="W412">
            <v>6.2166666666666668</v>
          </cell>
          <cell r="X412" t="str">
            <v>6Asistencial</v>
          </cell>
          <cell r="Y412">
            <v>4329447.3204791667</v>
          </cell>
          <cell r="AA412" t="str">
            <v>Mant</v>
          </cell>
          <cell r="AB412" t="str">
            <v>5120-12</v>
          </cell>
          <cell r="AC412">
            <v>19110609</v>
          </cell>
        </row>
        <row r="413">
          <cell r="C413" t="str">
            <v>TOBAR PEÑA JOSE JOAQUIN</v>
          </cell>
          <cell r="D413" t="str">
            <v>4065-11</v>
          </cell>
          <cell r="E413">
            <v>16080398.177083332</v>
          </cell>
          <cell r="F413" t="str">
            <v>Técnico Administrativo</v>
          </cell>
          <cell r="G413" t="str">
            <v>25SUROCCIDENTE</v>
          </cell>
          <cell r="H413" t="str">
            <v>GRUPO ADMINISTRATIVO Y FINANCIERO</v>
          </cell>
          <cell r="K413" t="str">
            <v>X</v>
          </cell>
          <cell r="M413" t="str">
            <v>C</v>
          </cell>
          <cell r="O413" t="str">
            <v>BACHILLER</v>
          </cell>
          <cell r="P413">
            <v>761453</v>
          </cell>
          <cell r="Q413">
            <v>0</v>
          </cell>
          <cell r="R413" t="str">
            <v>1</v>
          </cell>
          <cell r="S413">
            <v>22082</v>
          </cell>
          <cell r="T413">
            <v>28898</v>
          </cell>
          <cell r="U413">
            <v>43.222222222222221</v>
          </cell>
          <cell r="V413">
            <v>0</v>
          </cell>
          <cell r="W413">
            <v>24.56388888888889</v>
          </cell>
          <cell r="X413" t="str">
            <v>5Tecnico</v>
          </cell>
          <cell r="Y413">
            <v>32808853.158422459</v>
          </cell>
          <cell r="Z413" t="str">
            <v>SUROCCIDENTE</v>
          </cell>
          <cell r="AA413" t="str">
            <v>SUP</v>
          </cell>
          <cell r="AB413" t="str">
            <v>sale</v>
          </cell>
          <cell r="AC413">
            <v>10537528</v>
          </cell>
        </row>
        <row r="414">
          <cell r="C414" t="str">
            <v>TORO BERNAL LUZ MARIA</v>
          </cell>
          <cell r="D414" t="str">
            <v>3020-06</v>
          </cell>
          <cell r="E414">
            <v>18995922.495416671</v>
          </cell>
          <cell r="F414" t="str">
            <v>Profesional Universitario</v>
          </cell>
          <cell r="G414" t="str">
            <v>24ORIENTE</v>
          </cell>
          <cell r="H414" t="str">
            <v>DIVISION CREDITO Y PROGRAMAS INTERNACIONALES</v>
          </cell>
          <cell r="M414" t="str">
            <v>C</v>
          </cell>
          <cell r="O414" t="str">
            <v>MG</v>
          </cell>
          <cell r="P414">
            <v>935634</v>
          </cell>
          <cell r="Q414">
            <v>0</v>
          </cell>
          <cell r="R414" t="str">
            <v>2</v>
          </cell>
          <cell r="S414">
            <v>23023</v>
          </cell>
          <cell r="T414">
            <v>31812</v>
          </cell>
          <cell r="U414">
            <v>40.647222222222226</v>
          </cell>
          <cell r="V414">
            <v>0</v>
          </cell>
          <cell r="W414">
            <v>16.586111111111112</v>
          </cell>
          <cell r="X414" t="str">
            <v>4Profesional</v>
          </cell>
          <cell r="Y414">
            <v>26298009.042709496</v>
          </cell>
          <cell r="Z414" t="str">
            <v>ORIENTE</v>
          </cell>
          <cell r="AA414" t="str">
            <v>Mant</v>
          </cell>
          <cell r="AB414" t="str">
            <v>3020-06</v>
          </cell>
          <cell r="AC414">
            <v>63305412</v>
          </cell>
        </row>
        <row r="415">
          <cell r="C415" t="str">
            <v>TORO MONTOYA GLORIA SOCORRO</v>
          </cell>
          <cell r="D415" t="str">
            <v>3020-10</v>
          </cell>
          <cell r="E415">
            <v>23062173.132083338</v>
          </cell>
          <cell r="F415" t="str">
            <v>Profesional Universitario</v>
          </cell>
          <cell r="G415" t="str">
            <v>21CENTRO</v>
          </cell>
          <cell r="H415" t="str">
            <v>GRUPO ADMINISTRATIVO</v>
          </cell>
          <cell r="L415">
            <v>2003</v>
          </cell>
          <cell r="M415" t="str">
            <v>C</v>
          </cell>
          <cell r="O415" t="str">
            <v>ES</v>
          </cell>
          <cell r="P415">
            <v>1135915</v>
          </cell>
          <cell r="Q415">
            <v>0</v>
          </cell>
          <cell r="R415" t="str">
            <v>2</v>
          </cell>
          <cell r="S415">
            <v>16565</v>
          </cell>
          <cell r="T415">
            <v>29986</v>
          </cell>
          <cell r="U415">
            <v>58.325000000000003</v>
          </cell>
          <cell r="V415">
            <v>0</v>
          </cell>
          <cell r="W415">
            <v>21.586111111111112</v>
          </cell>
          <cell r="X415" t="str">
            <v>4Profesional</v>
          </cell>
          <cell r="Y415">
            <v>41271924.702880792</v>
          </cell>
          <cell r="Z415" t="str">
            <v>CENTRO</v>
          </cell>
          <cell r="AA415" t="str">
            <v>Mant</v>
          </cell>
          <cell r="AB415" t="str">
            <v>3020-10</v>
          </cell>
          <cell r="AC415">
            <v>20308147</v>
          </cell>
        </row>
        <row r="416">
          <cell r="C416" t="str">
            <v>TORRES HURTADO PEDRO</v>
          </cell>
          <cell r="D416" t="str">
            <v>3020-06</v>
          </cell>
          <cell r="E416">
            <v>18995922.495416671</v>
          </cell>
          <cell r="F416" t="str">
            <v>Profesional Universitario</v>
          </cell>
          <cell r="G416" t="str">
            <v>25SUROCCIDENTE</v>
          </cell>
          <cell r="H416" t="str">
            <v>GRUPO PROGRAMAS INTERNACIONALES</v>
          </cell>
          <cell r="M416" t="str">
            <v>C</v>
          </cell>
          <cell r="O416" t="str">
            <v>ES</v>
          </cell>
          <cell r="P416">
            <v>935634</v>
          </cell>
          <cell r="Q416">
            <v>0</v>
          </cell>
          <cell r="R416" t="str">
            <v>1</v>
          </cell>
          <cell r="S416">
            <v>21532</v>
          </cell>
          <cell r="T416">
            <v>34366</v>
          </cell>
          <cell r="U416">
            <v>44.727777777777774</v>
          </cell>
          <cell r="V416">
            <v>0</v>
          </cell>
          <cell r="W416">
            <v>9.594444444444445</v>
          </cell>
          <cell r="X416" t="str">
            <v>4Profesional</v>
          </cell>
          <cell r="Y416">
            <v>15582607.940658567</v>
          </cell>
          <cell r="Z416" t="str">
            <v>SUROCCIDENTE</v>
          </cell>
          <cell r="AA416" t="str">
            <v>Mant</v>
          </cell>
          <cell r="AB416" t="str">
            <v>3020-06</v>
          </cell>
          <cell r="AC416">
            <v>16473297</v>
          </cell>
        </row>
        <row r="417">
          <cell r="C417" t="str">
            <v>TORRES LOPEZ ALVARO</v>
          </cell>
          <cell r="D417" t="str">
            <v>4065-12</v>
          </cell>
          <cell r="E417">
            <v>16415181.84</v>
          </cell>
          <cell r="F417" t="str">
            <v>Técnico Administrativo</v>
          </cell>
          <cell r="G417" t="str">
            <v>20SEG</v>
          </cell>
          <cell r="H417" t="str">
            <v>GRUPO ALMACEN Y SUMINISTROS</v>
          </cell>
          <cell r="K417" t="str">
            <v>x</v>
          </cell>
          <cell r="M417" t="str">
            <v>C</v>
          </cell>
          <cell r="O417" t="str">
            <v>BACHILLER</v>
          </cell>
          <cell r="P417">
            <v>808521</v>
          </cell>
          <cell r="Q417">
            <v>0</v>
          </cell>
          <cell r="R417" t="str">
            <v>1</v>
          </cell>
          <cell r="S417">
            <v>19966</v>
          </cell>
          <cell r="T417">
            <v>28565</v>
          </cell>
          <cell r="U417">
            <v>49.013888888888886</v>
          </cell>
          <cell r="V417">
            <v>0</v>
          </cell>
          <cell r="W417">
            <v>25.469444444444445</v>
          </cell>
          <cell r="X417" t="str">
            <v>5Tecnico</v>
          </cell>
          <cell r="Y417">
            <v>34462786.440444447</v>
          </cell>
          <cell r="AA417" t="str">
            <v>SUP</v>
          </cell>
          <cell r="AB417" t="str">
            <v>sale</v>
          </cell>
          <cell r="AC417">
            <v>19245238</v>
          </cell>
        </row>
        <row r="418">
          <cell r="C418" t="str">
            <v>TORRES LOPEZ ANA PATRICIA</v>
          </cell>
          <cell r="D418" t="str">
            <v>4065-11</v>
          </cell>
          <cell r="E418">
            <v>16080398.177083332</v>
          </cell>
          <cell r="F418" t="str">
            <v>Técnico Administrativo</v>
          </cell>
          <cell r="G418" t="str">
            <v>16SDT</v>
          </cell>
          <cell r="H418" t="str">
            <v>SUBDIRECCION TECNICA</v>
          </cell>
          <cell r="L418" t="str">
            <v>MCF</v>
          </cell>
          <cell r="M418" t="str">
            <v>C</v>
          </cell>
          <cell r="O418" t="str">
            <v>TC</v>
          </cell>
          <cell r="P418">
            <v>761453</v>
          </cell>
          <cell r="Q418">
            <v>0</v>
          </cell>
          <cell r="R418" t="str">
            <v>2</v>
          </cell>
          <cell r="S418">
            <v>22469</v>
          </cell>
          <cell r="T418">
            <v>35620</v>
          </cell>
          <cell r="U418">
            <v>42.161111111111111</v>
          </cell>
          <cell r="V418">
            <v>6</v>
          </cell>
          <cell r="W418">
            <v>6.1555555555555559</v>
          </cell>
          <cell r="X418" t="str">
            <v>5Tecnico</v>
          </cell>
          <cell r="Y418">
            <v>5109312.0981284715</v>
          </cell>
          <cell r="AA418" t="str">
            <v>Mant</v>
          </cell>
          <cell r="AB418" t="str">
            <v>4065-11</v>
          </cell>
          <cell r="AC418">
            <v>23553524</v>
          </cell>
        </row>
        <row r="419">
          <cell r="C419" t="str">
            <v>TORRES SARMIENTO ELVIRA</v>
          </cell>
          <cell r="D419" t="str">
            <v>5120-10</v>
          </cell>
          <cell r="E419">
            <v>11597824.078333335</v>
          </cell>
          <cell r="F419" t="str">
            <v>Auxiliar Administrativo</v>
          </cell>
          <cell r="G419" t="str">
            <v>21CENTRO</v>
          </cell>
          <cell r="H419" t="str">
            <v>GRUPO ATENCION AL USUARIO</v>
          </cell>
          <cell r="K419" t="str">
            <v>X</v>
          </cell>
          <cell r="M419" t="str">
            <v>C</v>
          </cell>
          <cell r="O419" t="str">
            <v>BACHILLER</v>
          </cell>
          <cell r="P419">
            <v>515106</v>
          </cell>
          <cell r="Q419">
            <v>0</v>
          </cell>
          <cell r="R419" t="str">
            <v>2</v>
          </cell>
          <cell r="S419">
            <v>22269</v>
          </cell>
          <cell r="T419">
            <v>33025</v>
          </cell>
          <cell r="U419">
            <v>42.711111111111109</v>
          </cell>
          <cell r="V419">
            <v>0</v>
          </cell>
          <cell r="W419">
            <v>13.261111111111111</v>
          </cell>
          <cell r="X419" t="str">
            <v>6Asistencial</v>
          </cell>
          <cell r="Y419">
            <v>13210753.502069443</v>
          </cell>
          <cell r="Z419" t="str">
            <v>CENTRO</v>
          </cell>
          <cell r="AA419" t="str">
            <v>SUP</v>
          </cell>
          <cell r="AB419" t="str">
            <v>sale</v>
          </cell>
          <cell r="AC419">
            <v>39524267</v>
          </cell>
        </row>
        <row r="420">
          <cell r="C420" t="str">
            <v>TRIVIÑO PEREZ HERNANDO ALFONSO</v>
          </cell>
          <cell r="D420" t="str">
            <v>4065-15</v>
          </cell>
          <cell r="E420">
            <v>21241444.095416673</v>
          </cell>
          <cell r="F420" t="str">
            <v>Técnico Administrativo</v>
          </cell>
          <cell r="G420" t="str">
            <v>23NORTE</v>
          </cell>
          <cell r="H420" t="str">
            <v>GRUPO ADMINISTRATIVO Y FINANCIERO</v>
          </cell>
          <cell r="K420" t="str">
            <v>X</v>
          </cell>
          <cell r="M420" t="str">
            <v>C</v>
          </cell>
          <cell r="O420" t="str">
            <v>TL</v>
          </cell>
          <cell r="P420">
            <v>935634</v>
          </cell>
          <cell r="Q420">
            <v>0</v>
          </cell>
          <cell r="R420" t="str">
            <v>1</v>
          </cell>
          <cell r="S420">
            <v>22268</v>
          </cell>
          <cell r="T420">
            <v>34058</v>
          </cell>
          <cell r="U420">
            <v>42.713888888888889</v>
          </cell>
          <cell r="V420">
            <v>0</v>
          </cell>
          <cell r="W420">
            <v>10.430555555555555</v>
          </cell>
          <cell r="X420" t="str">
            <v>5Tecnico</v>
          </cell>
          <cell r="Y420">
            <v>16940898.221200231</v>
          </cell>
          <cell r="Z420" t="str">
            <v>NORTE</v>
          </cell>
          <cell r="AA420" t="str">
            <v>SUP</v>
          </cell>
          <cell r="AB420" t="str">
            <v>sale</v>
          </cell>
          <cell r="AC420">
            <v>73099912</v>
          </cell>
        </row>
        <row r="421">
          <cell r="C421" t="str">
            <v>TRUJILLO LONDOÑO FERNANDO</v>
          </cell>
          <cell r="D421" t="str">
            <v>4065-11</v>
          </cell>
          <cell r="E421">
            <v>16080398.177083332</v>
          </cell>
          <cell r="F421" t="str">
            <v>Técnico Administrativo</v>
          </cell>
          <cell r="G421" t="str">
            <v>22NOROCCIDENTE</v>
          </cell>
          <cell r="H421" t="str">
            <v>GRUPO ADMINISTRATIVO Y FINANCIERO</v>
          </cell>
          <cell r="K421" t="str">
            <v>X</v>
          </cell>
          <cell r="M421" t="str">
            <v>C</v>
          </cell>
          <cell r="O421" t="str">
            <v>TL</v>
          </cell>
          <cell r="P421">
            <v>761453</v>
          </cell>
          <cell r="Q421">
            <v>0</v>
          </cell>
          <cell r="R421" t="str">
            <v>1</v>
          </cell>
          <cell r="S421">
            <v>21716</v>
          </cell>
          <cell r="T421">
            <v>31807</v>
          </cell>
          <cell r="U421">
            <v>44.222222222222221</v>
          </cell>
          <cell r="V421">
            <v>5.666666666666667</v>
          </cell>
          <cell r="W421">
            <v>16.597222222222221</v>
          </cell>
          <cell r="X421" t="str">
            <v>5Tecnico</v>
          </cell>
          <cell r="Y421">
            <v>22397424.732047454</v>
          </cell>
          <cell r="Z421" t="str">
            <v>NOROCCIDENTE</v>
          </cell>
          <cell r="AA421" t="str">
            <v>SUP</v>
          </cell>
          <cell r="AB421" t="str">
            <v>sale</v>
          </cell>
          <cell r="AC421">
            <v>10244131</v>
          </cell>
        </row>
        <row r="422">
          <cell r="C422" t="str">
            <v>TRUJILLO MARTINEZ NANCY</v>
          </cell>
          <cell r="D422" t="str">
            <v>4065-11</v>
          </cell>
          <cell r="E422">
            <v>16080398.177083332</v>
          </cell>
          <cell r="F422" t="str">
            <v>Técnico Administrativo</v>
          </cell>
          <cell r="G422" t="str">
            <v>22NOROCCIDENTE</v>
          </cell>
          <cell r="H422" t="str">
            <v>DIRECCION REGIONAL ANTIOQUIA</v>
          </cell>
          <cell r="L422">
            <v>2005</v>
          </cell>
          <cell r="M422" t="str">
            <v>C</v>
          </cell>
          <cell r="O422" t="str">
            <v>TL</v>
          </cell>
          <cell r="P422">
            <v>761453</v>
          </cell>
          <cell r="Q422">
            <v>0</v>
          </cell>
          <cell r="R422" t="str">
            <v>2</v>
          </cell>
          <cell r="S422">
            <v>18537</v>
          </cell>
          <cell r="T422">
            <v>30390</v>
          </cell>
          <cell r="U422">
            <v>52.927777777777777</v>
          </cell>
          <cell r="V422">
            <v>10</v>
          </cell>
          <cell r="W422">
            <v>20.472222222222221</v>
          </cell>
          <cell r="X422" t="str">
            <v>5Tecnico</v>
          </cell>
          <cell r="Y422">
            <v>27410334.715116899</v>
          </cell>
          <cell r="Z422" t="str">
            <v>NOROCCIDENTE</v>
          </cell>
          <cell r="AA422" t="str">
            <v>Mant</v>
          </cell>
          <cell r="AB422" t="str">
            <v>4065-11</v>
          </cell>
          <cell r="AC422">
            <v>32463091</v>
          </cell>
        </row>
        <row r="423">
          <cell r="C423" t="str">
            <v>TRUJILLO SEMANATE PIEDAD</v>
          </cell>
          <cell r="D423" t="str">
            <v>4065-09</v>
          </cell>
          <cell r="E423">
            <v>14586952.714583334</v>
          </cell>
          <cell r="F423" t="str">
            <v>Técnico Administrativo</v>
          </cell>
          <cell r="G423" t="str">
            <v>25SUROCCIDENTE</v>
          </cell>
          <cell r="H423" t="str">
            <v>GRUPO SERVICIOS</v>
          </cell>
          <cell r="K423" t="str">
            <v>X</v>
          </cell>
          <cell r="M423" t="str">
            <v>C</v>
          </cell>
          <cell r="O423" t="str">
            <v>TC</v>
          </cell>
          <cell r="P423">
            <v>688731</v>
          </cell>
          <cell r="Q423">
            <v>0</v>
          </cell>
          <cell r="R423" t="str">
            <v>2</v>
          </cell>
          <cell r="S423">
            <v>24367</v>
          </cell>
          <cell r="T423">
            <v>31807</v>
          </cell>
          <cell r="U423">
            <v>36.966666666666669</v>
          </cell>
          <cell r="V423">
            <v>0</v>
          </cell>
          <cell r="W423">
            <v>16.597222222222221</v>
          </cell>
          <cell r="X423" t="str">
            <v>5Tecnico</v>
          </cell>
          <cell r="Y423">
            <v>20328590.256540511</v>
          </cell>
          <cell r="Z423" t="str">
            <v>SUROCCIDENTE</v>
          </cell>
          <cell r="AA423" t="str">
            <v>SUP</v>
          </cell>
          <cell r="AB423" t="str">
            <v>sale</v>
          </cell>
          <cell r="AC423">
            <v>34548816</v>
          </cell>
        </row>
        <row r="424">
          <cell r="C424" t="str">
            <v>URIBE RUIZ OLGA MARIA</v>
          </cell>
          <cell r="D424" t="str">
            <v>5120-10</v>
          </cell>
          <cell r="E424">
            <v>11597824.078333335</v>
          </cell>
          <cell r="F424" t="str">
            <v>Auxiliar Administrativo</v>
          </cell>
          <cell r="G424" t="str">
            <v>22NOROCCIDENTE</v>
          </cell>
          <cell r="H424" t="str">
            <v>GRUPO ADMINISTRATIVO</v>
          </cell>
          <cell r="K424" t="str">
            <v>X</v>
          </cell>
          <cell r="M424" t="str">
            <v>C</v>
          </cell>
          <cell r="O424" t="str">
            <v>UN</v>
          </cell>
          <cell r="P424">
            <v>515106</v>
          </cell>
          <cell r="Q424">
            <v>0</v>
          </cell>
          <cell r="R424" t="str">
            <v>2</v>
          </cell>
          <cell r="S424">
            <v>22404</v>
          </cell>
          <cell r="T424">
            <v>32405</v>
          </cell>
          <cell r="U424">
            <v>42.338888888888889</v>
          </cell>
          <cell r="V424">
            <v>0</v>
          </cell>
          <cell r="W424">
            <v>14.96111111111111</v>
          </cell>
          <cell r="X424" t="str">
            <v>6Asistencial</v>
          </cell>
          <cell r="Y424">
            <v>14812056.956865739</v>
          </cell>
          <cell r="Z424" t="str">
            <v>NOROCCIDENTE</v>
          </cell>
          <cell r="AA424" t="str">
            <v>SUP</v>
          </cell>
          <cell r="AB424" t="str">
            <v>sale</v>
          </cell>
          <cell r="AC424">
            <v>21409998</v>
          </cell>
        </row>
        <row r="425">
          <cell r="C425" t="str">
            <v>URMENDIZ ESCOBAR ALONSO</v>
          </cell>
          <cell r="D425" t="str">
            <v>4065-09</v>
          </cell>
          <cell r="E425">
            <v>14586952.714583334</v>
          </cell>
          <cell r="F425" t="str">
            <v>Técnico Administrativo</v>
          </cell>
          <cell r="G425" t="str">
            <v>25SUROCCIDENTE</v>
          </cell>
          <cell r="H425" t="str">
            <v>DIVISION PROGRAMAS EN ADMINISTRACION</v>
          </cell>
          <cell r="K425" t="str">
            <v>X</v>
          </cell>
          <cell r="M425" t="str">
            <v>C</v>
          </cell>
          <cell r="O425" t="str">
            <v>UN</v>
          </cell>
          <cell r="P425">
            <v>688731</v>
          </cell>
          <cell r="Q425">
            <v>0</v>
          </cell>
          <cell r="R425" t="str">
            <v>1</v>
          </cell>
          <cell r="S425">
            <v>22111</v>
          </cell>
          <cell r="T425">
            <v>34369</v>
          </cell>
          <cell r="U425">
            <v>43.141666666666666</v>
          </cell>
          <cell r="V425">
            <v>0</v>
          </cell>
          <cell r="W425">
            <v>9.5861111111111104</v>
          </cell>
          <cell r="X425" t="str">
            <v>5Tecnico</v>
          </cell>
          <cell r="Y425">
            <v>12045491.787591435</v>
          </cell>
          <cell r="Z425" t="str">
            <v>SUROCCIDENTE</v>
          </cell>
          <cell r="AA425" t="str">
            <v>SUP</v>
          </cell>
          <cell r="AB425" t="str">
            <v>sale</v>
          </cell>
          <cell r="AC425">
            <v>16647214</v>
          </cell>
        </row>
        <row r="426">
          <cell r="C426" t="str">
            <v>ZZVACANTE47</v>
          </cell>
          <cell r="D426" t="str">
            <v>3020-06</v>
          </cell>
          <cell r="E426">
            <v>18995922.495416671</v>
          </cell>
          <cell r="F426" t="str">
            <v>Profesional Universitario</v>
          </cell>
          <cell r="G426" t="str">
            <v>24ORIENTE</v>
          </cell>
          <cell r="H426" t="str">
            <v>DIVISION CREDITO Y PROGRAMAS INTERNACIONALES</v>
          </cell>
          <cell r="K426" t="str">
            <v>X</v>
          </cell>
          <cell r="M426" t="str">
            <v>C</v>
          </cell>
          <cell r="N426" t="str">
            <v>V</v>
          </cell>
          <cell r="O426" t="str">
            <v>ES</v>
          </cell>
          <cell r="P426">
            <v>935634</v>
          </cell>
          <cell r="Q426">
            <v>0</v>
          </cell>
          <cell r="R426">
            <v>0</v>
          </cell>
          <cell r="V426">
            <v>0</v>
          </cell>
          <cell r="X426" t="str">
            <v>4Profesional</v>
          </cell>
          <cell r="Y426">
            <v>0</v>
          </cell>
          <cell r="Z426" t="str">
            <v>ORIENTE</v>
          </cell>
          <cell r="AA426" t="str">
            <v>SUP</v>
          </cell>
          <cell r="AB426" t="str">
            <v>sale</v>
          </cell>
          <cell r="AC426">
            <v>37833930</v>
          </cell>
        </row>
        <row r="427">
          <cell r="C427" t="str">
            <v>VALDERRAMA GARZON HERMES ERNESTO</v>
          </cell>
          <cell r="D427" t="str">
            <v>4065-07</v>
          </cell>
          <cell r="E427">
            <v>13362965.654583329</v>
          </cell>
          <cell r="F427" t="str">
            <v>Técnico Administrativo</v>
          </cell>
          <cell r="G427" t="str">
            <v>19SDF</v>
          </cell>
          <cell r="H427" t="str">
            <v>GRUPO TESORERIA</v>
          </cell>
          <cell r="M427" t="str">
            <v>C</v>
          </cell>
          <cell r="O427" t="str">
            <v>BACHILLER</v>
          </cell>
          <cell r="P427">
            <v>601058</v>
          </cell>
          <cell r="Q427">
            <v>0</v>
          </cell>
          <cell r="R427" t="str">
            <v>1</v>
          </cell>
          <cell r="S427">
            <v>22288</v>
          </cell>
          <cell r="T427">
            <v>34296</v>
          </cell>
          <cell r="U427">
            <v>42.661111111111111</v>
          </cell>
          <cell r="V427">
            <v>0</v>
          </cell>
          <cell r="W427">
            <v>9.7833333333333332</v>
          </cell>
          <cell r="X427" t="str">
            <v>5Tecnico</v>
          </cell>
          <cell r="Y427">
            <v>11390900.374165509</v>
          </cell>
          <cell r="AA427" t="str">
            <v>Mant</v>
          </cell>
          <cell r="AB427" t="str">
            <v>4065-07</v>
          </cell>
          <cell r="AC427">
            <v>19457927</v>
          </cell>
        </row>
        <row r="428">
          <cell r="C428" t="str">
            <v>VALDIVIESO ARANGO MARTHA</v>
          </cell>
          <cell r="D428" t="str">
            <v>4065-11</v>
          </cell>
          <cell r="E428">
            <v>16080398.177083332</v>
          </cell>
          <cell r="F428" t="str">
            <v>Técnico Administrativo</v>
          </cell>
          <cell r="G428" t="str">
            <v>24ORIENTE</v>
          </cell>
          <cell r="H428" t="str">
            <v>DIVISION CREDITO Y PROGRAMAS INTERNACIONALES</v>
          </cell>
          <cell r="K428" t="str">
            <v>X</v>
          </cell>
          <cell r="M428" t="str">
            <v>C</v>
          </cell>
          <cell r="O428" t="str">
            <v>UN</v>
          </cell>
          <cell r="P428">
            <v>761453</v>
          </cell>
          <cell r="Q428">
            <v>0</v>
          </cell>
          <cell r="R428" t="str">
            <v>2</v>
          </cell>
          <cell r="S428">
            <v>20127</v>
          </cell>
          <cell r="T428">
            <v>32690</v>
          </cell>
          <cell r="U428">
            <v>48.577777777777776</v>
          </cell>
          <cell r="V428">
            <v>0</v>
          </cell>
          <cell r="W428">
            <v>14.177777777777777</v>
          </cell>
          <cell r="X428" t="str">
            <v>5Tecnico</v>
          </cell>
          <cell r="Y428">
            <v>19312557.050158564</v>
          </cell>
          <cell r="Z428" t="str">
            <v>ORIENTE</v>
          </cell>
          <cell r="AA428" t="str">
            <v>SUP</v>
          </cell>
          <cell r="AB428" t="str">
            <v>sale</v>
          </cell>
          <cell r="AC428">
            <v>37828825</v>
          </cell>
        </row>
        <row r="429">
          <cell r="C429" t="str">
            <v>VALENCIA RODRIGUEZ HELI</v>
          </cell>
          <cell r="D429" t="str">
            <v>5120-10</v>
          </cell>
          <cell r="E429">
            <v>11597824.078333335</v>
          </cell>
          <cell r="F429" t="str">
            <v>Auxiliar Administrativo</v>
          </cell>
          <cell r="G429" t="str">
            <v>22NOROCCIDENTE</v>
          </cell>
          <cell r="H429" t="str">
            <v>GRUPO SERVICIOS</v>
          </cell>
          <cell r="K429" t="str">
            <v>X</v>
          </cell>
          <cell r="M429" t="str">
            <v>C</v>
          </cell>
          <cell r="N429" t="str">
            <v>P</v>
          </cell>
          <cell r="O429" t="str">
            <v>BACHILLER</v>
          </cell>
          <cell r="P429">
            <v>515106</v>
          </cell>
          <cell r="Q429">
            <v>0</v>
          </cell>
          <cell r="R429" t="str">
            <v>1</v>
          </cell>
          <cell r="S429">
            <v>19079</v>
          </cell>
          <cell r="T429">
            <v>36690</v>
          </cell>
          <cell r="U429">
            <v>51.44166666666667</v>
          </cell>
          <cell r="V429">
            <v>15.25</v>
          </cell>
          <cell r="W429">
            <v>3.2277777777777779</v>
          </cell>
          <cell r="X429" t="str">
            <v>6Asistencial</v>
          </cell>
          <cell r="Y429">
            <v>6224540.9039999992</v>
          </cell>
          <cell r="Z429" t="str">
            <v>NOROCCIDENTE</v>
          </cell>
          <cell r="AA429" t="str">
            <v>SUP</v>
          </cell>
          <cell r="AB429" t="str">
            <v>sale</v>
          </cell>
          <cell r="AC429">
            <v>4449734</v>
          </cell>
        </row>
        <row r="430">
          <cell r="C430" t="str">
            <v>VALENZUELA ARENAS YANETH</v>
          </cell>
          <cell r="D430" t="str">
            <v>4065-09</v>
          </cell>
          <cell r="E430">
            <v>14586952.714583334</v>
          </cell>
          <cell r="F430" t="str">
            <v>Técnico Administrativo</v>
          </cell>
          <cell r="G430" t="str">
            <v>24ORIENTE</v>
          </cell>
          <cell r="H430" t="str">
            <v>DIVISION ADMINISTRATIVA Y FINANCIERA</v>
          </cell>
          <cell r="K430" t="str">
            <v>X</v>
          </cell>
          <cell r="M430" t="str">
            <v>C</v>
          </cell>
          <cell r="N430" t="str">
            <v>VE</v>
          </cell>
          <cell r="O430" t="str">
            <v>BACHILLER</v>
          </cell>
          <cell r="P430">
            <v>688731</v>
          </cell>
          <cell r="Q430">
            <v>0</v>
          </cell>
          <cell r="R430" t="str">
            <v>2</v>
          </cell>
          <cell r="S430">
            <v>21221</v>
          </cell>
          <cell r="T430">
            <v>30019</v>
          </cell>
          <cell r="U430">
            <v>45.583333333333336</v>
          </cell>
          <cell r="V430">
            <v>0</v>
          </cell>
          <cell r="W430">
            <v>21.488888888888887</v>
          </cell>
          <cell r="X430" t="str">
            <v>5Tecnico</v>
          </cell>
          <cell r="Y430">
            <v>26161758.192420136</v>
          </cell>
          <cell r="Z430" t="str">
            <v>ORIENTE</v>
          </cell>
          <cell r="AA430" t="str">
            <v>SUP</v>
          </cell>
          <cell r="AB430" t="str">
            <v>sale</v>
          </cell>
          <cell r="AC430">
            <v>37836267</v>
          </cell>
        </row>
        <row r="431">
          <cell r="C431" t="str">
            <v>VALLEJO IBARRA JULIO RODRIGO</v>
          </cell>
          <cell r="D431" t="str">
            <v>5120-10</v>
          </cell>
          <cell r="E431">
            <v>11597824.078333335</v>
          </cell>
          <cell r="F431" t="str">
            <v>Auxiliar Administrativo</v>
          </cell>
          <cell r="G431" t="str">
            <v>25SUROCCIDENTE</v>
          </cell>
          <cell r="H431" t="str">
            <v>GRUPO ADMINISTRATIVO Y FINANCIERO</v>
          </cell>
          <cell r="K431" t="str">
            <v>X</v>
          </cell>
          <cell r="M431" t="str">
            <v>C</v>
          </cell>
          <cell r="O431" t="str">
            <v>BACHILLER</v>
          </cell>
          <cell r="P431">
            <v>515106</v>
          </cell>
          <cell r="Q431">
            <v>0</v>
          </cell>
          <cell r="R431" t="str">
            <v>1</v>
          </cell>
          <cell r="S431">
            <v>21319</v>
          </cell>
          <cell r="T431">
            <v>29182</v>
          </cell>
          <cell r="U431">
            <v>45.30833333333333</v>
          </cell>
          <cell r="V431">
            <v>0</v>
          </cell>
          <cell r="W431">
            <v>23.783333333333335</v>
          </cell>
          <cell r="X431" t="str">
            <v>6Asistencial</v>
          </cell>
          <cell r="Y431">
            <v>23289545.835199077</v>
          </cell>
          <cell r="Z431" t="str">
            <v>SUROCCIDENTE</v>
          </cell>
          <cell r="AA431" t="str">
            <v>SUP</v>
          </cell>
          <cell r="AB431" t="str">
            <v>sale</v>
          </cell>
          <cell r="AC431">
            <v>12966758</v>
          </cell>
        </row>
        <row r="432">
          <cell r="C432" t="str">
            <v>VALLEJO LOPEZ MARIA LILIANA</v>
          </cell>
          <cell r="D432" t="str">
            <v>2035-16</v>
          </cell>
          <cell r="E432">
            <v>34713218.367083333</v>
          </cell>
          <cell r="F432" t="str">
            <v>Director o Gerente Regional</v>
          </cell>
          <cell r="G432" t="str">
            <v>22NOROCCIDENTE</v>
          </cell>
          <cell r="H432" t="str">
            <v>DIRECCION REGIONAL CALDAS</v>
          </cell>
          <cell r="K432" t="str">
            <v>X</v>
          </cell>
          <cell r="M432" t="str">
            <v>LNR</v>
          </cell>
          <cell r="O432" t="str">
            <v>UN</v>
          </cell>
          <cell r="P432">
            <v>1709781</v>
          </cell>
          <cell r="Q432">
            <v>0</v>
          </cell>
          <cell r="R432" t="str">
            <v>2</v>
          </cell>
          <cell r="S432">
            <v>22506</v>
          </cell>
          <cell r="T432">
            <v>36220</v>
          </cell>
          <cell r="U432">
            <v>42.06111111111111</v>
          </cell>
          <cell r="V432">
            <v>0</v>
          </cell>
          <cell r="W432">
            <v>4.5111111111111111</v>
          </cell>
          <cell r="X432" t="str">
            <v>3Ejecutivo</v>
          </cell>
          <cell r="Y432">
            <v>13049048.592</v>
          </cell>
          <cell r="Z432" t="str">
            <v>NOROCCIDENTE</v>
          </cell>
          <cell r="AA432" t="str">
            <v>SUP</v>
          </cell>
          <cell r="AB432" t="str">
            <v>sale</v>
          </cell>
          <cell r="AC432">
            <v>30276131</v>
          </cell>
        </row>
        <row r="433">
          <cell r="C433" t="str">
            <v>VANEGAS BENITEZ JANETH DEL-PILAR</v>
          </cell>
          <cell r="D433" t="str">
            <v>5040-16</v>
          </cell>
          <cell r="E433">
            <v>14586952.714583334</v>
          </cell>
          <cell r="F433" t="str">
            <v>Secretario Ejecutivo</v>
          </cell>
          <cell r="G433" t="str">
            <v>21CENTRO</v>
          </cell>
          <cell r="H433" t="str">
            <v>DIVISION PROGRAMAS EN ADMINISTRACION</v>
          </cell>
          <cell r="L433" t="str">
            <v>MCF</v>
          </cell>
          <cell r="M433" t="str">
            <v>C</v>
          </cell>
          <cell r="O433" t="str">
            <v>TC</v>
          </cell>
          <cell r="P433">
            <v>688731</v>
          </cell>
          <cell r="Q433">
            <v>0</v>
          </cell>
          <cell r="R433" t="str">
            <v>2</v>
          </cell>
          <cell r="S433">
            <v>22281</v>
          </cell>
          <cell r="T433">
            <v>32463</v>
          </cell>
          <cell r="U433">
            <v>42.680555555555557</v>
          </cell>
          <cell r="V433">
            <v>0</v>
          </cell>
          <cell r="W433">
            <v>14.802777777777777</v>
          </cell>
          <cell r="X433" t="str">
            <v>6Asistencial</v>
          </cell>
          <cell r="Y433">
            <v>18228649.79962384</v>
          </cell>
          <cell r="Z433" t="str">
            <v>CENTRO</v>
          </cell>
          <cell r="AA433" t="str">
            <v>Mant</v>
          </cell>
          <cell r="AB433" t="str">
            <v>5040-16</v>
          </cell>
          <cell r="AC433">
            <v>51669857</v>
          </cell>
        </row>
        <row r="434">
          <cell r="C434" t="str">
            <v>VARELA  VICTOR</v>
          </cell>
          <cell r="D434" t="str">
            <v>5120-10</v>
          </cell>
          <cell r="E434">
            <v>11597824.078333335</v>
          </cell>
          <cell r="F434" t="str">
            <v>Auxiliar Administrativo</v>
          </cell>
          <cell r="G434" t="str">
            <v>19SDF</v>
          </cell>
          <cell r="H434" t="str">
            <v>GRUPO TESORERIA</v>
          </cell>
          <cell r="K434" t="str">
            <v>x</v>
          </cell>
          <cell r="M434" t="str">
            <v>C</v>
          </cell>
          <cell r="O434" t="str">
            <v>BACHILLER</v>
          </cell>
          <cell r="P434">
            <v>515106</v>
          </cell>
          <cell r="Q434">
            <v>0</v>
          </cell>
          <cell r="R434" t="str">
            <v>1</v>
          </cell>
          <cell r="S434">
            <v>25183</v>
          </cell>
          <cell r="T434">
            <v>32672</v>
          </cell>
          <cell r="U434">
            <v>34.733333333333334</v>
          </cell>
          <cell r="V434">
            <v>0</v>
          </cell>
          <cell r="W434">
            <v>14.227777777777778</v>
          </cell>
          <cell r="X434" t="str">
            <v>6Asistencial</v>
          </cell>
          <cell r="Y434">
            <v>14152696.71077315</v>
          </cell>
          <cell r="AA434" t="str">
            <v>SUP</v>
          </cell>
          <cell r="AB434" t="str">
            <v>sale</v>
          </cell>
          <cell r="AC434">
            <v>79471203</v>
          </cell>
        </row>
        <row r="435">
          <cell r="C435" t="str">
            <v>VARGAS CARDONA ANA MARIA</v>
          </cell>
          <cell r="D435" t="str">
            <v>4065-09</v>
          </cell>
          <cell r="E435">
            <v>14586952.714583334</v>
          </cell>
          <cell r="F435" t="str">
            <v>Técnico Administrativo</v>
          </cell>
          <cell r="G435" t="str">
            <v>24ORIENTE</v>
          </cell>
          <cell r="H435" t="str">
            <v>GRUPO OPERATIVO</v>
          </cell>
          <cell r="L435" t="str">
            <v>MCF</v>
          </cell>
          <cell r="M435" t="str">
            <v>C</v>
          </cell>
          <cell r="O435" t="str">
            <v>BACHILLER</v>
          </cell>
          <cell r="P435">
            <v>688731</v>
          </cell>
          <cell r="Q435">
            <v>0</v>
          </cell>
          <cell r="R435" t="str">
            <v>2</v>
          </cell>
          <cell r="S435">
            <v>25267</v>
          </cell>
          <cell r="T435">
            <v>34898</v>
          </cell>
          <cell r="U435">
            <v>34.5</v>
          </cell>
          <cell r="V435">
            <v>1.9166666666666665</v>
          </cell>
          <cell r="W435">
            <v>8.1305555555555564</v>
          </cell>
          <cell r="X435" t="str">
            <v>5Tecnico</v>
          </cell>
          <cell r="Y435">
            <v>5804002.0962002315</v>
          </cell>
          <cell r="Z435" t="str">
            <v>ORIENTE</v>
          </cell>
          <cell r="AA435" t="str">
            <v>Mant</v>
          </cell>
          <cell r="AB435" t="str">
            <v>4065-09</v>
          </cell>
          <cell r="AC435">
            <v>21189920</v>
          </cell>
        </row>
        <row r="436">
          <cell r="C436" t="str">
            <v>VARGAS RODRIGUEZ EDITH JERONIMA</v>
          </cell>
          <cell r="D436" t="str">
            <v>4065-12</v>
          </cell>
          <cell r="E436">
            <v>16415181.84</v>
          </cell>
          <cell r="F436" t="str">
            <v>Técnico Administrativo</v>
          </cell>
          <cell r="G436" t="str">
            <v>16SDT</v>
          </cell>
          <cell r="H436" t="str">
            <v>DIVISION CREDITO</v>
          </cell>
          <cell r="M436" t="str">
            <v>C</v>
          </cell>
          <cell r="O436" t="str">
            <v>BACHILLER</v>
          </cell>
          <cell r="P436">
            <v>808521</v>
          </cell>
          <cell r="Q436">
            <v>0</v>
          </cell>
          <cell r="R436" t="str">
            <v>2</v>
          </cell>
          <cell r="S436">
            <v>21928</v>
          </cell>
          <cell r="T436">
            <v>28178</v>
          </cell>
          <cell r="U436">
            <v>43.644444444444446</v>
          </cell>
          <cell r="V436">
            <v>0</v>
          </cell>
          <cell r="W436">
            <v>26.536111111111111</v>
          </cell>
          <cell r="X436" t="str">
            <v>5Tecnico</v>
          </cell>
          <cell r="Y436">
            <v>35897377.361333333</v>
          </cell>
          <cell r="AA436" t="str">
            <v>Mant</v>
          </cell>
          <cell r="AB436" t="str">
            <v>4065-12</v>
          </cell>
          <cell r="AC436">
            <v>51670177</v>
          </cell>
        </row>
        <row r="437">
          <cell r="C437" t="str">
            <v>zzVACANTE PENSION47</v>
          </cell>
          <cell r="D437" t="str">
            <v>3020-12</v>
          </cell>
          <cell r="E437">
            <v>25294052.003333326</v>
          </cell>
          <cell r="F437" t="str">
            <v>Profesional Universitario</v>
          </cell>
          <cell r="G437" t="str">
            <v>20SEG</v>
          </cell>
          <cell r="H437" t="str">
            <v>GRUPO ARCHIVO, PUBLICACIONES Y MICROFILMACION</v>
          </cell>
          <cell r="K437" t="str">
            <v>X</v>
          </cell>
          <cell r="M437" t="str">
            <v>C</v>
          </cell>
          <cell r="N437" t="str">
            <v>V</v>
          </cell>
          <cell r="P437">
            <v>1245845</v>
          </cell>
          <cell r="Q437">
            <v>0</v>
          </cell>
          <cell r="X437" t="str">
            <v>4Profesional</v>
          </cell>
          <cell r="Y437">
            <v>0</v>
          </cell>
          <cell r="AA437" t="str">
            <v>SUP</v>
          </cell>
          <cell r="AB437" t="str">
            <v>sale</v>
          </cell>
          <cell r="AC437">
            <v>17056722</v>
          </cell>
        </row>
        <row r="438">
          <cell r="C438" t="str">
            <v>VASQUEZ ACOSTA MARTHA CECILIA</v>
          </cell>
          <cell r="D438" t="str">
            <v>4065-09</v>
          </cell>
          <cell r="E438">
            <v>14586952.714583334</v>
          </cell>
          <cell r="F438" t="str">
            <v>Técnico Administrativo</v>
          </cell>
          <cell r="G438" t="str">
            <v>22NOROCCIDENTE</v>
          </cell>
          <cell r="H438" t="str">
            <v>GRUPO OPERATIVO</v>
          </cell>
          <cell r="K438" t="str">
            <v>X</v>
          </cell>
          <cell r="M438" t="str">
            <v>C</v>
          </cell>
          <cell r="O438" t="str">
            <v>BACHILLER</v>
          </cell>
          <cell r="P438">
            <v>688731</v>
          </cell>
          <cell r="Q438">
            <v>0</v>
          </cell>
          <cell r="R438" t="str">
            <v>2</v>
          </cell>
          <cell r="S438">
            <v>22109</v>
          </cell>
          <cell r="T438">
            <v>32832</v>
          </cell>
          <cell r="U438">
            <v>43.147222222222226</v>
          </cell>
          <cell r="V438">
            <v>8.4166666666666661</v>
          </cell>
          <cell r="W438">
            <v>13.791666666666666</v>
          </cell>
          <cell r="X438" t="str">
            <v>5Tecnico</v>
          </cell>
          <cell r="Y438">
            <v>17062016.212447915</v>
          </cell>
          <cell r="Z438" t="str">
            <v>NOROCCIDENTE</v>
          </cell>
          <cell r="AA438" t="str">
            <v>SUP</v>
          </cell>
          <cell r="AB438" t="str">
            <v>sale</v>
          </cell>
          <cell r="AC438">
            <v>41891955</v>
          </cell>
        </row>
        <row r="439">
          <cell r="C439" t="str">
            <v>VASQUEZ VASQUEZ HERMIN</v>
          </cell>
          <cell r="D439" t="str">
            <v>5120-12</v>
          </cell>
          <cell r="E439">
            <v>13279546.932500001</v>
          </cell>
          <cell r="F439" t="str">
            <v>Auxiliar Administrativo</v>
          </cell>
          <cell r="G439" t="str">
            <v>19SDF</v>
          </cell>
          <cell r="H439" t="str">
            <v>GRUPO CONTABILIDAD</v>
          </cell>
          <cell r="K439" t="str">
            <v>X</v>
          </cell>
          <cell r="M439" t="str">
            <v>C</v>
          </cell>
          <cell r="O439" t="str">
            <v>BACHILLER</v>
          </cell>
          <cell r="P439">
            <v>596996</v>
          </cell>
          <cell r="Q439">
            <v>0</v>
          </cell>
          <cell r="R439" t="str">
            <v>1</v>
          </cell>
          <cell r="S439">
            <v>23173</v>
          </cell>
          <cell r="T439">
            <v>30333</v>
          </cell>
          <cell r="U439">
            <v>40.233333333333334</v>
          </cell>
          <cell r="V439">
            <v>0</v>
          </cell>
          <cell r="W439">
            <v>20.633333333333333</v>
          </cell>
          <cell r="X439" t="str">
            <v>6Asistencial</v>
          </cell>
          <cell r="Y439">
            <v>23153131.322562505</v>
          </cell>
          <cell r="AA439" t="str">
            <v>SUP</v>
          </cell>
          <cell r="AB439" t="str">
            <v>sale</v>
          </cell>
          <cell r="AC439">
            <v>79280213</v>
          </cell>
        </row>
        <row r="440">
          <cell r="C440" t="str">
            <v>VEGA GARZON LUIS ENRIQUE</v>
          </cell>
          <cell r="D440" t="str">
            <v>5120-09</v>
          </cell>
          <cell r="E440">
            <v>10643889.421249999</v>
          </cell>
          <cell r="F440" t="str">
            <v>Auxiliar Administrativo</v>
          </cell>
          <cell r="G440" t="str">
            <v>20SEG</v>
          </cell>
          <cell r="H440" t="str">
            <v>GRUPO ALMACEN Y SUMINISTROS</v>
          </cell>
          <cell r="M440" t="str">
            <v>C</v>
          </cell>
          <cell r="O440" t="str">
            <v>SECUNDARIA</v>
          </cell>
          <cell r="P440">
            <v>468655</v>
          </cell>
          <cell r="Q440">
            <v>0</v>
          </cell>
          <cell r="R440" t="str">
            <v>1</v>
          </cell>
          <cell r="S440">
            <v>23457</v>
          </cell>
          <cell r="T440">
            <v>35569</v>
          </cell>
          <cell r="U440">
            <v>39.455555555555556</v>
          </cell>
          <cell r="V440">
            <v>0</v>
          </cell>
          <cell r="W440">
            <v>6.2944444444444443</v>
          </cell>
          <cell r="X440" t="str">
            <v>6Asistencial</v>
          </cell>
          <cell r="Y440">
            <v>3529382.0411215276</v>
          </cell>
          <cell r="AA440" t="str">
            <v>Mant</v>
          </cell>
          <cell r="AB440" t="str">
            <v>5120-09</v>
          </cell>
          <cell r="AC440">
            <v>11518534</v>
          </cell>
        </row>
        <row r="441">
          <cell r="C441" t="str">
            <v>VEGA SERRANO MAURICIO FERNANDO</v>
          </cell>
          <cell r="D441" t="str">
            <v>5310-11</v>
          </cell>
          <cell r="E441">
            <v>19241995.709166665</v>
          </cell>
          <cell r="F441" t="str">
            <v>Conductor Mec (Asignado)</v>
          </cell>
          <cell r="G441" t="str">
            <v>24ORIENTE</v>
          </cell>
          <cell r="H441" t="str">
            <v>DIRECCION REGIONAL SANTANDER</v>
          </cell>
          <cell r="M441" t="str">
            <v>C</v>
          </cell>
          <cell r="N441" t="str">
            <v>P</v>
          </cell>
          <cell r="O441" t="str">
            <v>BACHILLER</v>
          </cell>
          <cell r="P441">
            <v>555997</v>
          </cell>
          <cell r="Q441">
            <v>0</v>
          </cell>
          <cell r="R441" t="str">
            <v>1</v>
          </cell>
          <cell r="S441">
            <v>21494</v>
          </cell>
          <cell r="T441">
            <v>36808</v>
          </cell>
          <cell r="U441">
            <v>44.833333333333336</v>
          </cell>
          <cell r="V441">
            <v>0</v>
          </cell>
          <cell r="W441">
            <v>2.9055555555555554</v>
          </cell>
          <cell r="X441" t="str">
            <v>6Asistencial</v>
          </cell>
          <cell r="Y441">
            <v>6718667.7480000006</v>
          </cell>
          <cell r="Z441" t="str">
            <v>ORIENTE</v>
          </cell>
          <cell r="AA441" t="str">
            <v>Mant</v>
          </cell>
          <cell r="AB441" t="str">
            <v>5310-11</v>
          </cell>
          <cell r="AC441">
            <v>13845281</v>
          </cell>
        </row>
        <row r="442">
          <cell r="C442" t="str">
            <v>VELANDIA LINARES MARIA FLOR</v>
          </cell>
          <cell r="D442" t="str">
            <v>5120-12</v>
          </cell>
          <cell r="E442">
            <v>13279546.932500001</v>
          </cell>
          <cell r="F442" t="str">
            <v>Auxiliar Administrativo</v>
          </cell>
          <cell r="G442" t="str">
            <v>15OSI</v>
          </cell>
          <cell r="H442" t="str">
            <v>DIVISION SISTEMATIZACION E INFORMATICA</v>
          </cell>
          <cell r="K442" t="str">
            <v>X</v>
          </cell>
          <cell r="M442" t="str">
            <v>C</v>
          </cell>
          <cell r="O442" t="str">
            <v>UN</v>
          </cell>
          <cell r="P442">
            <v>596996</v>
          </cell>
          <cell r="Q442">
            <v>0</v>
          </cell>
          <cell r="R442" t="str">
            <v>2</v>
          </cell>
          <cell r="S442">
            <v>21647</v>
          </cell>
          <cell r="T442">
            <v>31807</v>
          </cell>
          <cell r="U442">
            <v>44.411111111111111</v>
          </cell>
          <cell r="V442">
            <v>0</v>
          </cell>
          <cell r="W442">
            <v>16.597222222222221</v>
          </cell>
          <cell r="X442" t="str">
            <v>6Asistencial</v>
          </cell>
          <cell r="Y442">
            <v>18743011.070645835</v>
          </cell>
          <cell r="AA442" t="str">
            <v>SUP</v>
          </cell>
          <cell r="AB442" t="str">
            <v>sale</v>
          </cell>
          <cell r="AC442">
            <v>20584850</v>
          </cell>
        </row>
        <row r="443">
          <cell r="C443" t="str">
            <v>VELASQUEZ ANGARITA DELIA ROSA</v>
          </cell>
          <cell r="D443" t="str">
            <v>5120-09</v>
          </cell>
          <cell r="E443">
            <v>10643889.421249999</v>
          </cell>
          <cell r="F443" t="str">
            <v>Auxiliar Administrativo</v>
          </cell>
          <cell r="G443" t="str">
            <v>24ORIENTE</v>
          </cell>
          <cell r="H443" t="str">
            <v>GRUPO ADMINISTRATIVO Y FINANCIERO</v>
          </cell>
          <cell r="L443" t="str">
            <v>MCF</v>
          </cell>
          <cell r="M443" t="str">
            <v>C</v>
          </cell>
          <cell r="O443" t="str">
            <v>SECUNDARIA</v>
          </cell>
          <cell r="P443">
            <v>468655</v>
          </cell>
          <cell r="Q443">
            <v>0</v>
          </cell>
          <cell r="R443" t="str">
            <v>2</v>
          </cell>
          <cell r="S443">
            <v>22582</v>
          </cell>
          <cell r="T443">
            <v>29921</v>
          </cell>
          <cell r="U443">
            <v>41.852777777777774</v>
          </cell>
          <cell r="V443">
            <v>10</v>
          </cell>
          <cell r="W443">
            <v>21.761111111111113</v>
          </cell>
          <cell r="X443" t="str">
            <v>6Asistencial</v>
          </cell>
          <cell r="Y443">
            <v>19595648.755920138</v>
          </cell>
          <cell r="Z443" t="str">
            <v>ORIENTE</v>
          </cell>
          <cell r="AA443" t="str">
            <v>Mant</v>
          </cell>
          <cell r="AB443" t="str">
            <v>5120-09</v>
          </cell>
          <cell r="AC443">
            <v>60287638</v>
          </cell>
        </row>
        <row r="444">
          <cell r="C444" t="str">
            <v>VELASQUEZ DUQUE JOSE FERNANDO</v>
          </cell>
          <cell r="D444" t="str">
            <v>4065-12</v>
          </cell>
          <cell r="E444">
            <v>18355632.240000002</v>
          </cell>
          <cell r="F444" t="str">
            <v>Técnico Administrativo</v>
          </cell>
          <cell r="G444" t="str">
            <v>20SEG</v>
          </cell>
          <cell r="H444" t="str">
            <v>GRUPO CORRESPONDENCIA</v>
          </cell>
          <cell r="L444">
            <v>2003</v>
          </cell>
          <cell r="M444" t="str">
            <v>C</v>
          </cell>
          <cell r="O444" t="str">
            <v>BACHILLER</v>
          </cell>
          <cell r="P444">
            <v>808521</v>
          </cell>
          <cell r="Q444">
            <v>0</v>
          </cell>
          <cell r="R444" t="str">
            <v>1</v>
          </cell>
          <cell r="S444">
            <v>16876</v>
          </cell>
          <cell r="T444">
            <v>28173</v>
          </cell>
          <cell r="U444">
            <v>57.472222222222221</v>
          </cell>
          <cell r="V444">
            <v>10</v>
          </cell>
          <cell r="W444">
            <v>26.55</v>
          </cell>
          <cell r="X444" t="str">
            <v>5Tecnico</v>
          </cell>
          <cell r="Y444">
            <v>35897377.361333333</v>
          </cell>
          <cell r="AA444" t="str">
            <v>Mant</v>
          </cell>
          <cell r="AB444" t="str">
            <v>4065-12</v>
          </cell>
          <cell r="AC444">
            <v>17145521</v>
          </cell>
        </row>
        <row r="445">
          <cell r="C445" t="str">
            <v>VELEZ DE RECIO MARIA HORTENSIA</v>
          </cell>
          <cell r="D445" t="str">
            <v>5040-16</v>
          </cell>
          <cell r="E445">
            <v>16286152.02416667</v>
          </cell>
          <cell r="F445" t="str">
            <v>Secretario Ejecutivo</v>
          </cell>
          <cell r="G445" t="str">
            <v>25SUROCCIDENTE</v>
          </cell>
          <cell r="H445" t="str">
            <v>DIRECCION REGIONAL VALLE</v>
          </cell>
          <cell r="L445">
            <v>2003</v>
          </cell>
          <cell r="M445" t="str">
            <v>C</v>
          </cell>
          <cell r="N445" t="str">
            <v>P</v>
          </cell>
          <cell r="O445" t="str">
            <v>BACHILLER</v>
          </cell>
          <cell r="P445">
            <v>688731</v>
          </cell>
          <cell r="Q445">
            <v>82741</v>
          </cell>
          <cell r="R445" t="str">
            <v>2</v>
          </cell>
          <cell r="S445">
            <v>15535</v>
          </cell>
          <cell r="T445">
            <v>27164</v>
          </cell>
          <cell r="U445">
            <v>61.144444444444446</v>
          </cell>
          <cell r="V445">
            <v>5.75</v>
          </cell>
          <cell r="W445">
            <v>29.305555555555557</v>
          </cell>
          <cell r="X445" t="str">
            <v>6Asistencial</v>
          </cell>
          <cell r="Y445">
            <v>6570493.7400000002</v>
          </cell>
          <cell r="Z445" t="str">
            <v>SUROCCIDENTE</v>
          </cell>
          <cell r="AA445" t="str">
            <v>Mant</v>
          </cell>
          <cell r="AB445" t="str">
            <v>5040-16</v>
          </cell>
          <cell r="AC445">
            <v>29277671</v>
          </cell>
        </row>
        <row r="446">
          <cell r="C446" t="str">
            <v>VELEZ ROJAS GLORIA-DEL-SOCORRO</v>
          </cell>
          <cell r="D446" t="str">
            <v>4065-11</v>
          </cell>
          <cell r="E446">
            <v>17198808.577083334</v>
          </cell>
          <cell r="F446" t="str">
            <v>Técnico Administrativo</v>
          </cell>
          <cell r="G446" t="str">
            <v>22NOROCCIDENTE</v>
          </cell>
          <cell r="H446" t="str">
            <v>GRUPO FINANCIERO</v>
          </cell>
          <cell r="K446" t="str">
            <v>X</v>
          </cell>
          <cell r="M446" t="str">
            <v>C</v>
          </cell>
          <cell r="O446" t="str">
            <v>SECUNDARIA</v>
          </cell>
          <cell r="P446">
            <v>761453</v>
          </cell>
          <cell r="Q446">
            <v>54460</v>
          </cell>
          <cell r="R446" t="str">
            <v>2</v>
          </cell>
          <cell r="S446">
            <v>18693</v>
          </cell>
          <cell r="T446">
            <v>27190</v>
          </cell>
          <cell r="U446">
            <v>52.49722222222222</v>
          </cell>
          <cell r="V446">
            <v>1.25</v>
          </cell>
          <cell r="W446">
            <v>29.236111111111111</v>
          </cell>
          <cell r="X446" t="str">
            <v>5Tecnico</v>
          </cell>
          <cell r="Y446">
            <v>41537444.804871529</v>
          </cell>
          <cell r="Z446" t="str">
            <v>NOROCCIDENTE</v>
          </cell>
          <cell r="AA446" t="str">
            <v>SUP</v>
          </cell>
          <cell r="AB446" t="str">
            <v>sale</v>
          </cell>
          <cell r="AC446">
            <v>32474017</v>
          </cell>
        </row>
        <row r="447">
          <cell r="C447" t="str">
            <v>VENTE  JUAN CARLOS</v>
          </cell>
          <cell r="D447" t="str">
            <v>5120-10</v>
          </cell>
          <cell r="E447">
            <v>12834078.478333335</v>
          </cell>
          <cell r="F447" t="str">
            <v>Auxiliar Administrativo</v>
          </cell>
          <cell r="G447" t="str">
            <v>19SDF</v>
          </cell>
          <cell r="H447" t="str">
            <v>GRUPO GESTION FINANCIERA Y CARTERA</v>
          </cell>
          <cell r="M447" t="str">
            <v>C</v>
          </cell>
          <cell r="O447" t="str">
            <v>ES</v>
          </cell>
          <cell r="P447">
            <v>515106</v>
          </cell>
          <cell r="Q447">
            <v>0</v>
          </cell>
          <cell r="R447" t="str">
            <v>1</v>
          </cell>
          <cell r="S447">
            <v>26555</v>
          </cell>
          <cell r="T447">
            <v>35409</v>
          </cell>
          <cell r="U447">
            <v>30.977777777777778</v>
          </cell>
          <cell r="V447">
            <v>0</v>
          </cell>
          <cell r="W447">
            <v>6.7361111111111107</v>
          </cell>
          <cell r="X447" t="str">
            <v>6Asistencial</v>
          </cell>
          <cell r="Y447">
            <v>4026807.2172083333</v>
          </cell>
          <cell r="AA447" t="str">
            <v>Mant</v>
          </cell>
          <cell r="AB447" t="str">
            <v>5120-10</v>
          </cell>
          <cell r="AC447">
            <v>11189788</v>
          </cell>
        </row>
        <row r="448">
          <cell r="C448" t="str">
            <v>VILLEGAS BOTERO MARTA LUCIA</v>
          </cell>
          <cell r="D448" t="str">
            <v>0015-25</v>
          </cell>
          <cell r="E448">
            <v>140559647.24833331</v>
          </cell>
          <cell r="F448" t="str">
            <v>Gerente, Presidente o Director General o Nacional de Entidad Descentralizada o de Unidad Administrativa Especial.</v>
          </cell>
          <cell r="G448" t="str">
            <v>10DIR</v>
          </cell>
          <cell r="H448" t="str">
            <v>DIRECCION GENERAL</v>
          </cell>
          <cell r="M448" t="str">
            <v>LNR</v>
          </cell>
          <cell r="O448" t="str">
            <v>UN</v>
          </cell>
          <cell r="P448">
            <v>5343919</v>
          </cell>
          <cell r="Q448">
            <v>0</v>
          </cell>
          <cell r="R448" t="str">
            <v>2</v>
          </cell>
          <cell r="S448">
            <v>21146</v>
          </cell>
          <cell r="T448">
            <v>37518</v>
          </cell>
          <cell r="U448">
            <v>45.786111111111111</v>
          </cell>
          <cell r="V448">
            <v>16.833333333333332</v>
          </cell>
          <cell r="W448">
            <v>0.96111111111111114</v>
          </cell>
          <cell r="X448" t="str">
            <v>1Directivo</v>
          </cell>
          <cell r="Y448">
            <v>33987324.840000004</v>
          </cell>
          <cell r="AA448" t="str">
            <v>Mant</v>
          </cell>
          <cell r="AB448" t="str">
            <v>0015-25</v>
          </cell>
          <cell r="AC448">
            <v>22100648</v>
          </cell>
        </row>
        <row r="449">
          <cell r="C449" t="str">
            <v>YANDAR BASTIDAS RAUL RAMON</v>
          </cell>
          <cell r="D449" t="str">
            <v>4065-11</v>
          </cell>
          <cell r="E449">
            <v>16080398.177083332</v>
          </cell>
          <cell r="F449" t="str">
            <v>Técnico Administrativo</v>
          </cell>
          <cell r="G449" t="str">
            <v>25SUROCCIDENTE</v>
          </cell>
          <cell r="H449" t="str">
            <v>GRUPO SERVICIOS</v>
          </cell>
          <cell r="K449" t="str">
            <v>X</v>
          </cell>
          <cell r="M449" t="str">
            <v>C</v>
          </cell>
          <cell r="O449" t="str">
            <v>TL</v>
          </cell>
          <cell r="P449">
            <v>761453</v>
          </cell>
          <cell r="Q449">
            <v>0</v>
          </cell>
          <cell r="R449" t="str">
            <v>1</v>
          </cell>
          <cell r="S449">
            <v>22196</v>
          </cell>
          <cell r="T449">
            <v>33840</v>
          </cell>
          <cell r="U449">
            <v>42.911111111111111</v>
          </cell>
          <cell r="V449">
            <v>0</v>
          </cell>
          <cell r="W449">
            <v>11.030555555555555</v>
          </cell>
          <cell r="X449" t="str">
            <v>5Tecnico</v>
          </cell>
          <cell r="Y449">
            <v>15199400.14097338</v>
          </cell>
          <cell r="Z449" t="str">
            <v>SUROCCIDENTE</v>
          </cell>
          <cell r="AA449" t="str">
            <v>SUP</v>
          </cell>
          <cell r="AB449" t="str">
            <v>sale</v>
          </cell>
          <cell r="AC449">
            <v>12972296</v>
          </cell>
        </row>
        <row r="450">
          <cell r="C450" t="str">
            <v>YEPES DE VILLEGAS MARIA FABIOLA</v>
          </cell>
          <cell r="D450" t="str">
            <v>5140-13</v>
          </cell>
          <cell r="E450">
            <v>13854626.748333331</v>
          </cell>
          <cell r="F450" t="str">
            <v>Secretario</v>
          </cell>
          <cell r="G450" t="str">
            <v>22NOROCCIDENTE</v>
          </cell>
          <cell r="H450" t="str">
            <v>DIRECCION REGIONAL CALDAS</v>
          </cell>
          <cell r="K450" t="str">
            <v>X</v>
          </cell>
          <cell r="M450" t="str">
            <v>C</v>
          </cell>
          <cell r="N450" t="str">
            <v>P</v>
          </cell>
          <cell r="O450" t="str">
            <v>SECUNDARIA</v>
          </cell>
          <cell r="P450">
            <v>624999</v>
          </cell>
          <cell r="Q450">
            <v>0</v>
          </cell>
          <cell r="R450" t="str">
            <v>2</v>
          </cell>
          <cell r="S450">
            <v>17560</v>
          </cell>
          <cell r="T450">
            <v>31684</v>
          </cell>
          <cell r="U450">
            <v>55.602777777777774</v>
          </cell>
          <cell r="V450">
            <v>0</v>
          </cell>
          <cell r="W450">
            <v>16.933333333333334</v>
          </cell>
          <cell r="X450" t="str">
            <v>6Asistencial</v>
          </cell>
          <cell r="Y450">
            <v>5962490.46</v>
          </cell>
          <cell r="Z450" t="str">
            <v>NOROCCIDENTE</v>
          </cell>
          <cell r="AA450" t="str">
            <v>SUP</v>
          </cell>
          <cell r="AB450" t="str">
            <v>sale</v>
          </cell>
          <cell r="AC450">
            <v>24298950</v>
          </cell>
        </row>
        <row r="451">
          <cell r="C451" t="str">
            <v>YEPES PACHECO DEIBIS HORACIO</v>
          </cell>
          <cell r="D451" t="str">
            <v>5120-09</v>
          </cell>
          <cell r="E451">
            <v>10643889.421249999</v>
          </cell>
          <cell r="F451" t="str">
            <v>Auxiliar Administrativo</v>
          </cell>
          <cell r="G451" t="str">
            <v>24ORIENTE</v>
          </cell>
          <cell r="H451" t="str">
            <v>GRUPO ADMINISTRATIVO Y FINANCIERO</v>
          </cell>
          <cell r="K451" t="str">
            <v>X</v>
          </cell>
          <cell r="M451" t="str">
            <v>C</v>
          </cell>
          <cell r="O451" t="str">
            <v>BACHILLER</v>
          </cell>
          <cell r="P451">
            <v>468655</v>
          </cell>
          <cell r="Q451">
            <v>0</v>
          </cell>
          <cell r="R451" t="str">
            <v>1</v>
          </cell>
          <cell r="S451">
            <v>26242</v>
          </cell>
          <cell r="T451">
            <v>34857</v>
          </cell>
          <cell r="U451">
            <v>31.833333333333332</v>
          </cell>
          <cell r="V451">
            <v>0</v>
          </cell>
          <cell r="W451">
            <v>8.2444444444444436</v>
          </cell>
          <cell r="X451" t="str">
            <v>6Asistencial</v>
          </cell>
          <cell r="Y451">
            <v>4352182.7623645822</v>
          </cell>
          <cell r="Z451" t="str">
            <v>ORIENTE</v>
          </cell>
          <cell r="AA451" t="str">
            <v>SUP</v>
          </cell>
          <cell r="AB451" t="str">
            <v>sale</v>
          </cell>
          <cell r="AC451">
            <v>7164358</v>
          </cell>
        </row>
        <row r="452">
          <cell r="C452" t="str">
            <v>ZALDUA FERRER LUIS JAIME</v>
          </cell>
          <cell r="D452" t="str">
            <v>4065-12</v>
          </cell>
          <cell r="E452">
            <v>18355632.240000002</v>
          </cell>
          <cell r="F452" t="str">
            <v>Técnico Administrativo</v>
          </cell>
          <cell r="G452" t="str">
            <v>21CENTRO</v>
          </cell>
          <cell r="H452" t="str">
            <v>GRUPO INFORMACION COMERCIAL</v>
          </cell>
          <cell r="K452" t="str">
            <v>X</v>
          </cell>
          <cell r="M452" t="str">
            <v>C</v>
          </cell>
          <cell r="O452" t="str">
            <v>BACHILLER</v>
          </cell>
          <cell r="P452">
            <v>808521</v>
          </cell>
          <cell r="Q452">
            <v>0</v>
          </cell>
          <cell r="R452" t="str">
            <v>1</v>
          </cell>
          <cell r="S452">
            <v>20964</v>
          </cell>
          <cell r="T452">
            <v>31807</v>
          </cell>
          <cell r="U452">
            <v>46.280555555555559</v>
          </cell>
          <cell r="V452">
            <v>0</v>
          </cell>
          <cell r="W452">
            <v>16.597222222222221</v>
          </cell>
          <cell r="X452" t="str">
            <v>5Tecnico</v>
          </cell>
          <cell r="Y452">
            <v>22725224.360444445</v>
          </cell>
          <cell r="Z452" t="str">
            <v>CENTRO</v>
          </cell>
          <cell r="AA452" t="str">
            <v>SUP</v>
          </cell>
          <cell r="AB452" t="str">
            <v>sale</v>
          </cell>
          <cell r="AC452">
            <v>19310035</v>
          </cell>
        </row>
        <row r="453">
          <cell r="C453" t="str">
            <v>ZAMBRANO MANJARRES ROSARIO</v>
          </cell>
          <cell r="D453" t="str">
            <v>5120-12</v>
          </cell>
          <cell r="E453">
            <v>13279546.932500001</v>
          </cell>
          <cell r="F453" t="str">
            <v>Auxiliar Administrativo</v>
          </cell>
          <cell r="G453" t="str">
            <v>23NORTE</v>
          </cell>
          <cell r="H453" t="str">
            <v>GRUPO SERVICIOS</v>
          </cell>
          <cell r="K453" t="str">
            <v>x</v>
          </cell>
          <cell r="M453" t="str">
            <v>C</v>
          </cell>
          <cell r="O453" t="str">
            <v>TL</v>
          </cell>
          <cell r="P453">
            <v>596996</v>
          </cell>
          <cell r="Q453">
            <v>0</v>
          </cell>
          <cell r="R453" t="str">
            <v>2</v>
          </cell>
          <cell r="S453">
            <v>23846</v>
          </cell>
          <cell r="T453">
            <v>32643</v>
          </cell>
          <cell r="U453">
            <v>38.391666666666666</v>
          </cell>
          <cell r="V453">
            <v>0</v>
          </cell>
          <cell r="W453">
            <v>14.305555555555555</v>
          </cell>
          <cell r="X453" t="str">
            <v>6Asistencial</v>
          </cell>
          <cell r="Y453">
            <v>16269041.173229169</v>
          </cell>
          <cell r="Z453" t="str">
            <v>NORTE</v>
          </cell>
          <cell r="AA453" t="str">
            <v>SUP</v>
          </cell>
          <cell r="AB453" t="str">
            <v>sale</v>
          </cell>
          <cell r="AC453">
            <v>45460190</v>
          </cell>
        </row>
        <row r="454">
          <cell r="C454" t="str">
            <v>ZAMORA DIAZ JORGE</v>
          </cell>
          <cell r="D454" t="str">
            <v>5120-09</v>
          </cell>
          <cell r="E454">
            <v>10643889.421249999</v>
          </cell>
          <cell r="F454" t="str">
            <v>Auxiliar Administrativo</v>
          </cell>
          <cell r="G454" t="str">
            <v>25SUROCCIDENTE</v>
          </cell>
          <cell r="H454" t="str">
            <v>GRUPO OPERATIVO</v>
          </cell>
          <cell r="K454" t="str">
            <v>X</v>
          </cell>
          <cell r="M454" t="str">
            <v>C</v>
          </cell>
          <cell r="O454" t="str">
            <v>BACHILLER</v>
          </cell>
          <cell r="P454">
            <v>468655</v>
          </cell>
          <cell r="Q454">
            <v>0</v>
          </cell>
          <cell r="R454" t="str">
            <v>1</v>
          </cell>
          <cell r="S454">
            <v>25049</v>
          </cell>
          <cell r="T454">
            <v>35159</v>
          </cell>
          <cell r="U454">
            <v>35.097222222222221</v>
          </cell>
          <cell r="V454">
            <v>0</v>
          </cell>
          <cell r="W454">
            <v>7.4194444444444443</v>
          </cell>
          <cell r="X454" t="str">
            <v>6Asistencial</v>
          </cell>
          <cell r="Y454">
            <v>4005740.3534201388</v>
          </cell>
          <cell r="Z454" t="str">
            <v>SUROCCIDENTE</v>
          </cell>
          <cell r="AA454" t="str">
            <v>SUP</v>
          </cell>
          <cell r="AB454" t="str">
            <v>sale</v>
          </cell>
          <cell r="AC454">
            <v>12136395</v>
          </cell>
        </row>
        <row r="455">
          <cell r="C455" t="str">
            <v>ZAMUDIO PEÑA WILLIAM HUMBERTO</v>
          </cell>
          <cell r="D455" t="str">
            <v>3020-14</v>
          </cell>
          <cell r="E455">
            <v>27317929.430000003</v>
          </cell>
          <cell r="F455" t="str">
            <v>Profesional Universitario</v>
          </cell>
          <cell r="G455" t="str">
            <v>12OPL</v>
          </cell>
          <cell r="H455" t="str">
            <v>OFICINA PLANEACION</v>
          </cell>
          <cell r="M455" t="str">
            <v>C</v>
          </cell>
          <cell r="O455" t="str">
            <v>ES</v>
          </cell>
          <cell r="P455">
            <v>1345530</v>
          </cell>
          <cell r="Q455">
            <v>0</v>
          </cell>
          <cell r="R455" t="str">
            <v>1</v>
          </cell>
          <cell r="S455">
            <v>22308</v>
          </cell>
          <cell r="T455">
            <v>31810</v>
          </cell>
          <cell r="U455">
            <v>42.605555555555554</v>
          </cell>
          <cell r="V455">
            <v>0</v>
          </cell>
          <cell r="W455">
            <v>16.591666666666665</v>
          </cell>
          <cell r="X455" t="str">
            <v>4Profesional</v>
          </cell>
          <cell r="Y455">
            <v>37819019.089749999</v>
          </cell>
          <cell r="AA455" t="str">
            <v>Mant</v>
          </cell>
          <cell r="AB455" t="str">
            <v>3020-14</v>
          </cell>
          <cell r="AC455">
            <v>19425578</v>
          </cell>
        </row>
        <row r="456">
          <cell r="C456" t="str">
            <v>ZAPATA DE GUZMAN ALBA BETTY</v>
          </cell>
          <cell r="D456" t="str">
            <v>5120-10</v>
          </cell>
          <cell r="E456">
            <v>11597824.078333335</v>
          </cell>
          <cell r="F456" t="str">
            <v>Auxiliar Administrativo</v>
          </cell>
          <cell r="G456" t="str">
            <v>25SUROCCIDENTE</v>
          </cell>
          <cell r="H456" t="str">
            <v>GRUPO ADMINISTRATIVO Y FINANCIERO</v>
          </cell>
          <cell r="K456" t="str">
            <v>X</v>
          </cell>
          <cell r="M456" t="str">
            <v>C</v>
          </cell>
          <cell r="O456" t="str">
            <v>BACHILLER</v>
          </cell>
          <cell r="P456">
            <v>515106</v>
          </cell>
          <cell r="Q456">
            <v>0</v>
          </cell>
          <cell r="R456" t="str">
            <v>2</v>
          </cell>
          <cell r="S456">
            <v>20518</v>
          </cell>
          <cell r="T456">
            <v>31835</v>
          </cell>
          <cell r="U456">
            <v>47.50277777777778</v>
          </cell>
          <cell r="V456">
            <v>2.5</v>
          </cell>
          <cell r="W456">
            <v>16.522222222222222</v>
          </cell>
          <cell r="X456" t="str">
            <v>6Asistencial</v>
          </cell>
          <cell r="Y456">
            <v>16319166.090791671</v>
          </cell>
          <cell r="Z456" t="str">
            <v>SUROCCIDENTE</v>
          </cell>
          <cell r="AA456" t="str">
            <v>SUP</v>
          </cell>
          <cell r="AB456" t="str">
            <v>sale</v>
          </cell>
          <cell r="AC456">
            <v>28913168</v>
          </cell>
        </row>
        <row r="457">
          <cell r="C457" t="str">
            <v>ZULETA HURTADO SANDRA GRICEL</v>
          </cell>
          <cell r="D457" t="str">
            <v>5120-12</v>
          </cell>
          <cell r="E457">
            <v>13279546.932500001</v>
          </cell>
          <cell r="F457" t="str">
            <v>Auxiliar Administrativo</v>
          </cell>
          <cell r="G457" t="str">
            <v>21CENTRO</v>
          </cell>
          <cell r="H457" t="str">
            <v>GRUPO CARTERA</v>
          </cell>
          <cell r="L457" t="str">
            <v>MCF</v>
          </cell>
          <cell r="M457" t="str">
            <v>C</v>
          </cell>
          <cell r="O457" t="str">
            <v>BACHILLER</v>
          </cell>
          <cell r="P457">
            <v>596996</v>
          </cell>
          <cell r="Q457">
            <v>0</v>
          </cell>
          <cell r="R457" t="str">
            <v>2</v>
          </cell>
          <cell r="S457">
            <v>24624</v>
          </cell>
          <cell r="T457">
            <v>35024</v>
          </cell>
          <cell r="U457">
            <v>36.261111111111113</v>
          </cell>
          <cell r="V457">
            <v>0</v>
          </cell>
          <cell r="W457">
            <v>7.7888888888888888</v>
          </cell>
          <cell r="X457" t="str">
            <v>6Asistencial</v>
          </cell>
          <cell r="Y457">
            <v>5189958.5891458336</v>
          </cell>
          <cell r="Z457" t="str">
            <v>CENTRO</v>
          </cell>
          <cell r="AA457" t="str">
            <v>Mant</v>
          </cell>
          <cell r="AB457" t="str">
            <v>5120-12</v>
          </cell>
          <cell r="AC457">
            <v>39747403</v>
          </cell>
        </row>
        <row r="458">
          <cell r="C458" t="str">
            <v>ZULUAGA NAVARRO MARIA CONSUELO</v>
          </cell>
          <cell r="D458" t="str">
            <v>5120-09</v>
          </cell>
          <cell r="E458">
            <v>10643889.421249999</v>
          </cell>
          <cell r="F458" t="str">
            <v>Auxiliar Administrativo</v>
          </cell>
          <cell r="G458" t="str">
            <v>22NOROCCIDENTE</v>
          </cell>
          <cell r="H458" t="str">
            <v>GRUPO ADMINISTRATIVO Y FINANCIERO</v>
          </cell>
          <cell r="K458" t="str">
            <v>X</v>
          </cell>
          <cell r="M458" t="str">
            <v>C</v>
          </cell>
          <cell r="O458" t="str">
            <v>UN</v>
          </cell>
          <cell r="P458">
            <v>468655</v>
          </cell>
          <cell r="Q458">
            <v>0</v>
          </cell>
          <cell r="R458" t="str">
            <v>2</v>
          </cell>
          <cell r="S458">
            <v>21362</v>
          </cell>
          <cell r="T458">
            <v>35383</v>
          </cell>
          <cell r="U458">
            <v>45.19166666666667</v>
          </cell>
          <cell r="V458">
            <v>0</v>
          </cell>
          <cell r="W458">
            <v>6.8083333333333336</v>
          </cell>
          <cell r="X458" t="str">
            <v>6Asistencial</v>
          </cell>
          <cell r="Y458">
            <v>3745908.5467118053</v>
          </cell>
          <cell r="Z458" t="str">
            <v>NOROCCIDENTE</v>
          </cell>
          <cell r="AA458" t="str">
            <v>SUP</v>
          </cell>
          <cell r="AB458" t="str">
            <v>sale</v>
          </cell>
          <cell r="AC458">
            <v>24327891</v>
          </cell>
        </row>
        <row r="459">
          <cell r="C459" t="str">
            <v>ZUÑIGA OSSA WALTER CAYETANO</v>
          </cell>
          <cell r="D459" t="str">
            <v>1020-06</v>
          </cell>
          <cell r="E459">
            <v>43327564.293749988</v>
          </cell>
          <cell r="F459" t="str">
            <v>Asesor</v>
          </cell>
          <cell r="G459" t="str">
            <v>15OSI</v>
          </cell>
          <cell r="H459" t="str">
            <v>SECRETARIA GENERAL</v>
          </cell>
          <cell r="K459" t="str">
            <v>x</v>
          </cell>
          <cell r="M459" t="str">
            <v>C</v>
          </cell>
          <cell r="N459" t="str">
            <v>P</v>
          </cell>
          <cell r="O459" t="str">
            <v>ES</v>
          </cell>
          <cell r="P459">
            <v>2134076</v>
          </cell>
          <cell r="Q459">
            <v>0</v>
          </cell>
          <cell r="R459" t="str">
            <v>1</v>
          </cell>
          <cell r="S459">
            <v>23715</v>
          </cell>
          <cell r="T459">
            <v>37690</v>
          </cell>
          <cell r="U459">
            <v>38.75277777777778</v>
          </cell>
          <cell r="V459">
            <v>1.8333333333333335</v>
          </cell>
          <cell r="W459">
            <v>0.4861111111111111</v>
          </cell>
          <cell r="X459" t="str">
            <v>2Asesor</v>
          </cell>
          <cell r="Y459">
            <v>14929995.696000002</v>
          </cell>
          <cell r="AA459" t="str">
            <v>SUP</v>
          </cell>
          <cell r="AB459" t="str">
            <v>sale</v>
          </cell>
          <cell r="AC459">
            <v>79324901</v>
          </cell>
        </row>
        <row r="460">
          <cell r="C460" t="str">
            <v>zzVACANTE PENSION39</v>
          </cell>
          <cell r="D460" t="str">
            <v>3020-10</v>
          </cell>
          <cell r="E460">
            <v>23062173.132083338</v>
          </cell>
          <cell r="F460" t="str">
            <v>Profesional Universitario</v>
          </cell>
          <cell r="G460" t="str">
            <v>19SDF</v>
          </cell>
          <cell r="H460" t="str">
            <v>GRUPO GESTION FINANCIERA Y CARTERA</v>
          </cell>
          <cell r="M460" t="str">
            <v>C</v>
          </cell>
          <cell r="N460" t="str">
            <v>V</v>
          </cell>
          <cell r="P460">
            <v>1135915</v>
          </cell>
          <cell r="Q460">
            <v>0</v>
          </cell>
          <cell r="R460">
            <v>0</v>
          </cell>
          <cell r="V460">
            <v>0</v>
          </cell>
          <cell r="X460" t="str">
            <v>4Profesional</v>
          </cell>
          <cell r="Y460">
            <v>0</v>
          </cell>
          <cell r="AA460" t="str">
            <v>Mant</v>
          </cell>
          <cell r="AB460" t="str">
            <v>3020-10</v>
          </cell>
        </row>
        <row r="461">
          <cell r="C461" t="str">
            <v>zzVACANTE PENSION40</v>
          </cell>
          <cell r="D461" t="str">
            <v>4065-11</v>
          </cell>
          <cell r="E461">
            <v>16080398.177083332</v>
          </cell>
          <cell r="F461" t="str">
            <v>Técnico Administrativo</v>
          </cell>
          <cell r="G461" t="str">
            <v>21CENTRO</v>
          </cell>
          <cell r="H461" t="str">
            <v>GRUPO CARTERA</v>
          </cell>
          <cell r="K461" t="str">
            <v>X</v>
          </cell>
          <cell r="M461" t="str">
            <v>C</v>
          </cell>
          <cell r="N461" t="str">
            <v>V</v>
          </cell>
          <cell r="P461">
            <v>761453</v>
          </cell>
          <cell r="Q461">
            <v>0</v>
          </cell>
          <cell r="R461">
            <v>0</v>
          </cell>
          <cell r="V461">
            <v>0</v>
          </cell>
          <cell r="X461" t="str">
            <v>5Tecnico</v>
          </cell>
          <cell r="Y461">
            <v>0</v>
          </cell>
          <cell r="Z461" t="str">
            <v>CENTRO</v>
          </cell>
          <cell r="AA461" t="str">
            <v>SUP</v>
          </cell>
          <cell r="AB461" t="str">
            <v>sale</v>
          </cell>
        </row>
        <row r="462">
          <cell r="C462" t="str">
            <v>zzVACANTE PENSION41</v>
          </cell>
          <cell r="D462" t="str">
            <v>4065-12</v>
          </cell>
          <cell r="E462">
            <v>16415181.84</v>
          </cell>
          <cell r="F462" t="str">
            <v>Técnico Administrativo</v>
          </cell>
          <cell r="G462" t="str">
            <v>21CENTRO</v>
          </cell>
          <cell r="H462" t="str">
            <v>GRUPO ATENCION AL USUARIO</v>
          </cell>
          <cell r="K462" t="str">
            <v>X</v>
          </cell>
          <cell r="M462" t="str">
            <v>C</v>
          </cell>
          <cell r="N462" t="str">
            <v>V</v>
          </cell>
          <cell r="P462">
            <v>808521</v>
          </cell>
          <cell r="Q462">
            <v>0</v>
          </cell>
          <cell r="R462">
            <v>0</v>
          </cell>
          <cell r="V462">
            <v>0</v>
          </cell>
          <cell r="X462" t="str">
            <v>5Tecnico</v>
          </cell>
          <cell r="Y462">
            <v>0</v>
          </cell>
          <cell r="Z462" t="str">
            <v>CENTRO</v>
          </cell>
          <cell r="AA462" t="str">
            <v>SUP</v>
          </cell>
          <cell r="AB462" t="str">
            <v>sale</v>
          </cell>
        </row>
        <row r="463">
          <cell r="C463" t="str">
            <v>zzVACANTE PENSION42</v>
          </cell>
          <cell r="D463" t="str">
            <v>4065-12</v>
          </cell>
          <cell r="E463">
            <v>16415181.84</v>
          </cell>
          <cell r="F463" t="str">
            <v>Técnico Administrativo</v>
          </cell>
          <cell r="G463" t="str">
            <v>19SDF</v>
          </cell>
          <cell r="H463" t="str">
            <v>GRUPO PRESUPUESTO</v>
          </cell>
          <cell r="K463" t="str">
            <v>X</v>
          </cell>
          <cell r="M463" t="str">
            <v>C</v>
          </cell>
          <cell r="N463" t="str">
            <v>V</v>
          </cell>
          <cell r="P463">
            <v>808521</v>
          </cell>
          <cell r="Q463">
            <v>0</v>
          </cell>
          <cell r="R463">
            <v>0</v>
          </cell>
          <cell r="V463">
            <v>0</v>
          </cell>
          <cell r="X463" t="str">
            <v>5Tecnico</v>
          </cell>
          <cell r="Y463">
            <v>0</v>
          </cell>
          <cell r="AA463" t="str">
            <v>SUP</v>
          </cell>
          <cell r="AB463" t="str">
            <v>sale</v>
          </cell>
        </row>
        <row r="464">
          <cell r="C464" t="str">
            <v>zzVACANTE PENSION43</v>
          </cell>
          <cell r="D464" t="str">
            <v>5040-16</v>
          </cell>
          <cell r="E464">
            <v>14586952.714583334</v>
          </cell>
          <cell r="F464" t="str">
            <v>Secretario Ejecutivo</v>
          </cell>
          <cell r="G464" t="str">
            <v>24ORIENTE</v>
          </cell>
          <cell r="H464" t="str">
            <v>DIRECCION REGIONAL SANTANDER</v>
          </cell>
          <cell r="K464" t="str">
            <v>X</v>
          </cell>
          <cell r="M464" t="str">
            <v>C</v>
          </cell>
          <cell r="N464" t="str">
            <v>V</v>
          </cell>
          <cell r="P464">
            <v>688731</v>
          </cell>
          <cell r="Q464">
            <v>0</v>
          </cell>
          <cell r="R464">
            <v>0</v>
          </cell>
          <cell r="V464">
            <v>0</v>
          </cell>
          <cell r="X464" t="str">
            <v>6Asistencial</v>
          </cell>
          <cell r="Y464">
            <v>0</v>
          </cell>
          <cell r="Z464" t="str">
            <v>ORIENTE</v>
          </cell>
          <cell r="AA464" t="str">
            <v>SUP</v>
          </cell>
          <cell r="AB464" t="str">
            <v>sale</v>
          </cell>
        </row>
        <row r="465">
          <cell r="C465" t="str">
            <v>zzVACANTE PENSION44</v>
          </cell>
          <cell r="D465" t="str">
            <v>5120-12</v>
          </cell>
          <cell r="E465">
            <v>13279546.932500001</v>
          </cell>
          <cell r="F465" t="str">
            <v>Auxiliar Administrativo</v>
          </cell>
          <cell r="G465" t="str">
            <v>20SEG</v>
          </cell>
          <cell r="H465" t="str">
            <v>GRUPO ARCHIVO, PUBLICACIONES Y MICROFILMACION</v>
          </cell>
          <cell r="K465" t="str">
            <v>X</v>
          </cell>
          <cell r="M465" t="str">
            <v>C</v>
          </cell>
          <cell r="N465" t="str">
            <v>V</v>
          </cell>
          <cell r="P465">
            <v>596996</v>
          </cell>
          <cell r="Q465">
            <v>0</v>
          </cell>
          <cell r="R465">
            <v>0</v>
          </cell>
          <cell r="V465">
            <v>0</v>
          </cell>
          <cell r="X465" t="str">
            <v>6Asistencial</v>
          </cell>
          <cell r="Y465">
            <v>0</v>
          </cell>
          <cell r="AA465" t="str">
            <v>SUP</v>
          </cell>
          <cell r="AB465" t="str">
            <v>sale</v>
          </cell>
        </row>
        <row r="466">
          <cell r="C466" t="str">
            <v>zzVACANTE1</v>
          </cell>
          <cell r="D466" t="str">
            <v>1020-06</v>
          </cell>
          <cell r="E466">
            <v>43327564.293749988</v>
          </cell>
          <cell r="F466" t="str">
            <v>Asesor</v>
          </cell>
          <cell r="G466" t="str">
            <v>16SDT</v>
          </cell>
          <cell r="H466" t="str">
            <v>SUBDIRECCION TECNICA</v>
          </cell>
          <cell r="K466" t="str">
            <v>X</v>
          </cell>
          <cell r="M466" t="str">
            <v>C</v>
          </cell>
          <cell r="N466" t="str">
            <v>V</v>
          </cell>
          <cell r="P466">
            <v>2134076</v>
          </cell>
          <cell r="Q466">
            <v>0</v>
          </cell>
          <cell r="R466">
            <v>0</v>
          </cell>
          <cell r="V466">
            <v>0</v>
          </cell>
          <cell r="X466" t="str">
            <v>2Asesor</v>
          </cell>
          <cell r="Y466">
            <v>0</v>
          </cell>
          <cell r="AA466" t="str">
            <v>SUP</v>
          </cell>
          <cell r="AB466" t="str">
            <v>sale</v>
          </cell>
        </row>
        <row r="467">
          <cell r="C467" t="str">
            <v>zzVACANTE10</v>
          </cell>
          <cell r="D467" t="str">
            <v>2040-18</v>
          </cell>
          <cell r="E467">
            <v>38152175.625416674</v>
          </cell>
          <cell r="F467" t="str">
            <v>Jefe de División</v>
          </cell>
          <cell r="G467" t="str">
            <v>15OSI</v>
          </cell>
          <cell r="H467" t="str">
            <v>DIVISION SISTEMATIZACION E INFORMATICA</v>
          </cell>
          <cell r="K467" t="str">
            <v>X</v>
          </cell>
          <cell r="M467" t="str">
            <v>C</v>
          </cell>
          <cell r="N467" t="str">
            <v>V</v>
          </cell>
          <cell r="P467">
            <v>1879165</v>
          </cell>
          <cell r="Q467">
            <v>0</v>
          </cell>
          <cell r="R467">
            <v>0</v>
          </cell>
          <cell r="V467">
            <v>0</v>
          </cell>
          <cell r="X467" t="str">
            <v>3Ejecutivo</v>
          </cell>
          <cell r="Y467">
            <v>0</v>
          </cell>
          <cell r="AA467" t="str">
            <v>SUP</v>
          </cell>
          <cell r="AB467" t="str">
            <v>sale</v>
          </cell>
        </row>
        <row r="468">
          <cell r="C468" t="str">
            <v>BAZZANI BOTERO JULIANA</v>
          </cell>
          <cell r="D468" t="str">
            <v>2045-22</v>
          </cell>
          <cell r="E468">
            <v>45131481.96208334</v>
          </cell>
          <cell r="F468" t="str">
            <v>Jefe Oficina</v>
          </cell>
          <cell r="G468" t="str">
            <v>13OJU</v>
          </cell>
          <cell r="H468" t="str">
            <v>OFICINA JURIDICA</v>
          </cell>
          <cell r="K468" t="str">
            <v>x</v>
          </cell>
          <cell r="M468" t="str">
            <v>LNR</v>
          </cell>
          <cell r="P468">
            <v>2222927</v>
          </cell>
          <cell r="Q468">
            <v>0</v>
          </cell>
          <cell r="R468">
            <v>0</v>
          </cell>
          <cell r="S468">
            <v>27579</v>
          </cell>
          <cell r="T468">
            <v>37809</v>
          </cell>
          <cell r="U468">
            <v>28.169444444444444</v>
          </cell>
          <cell r="V468">
            <v>0</v>
          </cell>
          <cell r="W468">
            <v>0.16111111111111112</v>
          </cell>
          <cell r="X468" t="str">
            <v>3Ejecutivo</v>
          </cell>
          <cell r="Y468">
            <v>15551597.292000001</v>
          </cell>
          <cell r="AA468" t="str">
            <v>SUP</v>
          </cell>
          <cell r="AB468" t="str">
            <v>sale</v>
          </cell>
          <cell r="AC468">
            <v>52257703</v>
          </cell>
        </row>
        <row r="469">
          <cell r="C469" t="str">
            <v>zzVACANTE12</v>
          </cell>
          <cell r="D469" t="str">
            <v>2095-07</v>
          </cell>
          <cell r="E469">
            <v>24838316.680416666</v>
          </cell>
          <cell r="F469" t="str">
            <v>Director o Gerente Seccional</v>
          </cell>
          <cell r="G469" t="str">
            <v>23NORTE</v>
          </cell>
          <cell r="H469" t="str">
            <v>DIRECCION SECCIONAL CORDOBA</v>
          </cell>
          <cell r="K469" t="str">
            <v>X</v>
          </cell>
          <cell r="M469" t="str">
            <v>LNR</v>
          </cell>
          <cell r="N469" t="str">
            <v>V</v>
          </cell>
          <cell r="P469">
            <v>1223398</v>
          </cell>
          <cell r="Q469">
            <v>0</v>
          </cell>
          <cell r="R469">
            <v>0</v>
          </cell>
          <cell r="V469">
            <v>0</v>
          </cell>
          <cell r="X469" t="str">
            <v>3Ejecutivo</v>
          </cell>
          <cell r="Y469">
            <v>0</v>
          </cell>
          <cell r="Z469" t="str">
            <v>NORTE</v>
          </cell>
          <cell r="AA469" t="str">
            <v>SUP</v>
          </cell>
          <cell r="AB469" t="str">
            <v>sale</v>
          </cell>
        </row>
        <row r="470">
          <cell r="C470" t="str">
            <v>zzVACANTE13</v>
          </cell>
          <cell r="D470" t="str">
            <v>3020-06</v>
          </cell>
          <cell r="E470">
            <v>18995922.495416671</v>
          </cell>
          <cell r="F470" t="str">
            <v>Profesional Universitario</v>
          </cell>
          <cell r="G470" t="str">
            <v>21CENTRO</v>
          </cell>
          <cell r="H470" t="str">
            <v>GRUPO CONTABILIDAD</v>
          </cell>
          <cell r="K470" t="str">
            <v>X</v>
          </cell>
          <cell r="M470" t="str">
            <v>C</v>
          </cell>
          <cell r="N470" t="str">
            <v>VO</v>
          </cell>
          <cell r="P470">
            <v>935634</v>
          </cell>
          <cell r="Q470">
            <v>0</v>
          </cell>
          <cell r="R470">
            <v>0</v>
          </cell>
          <cell r="V470">
            <v>0</v>
          </cell>
          <cell r="X470" t="str">
            <v>4Profesional</v>
          </cell>
          <cell r="Y470">
            <v>0</v>
          </cell>
          <cell r="Z470" t="str">
            <v>CENTRO</v>
          </cell>
          <cell r="AA470" t="str">
            <v>SUP</v>
          </cell>
          <cell r="AB470" t="str">
            <v>sale</v>
          </cell>
        </row>
        <row r="471">
          <cell r="C471" t="str">
            <v>zzVACANTE14</v>
          </cell>
          <cell r="D471" t="str">
            <v>3020-07</v>
          </cell>
          <cell r="E471">
            <v>20011830.391249999</v>
          </cell>
          <cell r="F471" t="str">
            <v>Profesional Universitario</v>
          </cell>
          <cell r="G471" t="str">
            <v>21CENTRO</v>
          </cell>
          <cell r="H471" t="str">
            <v>DIVISION SERVICIOS AL EXTERIOR</v>
          </cell>
          <cell r="I471" t="str">
            <v>SRI</v>
          </cell>
          <cell r="K471" t="str">
            <v>X</v>
          </cell>
          <cell r="M471" t="str">
            <v>C</v>
          </cell>
          <cell r="N471" t="str">
            <v>VO</v>
          </cell>
          <cell r="P471">
            <v>985672</v>
          </cell>
          <cell r="Q471">
            <v>0</v>
          </cell>
          <cell r="R471">
            <v>0</v>
          </cell>
          <cell r="V471">
            <v>0</v>
          </cell>
          <cell r="X471" t="str">
            <v>4Profesional</v>
          </cell>
          <cell r="Y471">
            <v>0</v>
          </cell>
          <cell r="Z471" t="str">
            <v>CENTRO</v>
          </cell>
          <cell r="AA471" t="str">
            <v>SUP</v>
          </cell>
          <cell r="AB471" t="str">
            <v>sale</v>
          </cell>
        </row>
        <row r="472">
          <cell r="C472" t="str">
            <v>zzVACANTE15</v>
          </cell>
          <cell r="D472" t="str">
            <v>3020-07</v>
          </cell>
          <cell r="E472">
            <v>20011830.391249999</v>
          </cell>
          <cell r="F472" t="str">
            <v>Profesional Universitario</v>
          </cell>
          <cell r="G472" t="str">
            <v>22NOROCCIDENTE</v>
          </cell>
          <cell r="H472" t="str">
            <v>GRUPO FINANCIERO</v>
          </cell>
          <cell r="K472" t="str">
            <v>x</v>
          </cell>
          <cell r="M472" t="str">
            <v>C</v>
          </cell>
          <cell r="N472" t="str">
            <v>VO</v>
          </cell>
          <cell r="P472">
            <v>985672</v>
          </cell>
          <cell r="Q472">
            <v>0</v>
          </cell>
          <cell r="R472">
            <v>0</v>
          </cell>
          <cell r="V472">
            <v>0</v>
          </cell>
          <cell r="X472" t="str">
            <v>4Profesional</v>
          </cell>
          <cell r="Y472">
            <v>0</v>
          </cell>
          <cell r="Z472" t="str">
            <v>NOROCCIDENTE</v>
          </cell>
          <cell r="AA472" t="str">
            <v>SUP</v>
          </cell>
          <cell r="AB472" t="str">
            <v>sale</v>
          </cell>
        </row>
        <row r="473">
          <cell r="C473" t="str">
            <v>zzVACANTE16</v>
          </cell>
          <cell r="D473" t="str">
            <v>3020-08</v>
          </cell>
          <cell r="E473">
            <v>21196717.882083338</v>
          </cell>
          <cell r="F473" t="str">
            <v>Profesional Universitario</v>
          </cell>
          <cell r="G473" t="str">
            <v>21CENTRO</v>
          </cell>
          <cell r="H473" t="str">
            <v>GRUPO PRESUPUESTO</v>
          </cell>
          <cell r="K473" t="str">
            <v>X</v>
          </cell>
          <cell r="M473" t="str">
            <v>C</v>
          </cell>
          <cell r="N473" t="str">
            <v>V</v>
          </cell>
          <cell r="P473">
            <v>1044033</v>
          </cell>
          <cell r="Q473">
            <v>0</v>
          </cell>
          <cell r="R473">
            <v>0</v>
          </cell>
          <cell r="V473">
            <v>0</v>
          </cell>
          <cell r="X473" t="str">
            <v>4Profesional</v>
          </cell>
          <cell r="Y473">
            <v>0</v>
          </cell>
          <cell r="Z473" t="str">
            <v>CENTRO</v>
          </cell>
          <cell r="AA473" t="str">
            <v>SUP</v>
          </cell>
          <cell r="AB473" t="str">
            <v>sale</v>
          </cell>
        </row>
        <row r="474">
          <cell r="C474" t="str">
            <v>zzVACANTE17</v>
          </cell>
          <cell r="D474" t="str">
            <v>3020-10</v>
          </cell>
          <cell r="E474">
            <v>23062173.132083338</v>
          </cell>
          <cell r="F474" t="str">
            <v>Profesional Universitario</v>
          </cell>
          <cell r="G474" t="str">
            <v>13OJU</v>
          </cell>
          <cell r="H474" t="str">
            <v>OFICINA JURIDICA</v>
          </cell>
          <cell r="M474" t="str">
            <v>C</v>
          </cell>
          <cell r="N474" t="str">
            <v>VO</v>
          </cell>
          <cell r="P474">
            <v>1135915</v>
          </cell>
          <cell r="Q474">
            <v>0</v>
          </cell>
          <cell r="R474">
            <v>0</v>
          </cell>
          <cell r="V474">
            <v>0</v>
          </cell>
          <cell r="X474" t="str">
            <v>4Profesional</v>
          </cell>
          <cell r="Y474">
            <v>0</v>
          </cell>
          <cell r="AA474" t="str">
            <v>Mant</v>
          </cell>
          <cell r="AB474" t="str">
            <v>3020-10</v>
          </cell>
        </row>
        <row r="475">
          <cell r="C475" t="str">
            <v>zzVACANTE18</v>
          </cell>
          <cell r="D475" t="str">
            <v>3020-12</v>
          </cell>
          <cell r="E475">
            <v>25294052.003333326</v>
          </cell>
          <cell r="F475" t="str">
            <v>Profesional Universitario</v>
          </cell>
          <cell r="G475" t="str">
            <v>16SDT</v>
          </cell>
          <cell r="H475" t="str">
            <v>DIVISION PROGRAMAS EN ADMINISTRACION</v>
          </cell>
          <cell r="K475" t="str">
            <v>X</v>
          </cell>
          <cell r="M475" t="str">
            <v>C</v>
          </cell>
          <cell r="N475" t="str">
            <v>VO</v>
          </cell>
          <cell r="P475">
            <v>1245845</v>
          </cell>
          <cell r="Q475">
            <v>0</v>
          </cell>
          <cell r="R475">
            <v>0</v>
          </cell>
          <cell r="V475">
            <v>0</v>
          </cell>
          <cell r="X475" t="str">
            <v>4Profesional</v>
          </cell>
          <cell r="Y475">
            <v>0</v>
          </cell>
          <cell r="AA475" t="str">
            <v>SUP</v>
          </cell>
          <cell r="AB475" t="str">
            <v>sale</v>
          </cell>
        </row>
        <row r="476">
          <cell r="C476" t="str">
            <v>zzVACANTE19</v>
          </cell>
          <cell r="D476" t="str">
            <v>3020-12</v>
          </cell>
          <cell r="E476">
            <v>25294052.003333326</v>
          </cell>
          <cell r="F476" t="str">
            <v>Profesional Universitario</v>
          </cell>
          <cell r="G476" t="str">
            <v>12OPL</v>
          </cell>
          <cell r="H476" t="str">
            <v>OFICINA PLANEACION</v>
          </cell>
          <cell r="K476" t="str">
            <v>X</v>
          </cell>
          <cell r="M476" t="str">
            <v>C</v>
          </cell>
          <cell r="N476" t="str">
            <v>VO</v>
          </cell>
          <cell r="P476">
            <v>1245845</v>
          </cell>
          <cell r="Q476">
            <v>0</v>
          </cell>
          <cell r="R476">
            <v>0</v>
          </cell>
          <cell r="V476">
            <v>0</v>
          </cell>
          <cell r="X476" t="str">
            <v>4Profesional</v>
          </cell>
          <cell r="Y476">
            <v>0</v>
          </cell>
          <cell r="AA476" t="str">
            <v>SUP</v>
          </cell>
          <cell r="AB476" t="str">
            <v>sale</v>
          </cell>
        </row>
        <row r="477">
          <cell r="C477" t="str">
            <v>zzVACANTE2</v>
          </cell>
          <cell r="D477" t="str">
            <v>2035-16</v>
          </cell>
          <cell r="E477">
            <v>34713218.367083333</v>
          </cell>
          <cell r="F477" t="str">
            <v>Director o Gerente Regional</v>
          </cell>
          <cell r="G477" t="str">
            <v>23NORTE</v>
          </cell>
          <cell r="H477" t="str">
            <v>DIRECCION REGIONAL BOLIVAR</v>
          </cell>
          <cell r="K477" t="str">
            <v>X</v>
          </cell>
          <cell r="M477" t="str">
            <v>LNR</v>
          </cell>
          <cell r="N477" t="str">
            <v>V</v>
          </cell>
          <cell r="P477">
            <v>1709781</v>
          </cell>
          <cell r="Q477">
            <v>0</v>
          </cell>
          <cell r="R477">
            <v>0</v>
          </cell>
          <cell r="V477">
            <v>0</v>
          </cell>
          <cell r="X477" t="str">
            <v>3Ejecutivo</v>
          </cell>
          <cell r="Y477">
            <v>0</v>
          </cell>
          <cell r="Z477" t="str">
            <v>NORTE</v>
          </cell>
          <cell r="AA477" t="str">
            <v>SUP</v>
          </cell>
          <cell r="AB477" t="str">
            <v>sale</v>
          </cell>
        </row>
        <row r="478">
          <cell r="C478" t="str">
            <v>zzVACANTE20</v>
          </cell>
          <cell r="D478" t="str">
            <v>3020-14</v>
          </cell>
          <cell r="E478">
            <v>27317929.430000003</v>
          </cell>
          <cell r="F478" t="str">
            <v>Profesional Universitario</v>
          </cell>
          <cell r="G478" t="str">
            <v>19SDF</v>
          </cell>
          <cell r="H478" t="str">
            <v>GRUPO CONTABILIDAD</v>
          </cell>
          <cell r="M478" t="str">
            <v>C</v>
          </cell>
          <cell r="N478" t="str">
            <v>V</v>
          </cell>
          <cell r="P478">
            <v>1345530</v>
          </cell>
          <cell r="Q478">
            <v>0</v>
          </cell>
          <cell r="R478">
            <v>0</v>
          </cell>
          <cell r="V478">
            <v>0</v>
          </cell>
          <cell r="X478" t="str">
            <v>4Profesional</v>
          </cell>
          <cell r="Y478">
            <v>0</v>
          </cell>
          <cell r="AA478" t="str">
            <v>Mant</v>
          </cell>
          <cell r="AB478" t="str">
            <v>3020-14</v>
          </cell>
        </row>
        <row r="479">
          <cell r="C479" t="str">
            <v>zzVACANTE21</v>
          </cell>
          <cell r="D479" t="str">
            <v>3020-14</v>
          </cell>
          <cell r="E479">
            <v>27317929.430000003</v>
          </cell>
          <cell r="F479" t="str">
            <v>Profesional Universitario</v>
          </cell>
          <cell r="G479" t="str">
            <v>13OJU</v>
          </cell>
          <cell r="H479" t="str">
            <v>OFICINA JURIDICA</v>
          </cell>
          <cell r="M479" t="str">
            <v>C</v>
          </cell>
          <cell r="N479" t="str">
            <v>VO</v>
          </cell>
          <cell r="P479">
            <v>1345530</v>
          </cell>
          <cell r="Q479">
            <v>0</v>
          </cell>
          <cell r="R479">
            <v>0</v>
          </cell>
          <cell r="V479">
            <v>0</v>
          </cell>
          <cell r="X479" t="str">
            <v>4Profesional</v>
          </cell>
          <cell r="Y479">
            <v>0</v>
          </cell>
          <cell r="AA479" t="str">
            <v>Mant</v>
          </cell>
          <cell r="AB479" t="str">
            <v>3020-14</v>
          </cell>
        </row>
        <row r="480">
          <cell r="C480" t="str">
            <v>zzVACANTE22</v>
          </cell>
          <cell r="D480" t="str">
            <v>4065-07</v>
          </cell>
          <cell r="E480">
            <v>13362965.654583329</v>
          </cell>
          <cell r="F480" t="str">
            <v>Técnico Administrativo</v>
          </cell>
          <cell r="G480" t="str">
            <v>25SUROCCIDENTE</v>
          </cell>
          <cell r="H480" t="str">
            <v>GRUPO ADMINISTRATIVO</v>
          </cell>
          <cell r="K480" t="str">
            <v>X</v>
          </cell>
          <cell r="M480" t="str">
            <v>C</v>
          </cell>
          <cell r="N480" t="str">
            <v>VO</v>
          </cell>
          <cell r="P480">
            <v>601058</v>
          </cell>
          <cell r="Q480">
            <v>0</v>
          </cell>
          <cell r="R480">
            <v>0</v>
          </cell>
          <cell r="V480">
            <v>0</v>
          </cell>
          <cell r="X480" t="str">
            <v>5Tecnico</v>
          </cell>
          <cell r="Y480">
            <v>0</v>
          </cell>
          <cell r="Z480" t="str">
            <v>SUROCCIDENTE</v>
          </cell>
          <cell r="AA480" t="str">
            <v>SUP</v>
          </cell>
          <cell r="AB480" t="str">
            <v>sale</v>
          </cell>
        </row>
        <row r="481">
          <cell r="C481" t="str">
            <v>zzVACANTE23</v>
          </cell>
          <cell r="D481" t="str">
            <v>4065-09</v>
          </cell>
          <cell r="E481">
            <v>14586952.714583334</v>
          </cell>
          <cell r="F481" t="str">
            <v>Técnico Administrativo</v>
          </cell>
          <cell r="G481" t="str">
            <v>23NORTE</v>
          </cell>
          <cell r="H481" t="str">
            <v>DIVISION CREDITO Y PROGRAMAS INTERNACIONALES</v>
          </cell>
          <cell r="K481" t="str">
            <v>X</v>
          </cell>
          <cell r="M481" t="str">
            <v>C</v>
          </cell>
          <cell r="N481" t="str">
            <v>VO</v>
          </cell>
          <cell r="P481">
            <v>688731</v>
          </cell>
          <cell r="Q481">
            <v>0</v>
          </cell>
          <cell r="R481">
            <v>0</v>
          </cell>
          <cell r="V481">
            <v>0</v>
          </cell>
          <cell r="X481" t="str">
            <v>5Tecnico</v>
          </cell>
          <cell r="Y481">
            <v>0</v>
          </cell>
          <cell r="Z481" t="str">
            <v>NORTE</v>
          </cell>
          <cell r="AA481" t="str">
            <v>SUP</v>
          </cell>
          <cell r="AB481" t="str">
            <v>sale</v>
          </cell>
        </row>
        <row r="482">
          <cell r="C482" t="str">
            <v>zzVACANTE24</v>
          </cell>
          <cell r="D482" t="str">
            <v>4065-09</v>
          </cell>
          <cell r="E482">
            <v>14586952.714583334</v>
          </cell>
          <cell r="F482" t="str">
            <v>Técnico Administrativo</v>
          </cell>
          <cell r="G482" t="str">
            <v>22NOROCCIDENTE</v>
          </cell>
          <cell r="H482" t="str">
            <v>DIVISION PROGRAMAS EN ADMINISTRACION</v>
          </cell>
          <cell r="K482" t="str">
            <v>X</v>
          </cell>
          <cell r="M482" t="str">
            <v>C</v>
          </cell>
          <cell r="N482" t="str">
            <v>VO</v>
          </cell>
          <cell r="P482">
            <v>688731</v>
          </cell>
          <cell r="Q482">
            <v>0</v>
          </cell>
          <cell r="R482">
            <v>0</v>
          </cell>
          <cell r="V482">
            <v>0</v>
          </cell>
          <cell r="X482" t="str">
            <v>5Tecnico</v>
          </cell>
          <cell r="Y482">
            <v>0</v>
          </cell>
          <cell r="Z482" t="str">
            <v>NOROCCIDENTE</v>
          </cell>
          <cell r="AA482" t="str">
            <v>SUP</v>
          </cell>
          <cell r="AB482" t="str">
            <v>sale</v>
          </cell>
        </row>
        <row r="483">
          <cell r="C483" t="str">
            <v>zzVACANTE25</v>
          </cell>
          <cell r="D483" t="str">
            <v>4065-09</v>
          </cell>
          <cell r="E483">
            <v>14586952.714583334</v>
          </cell>
          <cell r="F483" t="str">
            <v>Técnico Administrativo</v>
          </cell>
          <cell r="G483" t="str">
            <v>22NOROCCIDENTE</v>
          </cell>
          <cell r="H483" t="str">
            <v>GRUPO FINANCIERO</v>
          </cell>
          <cell r="K483" t="str">
            <v>X</v>
          </cell>
          <cell r="M483" t="str">
            <v>C</v>
          </cell>
          <cell r="N483" t="str">
            <v>VO</v>
          </cell>
          <cell r="P483">
            <v>688731</v>
          </cell>
          <cell r="Q483">
            <v>0</v>
          </cell>
          <cell r="R483">
            <v>0</v>
          </cell>
          <cell r="V483">
            <v>0</v>
          </cell>
          <cell r="X483" t="str">
            <v>5Tecnico</v>
          </cell>
          <cell r="Y483">
            <v>0</v>
          </cell>
          <cell r="Z483" t="str">
            <v>NOROCCIDENTE</v>
          </cell>
          <cell r="AA483" t="str">
            <v>SUP</v>
          </cell>
          <cell r="AB483" t="str">
            <v>sale</v>
          </cell>
        </row>
        <row r="484">
          <cell r="C484" t="str">
            <v>zzVACANTE26</v>
          </cell>
          <cell r="D484" t="str">
            <v>4065-09</v>
          </cell>
          <cell r="E484">
            <v>14586952.714583334</v>
          </cell>
          <cell r="F484" t="str">
            <v>Técnico Administrativo</v>
          </cell>
          <cell r="G484" t="str">
            <v>25SUROCCIDENTE</v>
          </cell>
          <cell r="H484" t="str">
            <v>GRUPO OPERATIVO</v>
          </cell>
          <cell r="K484" t="str">
            <v>X</v>
          </cell>
          <cell r="M484" t="str">
            <v>C</v>
          </cell>
          <cell r="N484" t="str">
            <v>VO</v>
          </cell>
          <cell r="P484">
            <v>688731</v>
          </cell>
          <cell r="Q484">
            <v>0</v>
          </cell>
          <cell r="R484">
            <v>0</v>
          </cell>
          <cell r="V484">
            <v>0</v>
          </cell>
          <cell r="X484" t="str">
            <v>5Tecnico</v>
          </cell>
          <cell r="Y484">
            <v>0</v>
          </cell>
          <cell r="Z484" t="str">
            <v>SUROCCIDENTE</v>
          </cell>
          <cell r="AA484" t="str">
            <v>SUP</v>
          </cell>
          <cell r="AB484" t="str">
            <v>sale</v>
          </cell>
        </row>
        <row r="485">
          <cell r="C485" t="str">
            <v>zzVACANTE27</v>
          </cell>
          <cell r="D485" t="str">
            <v>4065-11</v>
          </cell>
          <cell r="E485">
            <v>16080398.177083332</v>
          </cell>
          <cell r="F485" t="str">
            <v>Técnico Administrativo</v>
          </cell>
          <cell r="G485" t="str">
            <v>24ORIENTE</v>
          </cell>
          <cell r="H485" t="str">
            <v>DIVISION ADMINISTRATIVA Y FINANCIERA</v>
          </cell>
          <cell r="K485" t="str">
            <v>x</v>
          </cell>
          <cell r="M485" t="str">
            <v>C</v>
          </cell>
          <cell r="N485" t="str">
            <v>VO</v>
          </cell>
          <cell r="P485">
            <v>761453</v>
          </cell>
          <cell r="Q485">
            <v>0</v>
          </cell>
          <cell r="R485">
            <v>0</v>
          </cell>
          <cell r="V485">
            <v>0</v>
          </cell>
          <cell r="X485" t="str">
            <v>5Tecnico</v>
          </cell>
          <cell r="Y485">
            <v>0</v>
          </cell>
          <cell r="Z485" t="str">
            <v>ORIENTE</v>
          </cell>
          <cell r="AA485" t="str">
            <v>SUP</v>
          </cell>
          <cell r="AB485" t="str">
            <v>sale</v>
          </cell>
        </row>
        <row r="486">
          <cell r="C486" t="str">
            <v>zzVACANTE28</v>
          </cell>
          <cell r="D486" t="str">
            <v>4065-11</v>
          </cell>
          <cell r="E486">
            <v>16080398.177083332</v>
          </cell>
          <cell r="F486" t="str">
            <v>Técnico Administrativo</v>
          </cell>
          <cell r="G486" t="str">
            <v>24ORIENTE</v>
          </cell>
          <cell r="H486" t="str">
            <v>DIVISION ADMINISTRATIVA Y FINANCIERA</v>
          </cell>
          <cell r="K486" t="str">
            <v>x</v>
          </cell>
          <cell r="M486" t="str">
            <v>C</v>
          </cell>
          <cell r="N486" t="str">
            <v>VO</v>
          </cell>
          <cell r="P486">
            <v>761453</v>
          </cell>
          <cell r="Q486">
            <v>0</v>
          </cell>
          <cell r="R486">
            <v>0</v>
          </cell>
          <cell r="V486">
            <v>0</v>
          </cell>
          <cell r="X486" t="str">
            <v>5Tecnico</v>
          </cell>
          <cell r="Y486">
            <v>0</v>
          </cell>
          <cell r="Z486" t="str">
            <v>ORIENTE</v>
          </cell>
          <cell r="AA486" t="str">
            <v>SUP</v>
          </cell>
          <cell r="AB486" t="str">
            <v>sale</v>
          </cell>
        </row>
        <row r="487">
          <cell r="C487" t="str">
            <v>zzVACANTE29</v>
          </cell>
          <cell r="D487" t="str">
            <v>4065-11</v>
          </cell>
          <cell r="E487">
            <v>16080398.177083332</v>
          </cell>
          <cell r="F487" t="str">
            <v>Técnico Administrativo</v>
          </cell>
          <cell r="G487" t="str">
            <v>22NOROCCIDENTE</v>
          </cell>
          <cell r="H487" t="str">
            <v>GRUPO ADMINISTRATIVO</v>
          </cell>
          <cell r="K487" t="str">
            <v>X</v>
          </cell>
          <cell r="M487" t="str">
            <v>C</v>
          </cell>
          <cell r="N487" t="str">
            <v>VO</v>
          </cell>
          <cell r="P487">
            <v>761453</v>
          </cell>
          <cell r="Q487">
            <v>0</v>
          </cell>
          <cell r="R487">
            <v>0</v>
          </cell>
          <cell r="V487">
            <v>0</v>
          </cell>
          <cell r="X487" t="str">
            <v>5Tecnico</v>
          </cell>
          <cell r="Y487">
            <v>0</v>
          </cell>
          <cell r="Z487" t="str">
            <v>NOROCCIDENTE</v>
          </cell>
          <cell r="AA487" t="str">
            <v>SUP</v>
          </cell>
          <cell r="AB487" t="str">
            <v>sale</v>
          </cell>
        </row>
        <row r="488">
          <cell r="C488" t="str">
            <v>zzVACANTE3</v>
          </cell>
          <cell r="D488" t="str">
            <v>2035-16</v>
          </cell>
          <cell r="E488">
            <v>34713218.367083333</v>
          </cell>
          <cell r="F488" t="str">
            <v>Director o Gerente Regional</v>
          </cell>
          <cell r="G488" t="str">
            <v>22NOROCCIDENTE</v>
          </cell>
          <cell r="H488" t="str">
            <v>DIRECCION REGIONAL RISARALDA</v>
          </cell>
          <cell r="K488" t="str">
            <v>X</v>
          </cell>
          <cell r="M488" t="str">
            <v>LNR</v>
          </cell>
          <cell r="N488" t="str">
            <v>V</v>
          </cell>
          <cell r="P488">
            <v>1709781</v>
          </cell>
          <cell r="Q488">
            <v>0</v>
          </cell>
          <cell r="R488">
            <v>0</v>
          </cell>
          <cell r="V488">
            <v>0</v>
          </cell>
          <cell r="X488" t="str">
            <v>3Ejecutivo</v>
          </cell>
          <cell r="Y488">
            <v>0</v>
          </cell>
          <cell r="Z488" t="str">
            <v>NOROCCIDENTE</v>
          </cell>
          <cell r="AA488" t="str">
            <v>SUP</v>
          </cell>
          <cell r="AB488" t="str">
            <v>sale</v>
          </cell>
        </row>
        <row r="489">
          <cell r="C489" t="str">
            <v>zzVACANTE30</v>
          </cell>
          <cell r="D489" t="str">
            <v>4065-11</v>
          </cell>
          <cell r="E489">
            <v>16080398.177083332</v>
          </cell>
          <cell r="F489" t="str">
            <v>Técnico Administrativo</v>
          </cell>
          <cell r="G489" t="str">
            <v>25SUROCCIDENTE</v>
          </cell>
          <cell r="H489" t="str">
            <v>GRUPO ADMINISTRATIVO Y FINANCIERO</v>
          </cell>
          <cell r="K489" t="str">
            <v>X</v>
          </cell>
          <cell r="M489" t="str">
            <v>C</v>
          </cell>
          <cell r="N489" t="str">
            <v>VO</v>
          </cell>
          <cell r="P489">
            <v>761453</v>
          </cell>
          <cell r="Q489">
            <v>0</v>
          </cell>
          <cell r="R489">
            <v>0</v>
          </cell>
          <cell r="V489">
            <v>0</v>
          </cell>
          <cell r="X489" t="str">
            <v>5Tecnico</v>
          </cell>
          <cell r="Y489">
            <v>0</v>
          </cell>
          <cell r="Z489" t="str">
            <v>SUROCCIDENTE</v>
          </cell>
          <cell r="AA489" t="str">
            <v>SUP</v>
          </cell>
          <cell r="AB489" t="str">
            <v>sale</v>
          </cell>
        </row>
        <row r="490">
          <cell r="C490" t="str">
            <v>zzVACANTE31</v>
          </cell>
          <cell r="D490" t="str">
            <v>4065-12</v>
          </cell>
          <cell r="E490">
            <v>16415181.84</v>
          </cell>
          <cell r="F490" t="str">
            <v>Técnico Administrativo</v>
          </cell>
          <cell r="G490" t="str">
            <v>21CENTRO</v>
          </cell>
          <cell r="H490" t="str">
            <v>GRUPO CARTERA</v>
          </cell>
          <cell r="K490" t="str">
            <v>X</v>
          </cell>
          <cell r="M490" t="str">
            <v>C</v>
          </cell>
          <cell r="N490" t="str">
            <v>VO</v>
          </cell>
          <cell r="P490">
            <v>808521</v>
          </cell>
          <cell r="Q490">
            <v>0</v>
          </cell>
          <cell r="R490">
            <v>0</v>
          </cell>
          <cell r="V490">
            <v>0</v>
          </cell>
          <cell r="X490" t="str">
            <v>5Tecnico</v>
          </cell>
          <cell r="Y490">
            <v>0</v>
          </cell>
          <cell r="Z490" t="str">
            <v>CENTRO</v>
          </cell>
          <cell r="AA490" t="str">
            <v>SUP</v>
          </cell>
          <cell r="AB490" t="str">
            <v>sale</v>
          </cell>
        </row>
        <row r="491">
          <cell r="C491" t="str">
            <v>zzVACANTE32</v>
          </cell>
          <cell r="D491" t="str">
            <v>4065-15</v>
          </cell>
          <cell r="E491">
            <v>18995922.495416671</v>
          </cell>
          <cell r="F491" t="str">
            <v>Técnico Administrativo</v>
          </cell>
          <cell r="G491" t="str">
            <v>25SUROCCIDENTE</v>
          </cell>
          <cell r="H491" t="str">
            <v>GRUPO SERVICIOS</v>
          </cell>
          <cell r="K491" t="str">
            <v>X</v>
          </cell>
          <cell r="M491" t="str">
            <v>C</v>
          </cell>
          <cell r="N491" t="str">
            <v>VO</v>
          </cell>
          <cell r="P491">
            <v>935634</v>
          </cell>
          <cell r="Q491">
            <v>0</v>
          </cell>
          <cell r="R491">
            <v>0</v>
          </cell>
          <cell r="V491">
            <v>0</v>
          </cell>
          <cell r="X491" t="str">
            <v>5Tecnico</v>
          </cell>
          <cell r="Y491">
            <v>0</v>
          </cell>
          <cell r="Z491" t="str">
            <v>SUROCCIDENTE</v>
          </cell>
          <cell r="AA491" t="str">
            <v>SUP</v>
          </cell>
          <cell r="AB491" t="str">
            <v>sale</v>
          </cell>
        </row>
        <row r="492">
          <cell r="C492" t="str">
            <v>zzVACANTE33</v>
          </cell>
          <cell r="D492" t="str">
            <v>4065-15</v>
          </cell>
          <cell r="E492">
            <v>18995922.495416671</v>
          </cell>
          <cell r="F492" t="str">
            <v>Técnico Administrativo</v>
          </cell>
          <cell r="G492" t="str">
            <v>24ORIENTE</v>
          </cell>
          <cell r="H492" t="str">
            <v>GRUPO SERVICIOS</v>
          </cell>
          <cell r="K492" t="str">
            <v>X</v>
          </cell>
          <cell r="M492" t="str">
            <v>C</v>
          </cell>
          <cell r="N492" t="str">
            <v>VO</v>
          </cell>
          <cell r="P492">
            <v>935634</v>
          </cell>
          <cell r="Q492">
            <v>0</v>
          </cell>
          <cell r="R492">
            <v>0</v>
          </cell>
          <cell r="V492">
            <v>0</v>
          </cell>
          <cell r="X492" t="str">
            <v>5Tecnico</v>
          </cell>
          <cell r="Y492">
            <v>0</v>
          </cell>
          <cell r="Z492" t="str">
            <v>ORIENTE</v>
          </cell>
          <cell r="AA492" t="str">
            <v>SUP</v>
          </cell>
          <cell r="AB492" t="str">
            <v>sale</v>
          </cell>
        </row>
        <row r="493">
          <cell r="C493" t="str">
            <v>zzVACANTE34</v>
          </cell>
          <cell r="D493" t="str">
            <v>5040-16</v>
          </cell>
          <cell r="E493">
            <v>14586952.714583334</v>
          </cell>
          <cell r="F493" t="str">
            <v>Secretario Ejecutivo</v>
          </cell>
          <cell r="G493" t="str">
            <v>25SUROCCIDENTE</v>
          </cell>
          <cell r="H493" t="str">
            <v>DIRECCION REGIONAL CAUCA</v>
          </cell>
          <cell r="K493" t="str">
            <v>X</v>
          </cell>
          <cell r="M493" t="str">
            <v>C</v>
          </cell>
          <cell r="N493" t="str">
            <v>VO</v>
          </cell>
          <cell r="P493">
            <v>688731</v>
          </cell>
          <cell r="Q493">
            <v>0</v>
          </cell>
          <cell r="R493">
            <v>0</v>
          </cell>
          <cell r="V493">
            <v>0</v>
          </cell>
          <cell r="X493" t="str">
            <v>6Asistencial</v>
          </cell>
          <cell r="Y493">
            <v>0</v>
          </cell>
          <cell r="Z493" t="str">
            <v>SUROCCIDENTE</v>
          </cell>
          <cell r="AA493" t="str">
            <v>SUP</v>
          </cell>
          <cell r="AB493" t="str">
            <v>sale</v>
          </cell>
        </row>
        <row r="494">
          <cell r="C494" t="str">
            <v>zzVACANTE35</v>
          </cell>
          <cell r="D494" t="str">
            <v>5040-20</v>
          </cell>
          <cell r="E494">
            <v>16138824.14833333</v>
          </cell>
          <cell r="F494" t="str">
            <v>Secretario Ejecutivo</v>
          </cell>
          <cell r="G494" t="str">
            <v>20SEG</v>
          </cell>
          <cell r="H494" t="str">
            <v>SECRETARIA GENERAL</v>
          </cell>
          <cell r="K494" t="str">
            <v>X</v>
          </cell>
          <cell r="M494" t="str">
            <v>C</v>
          </cell>
          <cell r="N494" t="str">
            <v>V</v>
          </cell>
          <cell r="P494">
            <v>764298</v>
          </cell>
          <cell r="Q494">
            <v>0</v>
          </cell>
          <cell r="R494">
            <v>0</v>
          </cell>
          <cell r="V494">
            <v>0</v>
          </cell>
          <cell r="X494" t="str">
            <v>6Asistencial</v>
          </cell>
          <cell r="Y494">
            <v>0</v>
          </cell>
          <cell r="AA494" t="str">
            <v>SUP</v>
          </cell>
          <cell r="AB494" t="str">
            <v>sale</v>
          </cell>
        </row>
        <row r="495">
          <cell r="C495" t="str">
            <v>zzVACANTE36</v>
          </cell>
          <cell r="D495" t="str">
            <v>5120-09</v>
          </cell>
          <cell r="E495">
            <v>10643889.421249999</v>
          </cell>
          <cell r="F495" t="str">
            <v>Auxiliar Administrativo</v>
          </cell>
          <cell r="G495" t="str">
            <v>25SUROCCIDENTE</v>
          </cell>
          <cell r="H495" t="str">
            <v>GRUPO ADMINISTRATIVO Y FINANCIERO</v>
          </cell>
          <cell r="K495" t="str">
            <v>X</v>
          </cell>
          <cell r="M495" t="str">
            <v>C</v>
          </cell>
          <cell r="N495" t="str">
            <v>V</v>
          </cell>
          <cell r="P495">
            <v>468655</v>
          </cell>
          <cell r="Q495">
            <v>0</v>
          </cell>
          <cell r="R495">
            <v>0</v>
          </cell>
          <cell r="V495">
            <v>0</v>
          </cell>
          <cell r="X495" t="str">
            <v>6Asistencial</v>
          </cell>
          <cell r="Y495">
            <v>0</v>
          </cell>
          <cell r="Z495" t="str">
            <v>SUROCCIDENTE</v>
          </cell>
          <cell r="AA495" t="str">
            <v>SUP</v>
          </cell>
          <cell r="AB495" t="str">
            <v>sale</v>
          </cell>
        </row>
        <row r="496">
          <cell r="C496" t="str">
            <v>zzVACANTE37</v>
          </cell>
          <cell r="D496" t="str">
            <v>5120-12</v>
          </cell>
          <cell r="E496">
            <v>13279546.932500001</v>
          </cell>
          <cell r="F496" t="str">
            <v>Auxiliar Administrativo</v>
          </cell>
          <cell r="G496" t="str">
            <v>20SEG</v>
          </cell>
          <cell r="H496" t="str">
            <v>GRUPO SERVICIOS GENERALES</v>
          </cell>
          <cell r="K496" t="str">
            <v>X</v>
          </cell>
          <cell r="M496" t="str">
            <v>C</v>
          </cell>
          <cell r="N496" t="str">
            <v>VO</v>
          </cell>
          <cell r="P496">
            <v>596996</v>
          </cell>
          <cell r="Q496">
            <v>0</v>
          </cell>
          <cell r="R496">
            <v>0</v>
          </cell>
          <cell r="V496">
            <v>0</v>
          </cell>
          <cell r="X496" t="str">
            <v>6Asistencial</v>
          </cell>
          <cell r="Y496">
            <v>0</v>
          </cell>
          <cell r="AA496" t="str">
            <v>SUP</v>
          </cell>
          <cell r="AB496" t="str">
            <v>sale</v>
          </cell>
        </row>
        <row r="497">
          <cell r="C497" t="str">
            <v>zzVACANTE38</v>
          </cell>
          <cell r="D497" t="str">
            <v>5310-19</v>
          </cell>
          <cell r="E497">
            <v>24716999.175000004</v>
          </cell>
          <cell r="F497" t="str">
            <v>Conductor Mec (Asignado)</v>
          </cell>
          <cell r="G497" t="str">
            <v>10DIR</v>
          </cell>
          <cell r="H497" t="str">
            <v>DIRECCION GENERAL</v>
          </cell>
          <cell r="M497" t="str">
            <v>LNR</v>
          </cell>
          <cell r="N497" t="str">
            <v>VO</v>
          </cell>
          <cell r="P497">
            <v>740637</v>
          </cell>
          <cell r="Q497">
            <v>0</v>
          </cell>
          <cell r="R497">
            <v>0</v>
          </cell>
          <cell r="V497">
            <v>0</v>
          </cell>
          <cell r="X497" t="str">
            <v>6Asistencial</v>
          </cell>
          <cell r="Y497">
            <v>0</v>
          </cell>
          <cell r="AA497" t="str">
            <v>Mant</v>
          </cell>
          <cell r="AB497" t="str">
            <v>5310-19</v>
          </cell>
        </row>
        <row r="498">
          <cell r="C498" t="str">
            <v>zzVACANTE4</v>
          </cell>
          <cell r="D498" t="str">
            <v>2035-16</v>
          </cell>
          <cell r="E498">
            <v>34713218.367083333</v>
          </cell>
          <cell r="F498" t="str">
            <v>Director o Gerente Regional</v>
          </cell>
          <cell r="G498" t="str">
            <v>25SUROCCIDENTE</v>
          </cell>
          <cell r="H498" t="str">
            <v>DIRECCION REGIONAL TOLIMA</v>
          </cell>
          <cell r="K498" t="str">
            <v>X</v>
          </cell>
          <cell r="M498" t="str">
            <v>LNR</v>
          </cell>
          <cell r="N498" t="str">
            <v>V</v>
          </cell>
          <cell r="P498">
            <v>1709781</v>
          </cell>
          <cell r="Q498">
            <v>0</v>
          </cell>
          <cell r="R498">
            <v>0</v>
          </cell>
          <cell r="V498">
            <v>0</v>
          </cell>
          <cell r="X498" t="str">
            <v>3Ejecutivo</v>
          </cell>
          <cell r="Y498">
            <v>0</v>
          </cell>
          <cell r="Z498" t="str">
            <v>SUROCCIDENTE</v>
          </cell>
          <cell r="AA498" t="str">
            <v>SUP</v>
          </cell>
          <cell r="AB498" t="str">
            <v>sale</v>
          </cell>
        </row>
        <row r="499">
          <cell r="C499" t="str">
            <v>zzVACANTE5</v>
          </cell>
          <cell r="D499" t="str">
            <v>2040-11</v>
          </cell>
          <cell r="E499">
            <v>29737405.522916667</v>
          </cell>
          <cell r="F499" t="str">
            <v>Jefe de División</v>
          </cell>
          <cell r="G499" t="str">
            <v>23NORTE</v>
          </cell>
          <cell r="H499" t="str">
            <v>DIVISION ADMINISTRATIVA Y FINANCIERA</v>
          </cell>
          <cell r="K499" t="str">
            <v>X</v>
          </cell>
          <cell r="M499" t="str">
            <v>C</v>
          </cell>
          <cell r="N499" t="str">
            <v>VO</v>
          </cell>
          <cell r="P499">
            <v>1464700</v>
          </cell>
          <cell r="Q499">
            <v>0</v>
          </cell>
          <cell r="R499">
            <v>0</v>
          </cell>
          <cell r="V499">
            <v>0</v>
          </cell>
          <cell r="X499" t="str">
            <v>3Ejecutivo</v>
          </cell>
          <cell r="Y499">
            <v>0</v>
          </cell>
          <cell r="Z499" t="str">
            <v>NORTE</v>
          </cell>
          <cell r="AA499" t="str">
            <v>SUP</v>
          </cell>
          <cell r="AB499" t="str">
            <v>sale</v>
          </cell>
        </row>
        <row r="500">
          <cell r="C500" t="str">
            <v>zzVACANTE6</v>
          </cell>
          <cell r="D500" t="str">
            <v>2040-18</v>
          </cell>
          <cell r="E500">
            <v>38152175.625416674</v>
          </cell>
          <cell r="F500" t="str">
            <v>Jefe de División</v>
          </cell>
          <cell r="G500" t="str">
            <v>19SDF</v>
          </cell>
          <cell r="H500" t="str">
            <v>DIVISION GESTION ECONOMICA</v>
          </cell>
          <cell r="K500" t="str">
            <v>X</v>
          </cell>
          <cell r="M500" t="str">
            <v>C</v>
          </cell>
          <cell r="N500" t="str">
            <v>VO</v>
          </cell>
          <cell r="P500">
            <v>1879165</v>
          </cell>
          <cell r="Q500">
            <v>0</v>
          </cell>
          <cell r="R500">
            <v>0</v>
          </cell>
          <cell r="V500">
            <v>0</v>
          </cell>
          <cell r="X500" t="str">
            <v>3Ejecutivo</v>
          </cell>
          <cell r="Y500">
            <v>0</v>
          </cell>
          <cell r="AA500" t="str">
            <v>SUP</v>
          </cell>
          <cell r="AB500" t="str">
            <v>sale</v>
          </cell>
        </row>
        <row r="501">
          <cell r="C501" t="str">
            <v>zzVACANTE7</v>
          </cell>
          <cell r="D501" t="str">
            <v>2040-18</v>
          </cell>
          <cell r="E501">
            <v>38152175.625416674</v>
          </cell>
          <cell r="F501" t="str">
            <v>Jefe de División</v>
          </cell>
          <cell r="G501" t="str">
            <v>19SDF</v>
          </cell>
          <cell r="H501" t="str">
            <v>DIVISION OPERACION FINANCIERA</v>
          </cell>
          <cell r="K501" t="str">
            <v>X</v>
          </cell>
          <cell r="M501" t="str">
            <v>C</v>
          </cell>
          <cell r="N501" t="str">
            <v>VO</v>
          </cell>
          <cell r="P501">
            <v>1879165</v>
          </cell>
          <cell r="Q501">
            <v>0</v>
          </cell>
          <cell r="R501">
            <v>0</v>
          </cell>
          <cell r="V501">
            <v>0</v>
          </cell>
          <cell r="X501" t="str">
            <v>3Ejecutivo</v>
          </cell>
          <cell r="Y501">
            <v>0</v>
          </cell>
          <cell r="AA501" t="str">
            <v>SUP</v>
          </cell>
          <cell r="AB501" t="str">
            <v>sale</v>
          </cell>
        </row>
        <row r="502">
          <cell r="C502" t="str">
            <v>zzVACANTE8</v>
          </cell>
          <cell r="D502" t="str">
            <v>2040-18</v>
          </cell>
          <cell r="E502">
            <v>38152175.625416674</v>
          </cell>
          <cell r="F502" t="str">
            <v>Jefe de División</v>
          </cell>
          <cell r="G502" t="str">
            <v>16SDT</v>
          </cell>
          <cell r="H502" t="str">
            <v>DIVISION PROGRAMAS INTERNACIONALES</v>
          </cell>
          <cell r="I502" t="str">
            <v>SRI</v>
          </cell>
          <cell r="K502" t="str">
            <v>X</v>
          </cell>
          <cell r="M502" t="str">
            <v>C</v>
          </cell>
          <cell r="N502" t="str">
            <v>V</v>
          </cell>
          <cell r="P502">
            <v>1879165</v>
          </cell>
          <cell r="Q502">
            <v>0</v>
          </cell>
          <cell r="R502">
            <v>0</v>
          </cell>
          <cell r="V502">
            <v>0</v>
          </cell>
          <cell r="X502" t="str">
            <v>3Ejecutivo</v>
          </cell>
          <cell r="Y502">
            <v>0</v>
          </cell>
          <cell r="AA502" t="str">
            <v>SUP</v>
          </cell>
          <cell r="AB502" t="str">
            <v>sale</v>
          </cell>
        </row>
        <row r="503">
          <cell r="C503" t="str">
            <v>zzVACANTE9</v>
          </cell>
          <cell r="D503" t="str">
            <v>2040-18</v>
          </cell>
          <cell r="E503">
            <v>38152175.625416674</v>
          </cell>
          <cell r="F503" t="str">
            <v>Jefe de División</v>
          </cell>
          <cell r="G503" t="str">
            <v>20SEG</v>
          </cell>
          <cell r="H503" t="str">
            <v>DIVISION RECURSOS HUMANOS</v>
          </cell>
          <cell r="K503" t="str">
            <v>X</v>
          </cell>
          <cell r="M503" t="str">
            <v>C</v>
          </cell>
          <cell r="N503" t="str">
            <v>VO</v>
          </cell>
          <cell r="P503">
            <v>1879165</v>
          </cell>
          <cell r="Q503">
            <v>0</v>
          </cell>
          <cell r="R503">
            <v>0</v>
          </cell>
          <cell r="V503">
            <v>0</v>
          </cell>
          <cell r="X503" t="str">
            <v>3Ejecutivo</v>
          </cell>
          <cell r="Y503">
            <v>0</v>
          </cell>
          <cell r="AA503" t="str">
            <v>SUP</v>
          </cell>
          <cell r="AB503" t="str">
            <v>sale</v>
          </cell>
        </row>
        <row r="504">
          <cell r="C504" t="str">
            <v>ACERO BERNAL PLINIO ALFONSO</v>
          </cell>
          <cell r="D504" t="str">
            <v>3020-07</v>
          </cell>
          <cell r="E504">
            <v>21638241.307083331</v>
          </cell>
          <cell r="F504" t="str">
            <v>Profesional Universitario</v>
          </cell>
          <cell r="G504" t="str">
            <v>24ORIENTE</v>
          </cell>
          <cell r="H504" t="str">
            <v>ORIENTE</v>
          </cell>
          <cell r="I504" t="str">
            <v>ORIENTE</v>
          </cell>
          <cell r="J504" t="str">
            <v>SI</v>
          </cell>
          <cell r="M504" t="str">
            <v>C</v>
          </cell>
          <cell r="P504">
            <v>985672</v>
          </cell>
          <cell r="Q504">
            <v>80108</v>
          </cell>
          <cell r="X504" t="str">
            <v>4Profesional</v>
          </cell>
          <cell r="Z504" t="str">
            <v>ORIENTE</v>
          </cell>
          <cell r="AA504" t="str">
            <v>Mant</v>
          </cell>
        </row>
        <row r="505">
          <cell r="C505">
            <v>1.001020303</v>
          </cell>
          <cell r="D505" t="str">
            <v>0040-21</v>
          </cell>
          <cell r="E505">
            <v>99096290.052500039</v>
          </cell>
          <cell r="F505" t="str">
            <v>Subgerente, Vicepresidente o Subdirector General o Nacional de Entidad Descentralizada o de Unidad Administrativa Especial</v>
          </cell>
          <cell r="G505" t="str">
            <v>19SDF</v>
          </cell>
          <cell r="H505" t="str">
            <v>SUBDIRECCION FINANCIERA</v>
          </cell>
          <cell r="I505" t="str">
            <v>SUBDIRECCION FINANCIERA</v>
          </cell>
          <cell r="J505" t="str">
            <v>SI</v>
          </cell>
          <cell r="M505" t="str">
            <v>LNR</v>
          </cell>
          <cell r="N505" t="str">
            <v>V</v>
          </cell>
          <cell r="P505">
            <v>3767529</v>
          </cell>
          <cell r="Q505">
            <v>0</v>
          </cell>
          <cell r="X505" t="str">
            <v>1Directivo</v>
          </cell>
          <cell r="AA505" t="str">
            <v>crear</v>
          </cell>
        </row>
        <row r="506">
          <cell r="C506" t="str">
            <v>AJIACO MOLINA DOMINGO ANTONIO</v>
          </cell>
          <cell r="D506" t="str">
            <v>3020-12</v>
          </cell>
          <cell r="E506">
            <v>25294052.003333326</v>
          </cell>
          <cell r="F506" t="str">
            <v>Profesional Universitario</v>
          </cell>
          <cell r="G506" t="str">
            <v>16SCC</v>
          </cell>
          <cell r="H506" t="str">
            <v>DIVISION CARTERA</v>
          </cell>
          <cell r="I506" t="str">
            <v>DIVISION CARTERA</v>
          </cell>
          <cell r="J506" t="str">
            <v>SI</v>
          </cell>
          <cell r="M506" t="str">
            <v>C</v>
          </cell>
          <cell r="P506">
            <v>1245845</v>
          </cell>
          <cell r="Q506">
            <v>0</v>
          </cell>
          <cell r="X506" t="str">
            <v>4Profesional</v>
          </cell>
          <cell r="AA506" t="str">
            <v>Mant</v>
          </cell>
        </row>
        <row r="507">
          <cell r="C507" t="str">
            <v>AMEZQUITA RODRIGUEZ BLANCA FLOR</v>
          </cell>
          <cell r="D507" t="str">
            <v>4065-12</v>
          </cell>
          <cell r="E507">
            <v>16415181.84</v>
          </cell>
          <cell r="F507" t="str">
            <v>Técnico Administrativo</v>
          </cell>
          <cell r="G507" t="str">
            <v>20SEG</v>
          </cell>
          <cell r="H507" t="str">
            <v>SECRETARIA GENERAL</v>
          </cell>
          <cell r="I507" t="str">
            <v>SECRETARIA GENERAL</v>
          </cell>
          <cell r="J507" t="str">
            <v>NO</v>
          </cell>
          <cell r="M507" t="str">
            <v>C</v>
          </cell>
          <cell r="P507">
            <v>808521</v>
          </cell>
          <cell r="Q507">
            <v>0</v>
          </cell>
          <cell r="X507" t="str">
            <v>5Tecnico</v>
          </cell>
          <cell r="AA507" t="str">
            <v>Mant</v>
          </cell>
        </row>
        <row r="508">
          <cell r="C508" t="str">
            <v>ANDRADE RESLEN JESUS ELIAS</v>
          </cell>
          <cell r="D508" t="str">
            <v>3020-12</v>
          </cell>
          <cell r="E508">
            <v>25294052.003333326</v>
          </cell>
          <cell r="F508" t="str">
            <v>Profesional Universitario</v>
          </cell>
          <cell r="G508" t="str">
            <v>13OJU</v>
          </cell>
          <cell r="H508" t="str">
            <v>OFICINA JURIDICA</v>
          </cell>
          <cell r="I508" t="str">
            <v>OFICINA JURIDICA</v>
          </cell>
          <cell r="J508" t="str">
            <v>NO</v>
          </cell>
          <cell r="M508" t="str">
            <v>C</v>
          </cell>
          <cell r="P508">
            <v>1245845</v>
          </cell>
          <cell r="Q508">
            <v>0</v>
          </cell>
          <cell r="X508" t="str">
            <v>4Profesional</v>
          </cell>
          <cell r="AA508" t="str">
            <v>Mant</v>
          </cell>
        </row>
        <row r="509">
          <cell r="C509">
            <v>1</v>
          </cell>
          <cell r="D509" t="str">
            <v>0040-21</v>
          </cell>
          <cell r="E509">
            <v>99096290.052500039</v>
          </cell>
          <cell r="F509" t="str">
            <v>Subgerente, Vicepresidente o Subdirector General o Nacional de Entidad Descentralizada o de Unidad Administrativa Especial</v>
          </cell>
          <cell r="G509" t="str">
            <v>18SRI</v>
          </cell>
          <cell r="H509" t="str">
            <v>SUBDIRECCION REL INTERNALES</v>
          </cell>
          <cell r="I509" t="str">
            <v>SUBDIRECCION DE REL INTERNALES</v>
          </cell>
          <cell r="J509" t="str">
            <v>SI</v>
          </cell>
          <cell r="M509" t="str">
            <v>LNR</v>
          </cell>
          <cell r="N509" t="str">
            <v>V</v>
          </cell>
          <cell r="P509">
            <v>3767529</v>
          </cell>
          <cell r="Q509">
            <v>0</v>
          </cell>
          <cell r="X509" t="str">
            <v>1Directivo</v>
          </cell>
          <cell r="AA509" t="str">
            <v>crear</v>
          </cell>
        </row>
        <row r="510">
          <cell r="C510" t="str">
            <v>AVILA LECHUGA NURIS ISABEL</v>
          </cell>
          <cell r="D510" t="str">
            <v>3020-08</v>
          </cell>
          <cell r="E510">
            <v>22387594.703749999</v>
          </cell>
          <cell r="F510" t="str">
            <v>Profesional Universitario</v>
          </cell>
          <cell r="G510" t="str">
            <v>20SEG</v>
          </cell>
          <cell r="H510" t="str">
            <v>DIVISION SERVICIOS ADMINISTRATIVOS</v>
          </cell>
          <cell r="I510" t="str">
            <v>CAJA MENOR Y SEGUROS</v>
          </cell>
          <cell r="J510" t="str">
            <v>NO</v>
          </cell>
          <cell r="L510">
            <v>2003</v>
          </cell>
          <cell r="M510" t="str">
            <v>C</v>
          </cell>
          <cell r="P510">
            <v>1044033</v>
          </cell>
          <cell r="Q510">
            <v>58656</v>
          </cell>
          <cell r="X510" t="str">
            <v>4Profesional</v>
          </cell>
          <cell r="AA510" t="str">
            <v>Mant</v>
          </cell>
        </row>
        <row r="511">
          <cell r="C511" t="str">
            <v>BARRETO MENDEZ WILLIAM</v>
          </cell>
          <cell r="D511" t="str">
            <v>3020-14</v>
          </cell>
          <cell r="E511">
            <v>27317929.430000003</v>
          </cell>
          <cell r="F511" t="str">
            <v>Profesional Universitario</v>
          </cell>
          <cell r="G511" t="str">
            <v>18SRI</v>
          </cell>
          <cell r="H511" t="str">
            <v>SUBDIRECCION REL INTERNALES</v>
          </cell>
          <cell r="I511" t="str">
            <v>CONVENIOS</v>
          </cell>
          <cell r="J511" t="str">
            <v>SI</v>
          </cell>
          <cell r="M511" t="str">
            <v>C</v>
          </cell>
          <cell r="P511">
            <v>1345530</v>
          </cell>
          <cell r="Q511">
            <v>0</v>
          </cell>
          <cell r="X511" t="str">
            <v>4Profesional</v>
          </cell>
          <cell r="AA511" t="str">
            <v>Mant</v>
          </cell>
        </row>
        <row r="512">
          <cell r="C512">
            <v>2</v>
          </cell>
          <cell r="D512" t="str">
            <v>1020-12</v>
          </cell>
          <cell r="E512">
            <v>64541762.831666656</v>
          </cell>
          <cell r="F512" t="str">
            <v>Asesor</v>
          </cell>
          <cell r="G512" t="str">
            <v>20SEG</v>
          </cell>
          <cell r="H512" t="str">
            <v>SECRETARIA GENERAL</v>
          </cell>
          <cell r="I512" t="str">
            <v>SECRETARIA GENERAL</v>
          </cell>
          <cell r="J512" t="str">
            <v>NO</v>
          </cell>
          <cell r="M512" t="str">
            <v>C</v>
          </cell>
          <cell r="N512" t="str">
            <v>V</v>
          </cell>
          <cell r="P512">
            <v>3178970</v>
          </cell>
          <cell r="Q512">
            <v>0</v>
          </cell>
          <cell r="X512" t="str">
            <v>2Asesor</v>
          </cell>
          <cell r="AA512" t="str">
            <v>crear</v>
          </cell>
        </row>
        <row r="513">
          <cell r="C513" t="str">
            <v>BOHORQUEZ RODRIGUEZ MARIA ERNESTINA</v>
          </cell>
          <cell r="D513" t="str">
            <v>3020-10</v>
          </cell>
          <cell r="E513">
            <v>24270956.944583334</v>
          </cell>
          <cell r="F513" t="str">
            <v>Profesional Universitario</v>
          </cell>
          <cell r="G513" t="str">
            <v>21CENTRO</v>
          </cell>
          <cell r="H513" t="str">
            <v>CENTRO</v>
          </cell>
          <cell r="I513" t="str">
            <v>CENTRO</v>
          </cell>
          <cell r="J513" t="str">
            <v>SI</v>
          </cell>
          <cell r="M513" t="str">
            <v>C</v>
          </cell>
          <cell r="P513">
            <v>1135915</v>
          </cell>
          <cell r="Q513">
            <v>59538</v>
          </cell>
          <cell r="X513" t="str">
            <v>4Profesional</v>
          </cell>
          <cell r="Z513" t="str">
            <v>CENTRO</v>
          </cell>
          <cell r="AA513" t="str">
            <v>Mant</v>
          </cell>
        </row>
        <row r="514">
          <cell r="C514" t="str">
            <v>BOTERO JARAMILLO ARIEL ALBERTO</v>
          </cell>
          <cell r="D514" t="str">
            <v>3020-12</v>
          </cell>
          <cell r="E514">
            <v>25294052.003333326</v>
          </cell>
          <cell r="F514" t="str">
            <v>Profesional Universitario</v>
          </cell>
          <cell r="G514" t="str">
            <v>22NOROCCIDENTE</v>
          </cell>
          <cell r="H514" t="str">
            <v>NOROCCIDENTE</v>
          </cell>
          <cell r="I514" t="str">
            <v>NOROCCIDENTE</v>
          </cell>
          <cell r="J514" t="str">
            <v>SI</v>
          </cell>
          <cell r="M514" t="str">
            <v>C</v>
          </cell>
          <cell r="P514">
            <v>1245845</v>
          </cell>
          <cell r="Q514">
            <v>0</v>
          </cell>
          <cell r="X514" t="str">
            <v>4Profesional</v>
          </cell>
          <cell r="Z514" t="str">
            <v>NOROCCIDENTE</v>
          </cell>
          <cell r="AA514" t="str">
            <v>Mant</v>
          </cell>
        </row>
        <row r="515">
          <cell r="C515">
            <v>3</v>
          </cell>
          <cell r="D515" t="str">
            <v>3010-17</v>
          </cell>
          <cell r="E515">
            <v>33809401.822500005</v>
          </cell>
          <cell r="F515" t="str">
            <v>Profesional Especializado</v>
          </cell>
          <cell r="G515" t="str">
            <v>24ORIENTE</v>
          </cell>
          <cell r="H515" t="str">
            <v>ORIENTE</v>
          </cell>
          <cell r="I515" t="str">
            <v>ORIENTE</v>
          </cell>
          <cell r="J515" t="str">
            <v>SI</v>
          </cell>
          <cell r="M515" t="str">
            <v>C</v>
          </cell>
          <cell r="N515" t="str">
            <v>V</v>
          </cell>
          <cell r="P515">
            <v>1665264</v>
          </cell>
          <cell r="Q515">
            <v>0</v>
          </cell>
          <cell r="X515" t="str">
            <v>4Profesional</v>
          </cell>
          <cell r="Z515" t="str">
            <v>ORIENTE</v>
          </cell>
          <cell r="AA515" t="str">
            <v>crear</v>
          </cell>
        </row>
        <row r="516">
          <cell r="C516" t="str">
            <v>CABRALES GUZMAN JEANNETTE ELISA</v>
          </cell>
          <cell r="D516" t="str">
            <v>5040-20</v>
          </cell>
          <cell r="E516">
            <v>16138824.14833333</v>
          </cell>
          <cell r="F516" t="str">
            <v>Secretario Ejecutivo</v>
          </cell>
          <cell r="G516" t="str">
            <v>19SDF</v>
          </cell>
          <cell r="H516" t="str">
            <v>DIVISION CONTABILIDAD</v>
          </cell>
          <cell r="I516" t="str">
            <v>DIVISION CONTABILIDAD</v>
          </cell>
          <cell r="J516" t="str">
            <v>SI</v>
          </cell>
          <cell r="M516" t="str">
            <v>C</v>
          </cell>
          <cell r="P516">
            <v>764298</v>
          </cell>
          <cell r="Q516">
            <v>0</v>
          </cell>
          <cell r="X516" t="str">
            <v>6Asistencial</v>
          </cell>
          <cell r="AA516" t="str">
            <v>Mant</v>
          </cell>
        </row>
        <row r="517">
          <cell r="C517" t="str">
            <v>CACERES CIFUENTES GLORIA MARIA</v>
          </cell>
          <cell r="D517" t="str">
            <v>4065-11</v>
          </cell>
          <cell r="E517">
            <v>16080398.177083332</v>
          </cell>
          <cell r="F517" t="str">
            <v>Técnico Administrativo</v>
          </cell>
          <cell r="G517" t="str">
            <v>19SDF</v>
          </cell>
          <cell r="H517" t="str">
            <v>DIVISION INVERSIONES</v>
          </cell>
          <cell r="I517" t="str">
            <v>DIVISION INVERSIONES</v>
          </cell>
          <cell r="J517" t="str">
            <v>SI</v>
          </cell>
          <cell r="M517" t="str">
            <v>C</v>
          </cell>
          <cell r="P517">
            <v>761453</v>
          </cell>
          <cell r="Q517">
            <v>0</v>
          </cell>
          <cell r="X517" t="str">
            <v>5Tecnico</v>
          </cell>
          <cell r="AA517" t="str">
            <v>Mant</v>
          </cell>
        </row>
        <row r="518">
          <cell r="C518" t="str">
            <v>CADAVID MEJIA LUIS GUILLERMO</v>
          </cell>
          <cell r="D518" t="str">
            <v>3010-16</v>
          </cell>
          <cell r="E518">
            <v>33955987.529166669</v>
          </cell>
          <cell r="F518" t="str">
            <v>Profesional Especializado</v>
          </cell>
          <cell r="G518" t="str">
            <v>22NOROCCIDENTE</v>
          </cell>
          <cell r="H518" t="str">
            <v>NOROCCIDENTE</v>
          </cell>
          <cell r="I518" t="str">
            <v>NOROCCIDENTE</v>
          </cell>
          <cell r="J518" t="str">
            <v>SI</v>
          </cell>
          <cell r="L518">
            <v>2003</v>
          </cell>
          <cell r="M518" t="str">
            <v>C</v>
          </cell>
          <cell r="N518" t="str">
            <v>P</v>
          </cell>
          <cell r="P518">
            <v>1551384</v>
          </cell>
          <cell r="Q518">
            <v>121100</v>
          </cell>
          <cell r="X518" t="str">
            <v>4Profesional</v>
          </cell>
          <cell r="Z518" t="str">
            <v>NOROCCIDENTE</v>
          </cell>
          <cell r="AA518" t="str">
            <v>crear</v>
          </cell>
        </row>
        <row r="519">
          <cell r="C519" t="str">
            <v>CAICEDO GALLEGO CARLOS ARTURO</v>
          </cell>
          <cell r="D519" t="str">
            <v>3020-12</v>
          </cell>
          <cell r="E519">
            <v>25294052.003333326</v>
          </cell>
          <cell r="F519" t="str">
            <v>Profesional Universitario</v>
          </cell>
          <cell r="G519" t="str">
            <v>15OSI</v>
          </cell>
          <cell r="H519" t="str">
            <v>OFICINA SISTEMATIZACION</v>
          </cell>
          <cell r="I519" t="str">
            <v>OFICINA DE SISTEMATIZACION</v>
          </cell>
          <cell r="J519" t="str">
            <v>SI</v>
          </cell>
          <cell r="M519" t="str">
            <v>C</v>
          </cell>
          <cell r="N519" t="str">
            <v>P</v>
          </cell>
          <cell r="P519">
            <v>1245845</v>
          </cell>
          <cell r="Q519">
            <v>0</v>
          </cell>
          <cell r="X519" t="str">
            <v>4Profesional</v>
          </cell>
          <cell r="AA519" t="str">
            <v>Mant</v>
          </cell>
        </row>
        <row r="520">
          <cell r="C520" t="str">
            <v>CANCINO NARANJO MAURICIO RAFAEL</v>
          </cell>
          <cell r="D520" t="str">
            <v>5120-09</v>
          </cell>
          <cell r="E520">
            <v>10643889.421249999</v>
          </cell>
          <cell r="F520" t="str">
            <v>Auxiliar Administrativo</v>
          </cell>
          <cell r="G520" t="str">
            <v>19SDF</v>
          </cell>
          <cell r="H520" t="str">
            <v>DIVISION TESORERIA</v>
          </cell>
          <cell r="I520" t="str">
            <v>DIVISION TESORERIA</v>
          </cell>
          <cell r="J520" t="str">
            <v>SI</v>
          </cell>
          <cell r="M520" t="str">
            <v>C</v>
          </cell>
          <cell r="P520">
            <v>468655</v>
          </cell>
          <cell r="Q520">
            <v>0</v>
          </cell>
          <cell r="X520" t="str">
            <v>6Asistencial</v>
          </cell>
          <cell r="AA520" t="str">
            <v>Mant</v>
          </cell>
        </row>
        <row r="521">
          <cell r="C521" t="str">
            <v>CARDONA GIRALDO MIRIAM</v>
          </cell>
          <cell r="D521" t="str">
            <v>3020-08</v>
          </cell>
          <cell r="E521">
            <v>21196717.882083338</v>
          </cell>
          <cell r="F521" t="str">
            <v>Profesional Universitario</v>
          </cell>
          <cell r="G521" t="str">
            <v>20SEG</v>
          </cell>
          <cell r="H521" t="str">
            <v>DIVISION TALENTO HUMANO</v>
          </cell>
          <cell r="I521" t="str">
            <v>DIVISION DE TALENTO HUMANO</v>
          </cell>
          <cell r="J521" t="str">
            <v>NO</v>
          </cell>
          <cell r="M521" t="str">
            <v>C</v>
          </cell>
          <cell r="P521">
            <v>1044033</v>
          </cell>
          <cell r="Q521">
            <v>0</v>
          </cell>
          <cell r="X521" t="str">
            <v>4Profesional</v>
          </cell>
          <cell r="AA521" t="str">
            <v>Mant</v>
          </cell>
        </row>
        <row r="522">
          <cell r="C522" t="str">
            <v>CARREÑO MORENO LUZ MARINA</v>
          </cell>
          <cell r="D522" t="str">
            <v>4065-15</v>
          </cell>
          <cell r="E522">
            <v>18995922.495416671</v>
          </cell>
          <cell r="F522" t="str">
            <v>Técnico Administrativo</v>
          </cell>
          <cell r="G522" t="str">
            <v>19SDF</v>
          </cell>
          <cell r="H522" t="str">
            <v>DIVISION INVERSIONES</v>
          </cell>
          <cell r="I522" t="str">
            <v>DIVISION INVERSIONES</v>
          </cell>
          <cell r="J522" t="str">
            <v>SI</v>
          </cell>
          <cell r="M522" t="str">
            <v>C</v>
          </cell>
          <cell r="P522">
            <v>935634</v>
          </cell>
          <cell r="Q522">
            <v>0</v>
          </cell>
          <cell r="X522" t="str">
            <v>5Tecnico</v>
          </cell>
          <cell r="AA522" t="str">
            <v>Mant</v>
          </cell>
        </row>
        <row r="523">
          <cell r="C523" t="str">
            <v>CARRILLO PEREA ADRIANA PATRICIA</v>
          </cell>
          <cell r="D523" t="str">
            <v>3020-06</v>
          </cell>
          <cell r="E523">
            <v>18995922.495416671</v>
          </cell>
          <cell r="F523" t="str">
            <v>Profesional Universitario</v>
          </cell>
          <cell r="G523" t="str">
            <v>24ORIENTE</v>
          </cell>
          <cell r="H523" t="str">
            <v>ORIENTE</v>
          </cell>
          <cell r="I523" t="str">
            <v>ORIENTE</v>
          </cell>
          <cell r="J523" t="str">
            <v>SI</v>
          </cell>
          <cell r="M523" t="str">
            <v>C</v>
          </cell>
          <cell r="P523">
            <v>935634</v>
          </cell>
          <cell r="Q523">
            <v>0</v>
          </cell>
          <cell r="X523" t="str">
            <v>4Profesional</v>
          </cell>
          <cell r="Z523" t="str">
            <v>ORIENTE</v>
          </cell>
          <cell r="AA523" t="str">
            <v>Mant</v>
          </cell>
        </row>
        <row r="524">
          <cell r="C524">
            <v>1.010101010102</v>
          </cell>
          <cell r="D524" t="str">
            <v>1020-12</v>
          </cell>
          <cell r="E524">
            <v>64541762.831666656</v>
          </cell>
          <cell r="F524" t="str">
            <v>Asesor</v>
          </cell>
          <cell r="G524" t="str">
            <v>20SEG</v>
          </cell>
          <cell r="H524" t="str">
            <v>SECRETARIA GENERAL</v>
          </cell>
          <cell r="I524" t="str">
            <v>SECRETARIA GENERAL</v>
          </cell>
          <cell r="J524" t="str">
            <v>NO</v>
          </cell>
          <cell r="M524" t="str">
            <v>C</v>
          </cell>
          <cell r="N524" t="str">
            <v>V</v>
          </cell>
          <cell r="P524">
            <v>3178970</v>
          </cell>
          <cell r="Q524">
            <v>0</v>
          </cell>
          <cell r="X524" t="str">
            <v>2Asesor</v>
          </cell>
          <cell r="AA524" t="str">
            <v>crear</v>
          </cell>
        </row>
        <row r="525">
          <cell r="C525" t="str">
            <v>CASTAÑO GARCIA GERMAN</v>
          </cell>
          <cell r="D525" t="str">
            <v>3020-06</v>
          </cell>
          <cell r="E525">
            <v>18995922.495416671</v>
          </cell>
          <cell r="F525" t="str">
            <v>Profesional Universitario</v>
          </cell>
          <cell r="G525" t="str">
            <v>25SUROCCIDENTE</v>
          </cell>
          <cell r="H525" t="str">
            <v>SUROCCIDENTE</v>
          </cell>
          <cell r="I525" t="str">
            <v>SUROCCIDENTE</v>
          </cell>
          <cell r="J525" t="str">
            <v>SI</v>
          </cell>
          <cell r="M525" t="str">
            <v>C</v>
          </cell>
          <cell r="P525">
            <v>935634</v>
          </cell>
          <cell r="Q525">
            <v>0</v>
          </cell>
          <cell r="X525" t="str">
            <v>4Profesional</v>
          </cell>
          <cell r="Z525" t="str">
            <v>SUROCCIDENTE</v>
          </cell>
          <cell r="AA525" t="str">
            <v>Mant</v>
          </cell>
        </row>
        <row r="526">
          <cell r="C526" t="str">
            <v>CASTAÑO LOPEZ JHON JAIRO</v>
          </cell>
          <cell r="D526" t="str">
            <v>3020-06</v>
          </cell>
          <cell r="E526">
            <v>18995922.495416671</v>
          </cell>
          <cell r="F526" t="str">
            <v>Profesional Universitario</v>
          </cell>
          <cell r="G526" t="str">
            <v>22NOROCCIDENTE</v>
          </cell>
          <cell r="H526" t="str">
            <v>NOROCCIDENTE</v>
          </cell>
          <cell r="I526" t="str">
            <v>NOROCCIDENTE</v>
          </cell>
          <cell r="J526" t="str">
            <v>SI</v>
          </cell>
          <cell r="M526" t="str">
            <v>C</v>
          </cell>
          <cell r="P526">
            <v>935634</v>
          </cell>
          <cell r="Q526">
            <v>0</v>
          </cell>
          <cell r="X526" t="str">
            <v>4Profesional</v>
          </cell>
          <cell r="Z526" t="str">
            <v>NOROCCIDENTE</v>
          </cell>
          <cell r="AA526" t="str">
            <v>Mant</v>
          </cell>
        </row>
        <row r="527">
          <cell r="C527" t="str">
            <v>CASTELLANOS GUTIERREZ INGRID ELIANA</v>
          </cell>
          <cell r="D527" t="str">
            <v>5040-20</v>
          </cell>
          <cell r="E527">
            <v>16138824.14833333</v>
          </cell>
          <cell r="F527" t="str">
            <v>Secretario Ejecutivo</v>
          </cell>
          <cell r="G527" t="str">
            <v>20SEG</v>
          </cell>
          <cell r="H527" t="str">
            <v>DIVISION SERVICIOS ADMINISTRATIVOS</v>
          </cell>
          <cell r="I527" t="str">
            <v>DIVISION SERVICIOS ADMINISTRATIVOS</v>
          </cell>
          <cell r="J527" t="str">
            <v>NO</v>
          </cell>
          <cell r="M527" t="str">
            <v>C</v>
          </cell>
          <cell r="P527">
            <v>764298</v>
          </cell>
          <cell r="Q527">
            <v>0</v>
          </cell>
          <cell r="X527" t="str">
            <v>6Asistencial</v>
          </cell>
          <cell r="AA527" t="str">
            <v>Mant</v>
          </cell>
        </row>
        <row r="528">
          <cell r="C528" t="str">
            <v>CASTRO MORENO GUSTAVO</v>
          </cell>
          <cell r="D528" t="str">
            <v>4065-15</v>
          </cell>
          <cell r="E528">
            <v>18995922.495416671</v>
          </cell>
          <cell r="F528" t="str">
            <v>Técnico Administrativo</v>
          </cell>
          <cell r="G528" t="str">
            <v>16SCC</v>
          </cell>
          <cell r="H528" t="str">
            <v>DIVISION CARTERA</v>
          </cell>
          <cell r="I528" t="str">
            <v>DIVISION CARTERA</v>
          </cell>
          <cell r="J528" t="str">
            <v>SI</v>
          </cell>
          <cell r="M528" t="str">
            <v>C</v>
          </cell>
          <cell r="P528">
            <v>935634</v>
          </cell>
          <cell r="Q528">
            <v>0</v>
          </cell>
          <cell r="X528" t="str">
            <v>5Tecnico</v>
          </cell>
          <cell r="AA528" t="str">
            <v>Mant</v>
          </cell>
        </row>
        <row r="529">
          <cell r="C529" t="str">
            <v>CHAVES DAVALOS JOSE FERNANDO</v>
          </cell>
          <cell r="D529" t="str">
            <v>4065-11</v>
          </cell>
          <cell r="E529">
            <v>16080398.177083332</v>
          </cell>
          <cell r="F529" t="str">
            <v>Técnico Administrativo</v>
          </cell>
          <cell r="G529" t="str">
            <v>14ODI</v>
          </cell>
          <cell r="H529" t="str">
            <v>OFICINA DIVULGACION</v>
          </cell>
          <cell r="I529" t="str">
            <v>OFICINA DE DIVULGACION</v>
          </cell>
          <cell r="J529" t="str">
            <v>NO</v>
          </cell>
          <cell r="M529" t="str">
            <v>C</v>
          </cell>
          <cell r="P529">
            <v>761453</v>
          </cell>
          <cell r="Q529">
            <v>0</v>
          </cell>
          <cell r="X529" t="str">
            <v>5Tecnico</v>
          </cell>
          <cell r="AA529" t="str">
            <v>Mant</v>
          </cell>
        </row>
        <row r="530">
          <cell r="C530" t="str">
            <v>CHAVES FERNANDEZ CARLOS ENRIQUE</v>
          </cell>
          <cell r="D530" t="str">
            <v>3010-17</v>
          </cell>
          <cell r="E530">
            <v>36079145.295416668</v>
          </cell>
          <cell r="F530" t="str">
            <v>Profesional Especializado</v>
          </cell>
          <cell r="G530" t="str">
            <v>11OCI</v>
          </cell>
          <cell r="H530" t="str">
            <v>OFICINA CONTROL INTERNO</v>
          </cell>
          <cell r="I530" t="str">
            <v>OFICINA DE CONTROL INTERNO</v>
          </cell>
          <cell r="J530" t="str">
            <v>NO</v>
          </cell>
          <cell r="L530">
            <v>2003</v>
          </cell>
          <cell r="M530" t="str">
            <v>C</v>
          </cell>
          <cell r="P530">
            <v>1665264</v>
          </cell>
          <cell r="Q530">
            <v>111795</v>
          </cell>
          <cell r="X530" t="str">
            <v>4Profesional</v>
          </cell>
          <cell r="AA530" t="str">
            <v>Mant</v>
          </cell>
        </row>
        <row r="531">
          <cell r="C531" t="str">
            <v>COIME CORTES JULIO NICOLAS</v>
          </cell>
          <cell r="D531" t="str">
            <v>5120-12</v>
          </cell>
          <cell r="E531">
            <v>13279546.932500001</v>
          </cell>
          <cell r="F531" t="str">
            <v>Auxiliar Administrativo</v>
          </cell>
          <cell r="G531" t="str">
            <v>20SEG</v>
          </cell>
          <cell r="H531" t="str">
            <v>DIVISION SERVICIOS ADMINISTRATIVOS</v>
          </cell>
          <cell r="I531" t="str">
            <v>CORRESPONDENCIA</v>
          </cell>
          <cell r="J531" t="str">
            <v>NO</v>
          </cell>
          <cell r="M531" t="str">
            <v>C</v>
          </cell>
          <cell r="P531">
            <v>596996</v>
          </cell>
          <cell r="Q531">
            <v>0</v>
          </cell>
          <cell r="X531" t="str">
            <v>6Asistencial</v>
          </cell>
          <cell r="AA531" t="str">
            <v>Mant</v>
          </cell>
        </row>
        <row r="532">
          <cell r="C532" t="str">
            <v>COMBARIZA MARTIN MARIA TERESA</v>
          </cell>
          <cell r="D532" t="str">
            <v>5040-20</v>
          </cell>
          <cell r="E532">
            <v>16138824.14833333</v>
          </cell>
          <cell r="F532" t="str">
            <v>Secretario Ejecutivo</v>
          </cell>
          <cell r="G532" t="str">
            <v>19SDF</v>
          </cell>
          <cell r="H532" t="str">
            <v>DIVISION TESORERIA</v>
          </cell>
          <cell r="I532" t="str">
            <v>DIVISION TESORERIA</v>
          </cell>
          <cell r="J532" t="str">
            <v>SI</v>
          </cell>
          <cell r="M532" t="str">
            <v>C</v>
          </cell>
          <cell r="P532">
            <v>764298</v>
          </cell>
          <cell r="Q532">
            <v>0</v>
          </cell>
          <cell r="X532" t="str">
            <v>6Asistencial</v>
          </cell>
          <cell r="AA532" t="str">
            <v>Mant</v>
          </cell>
        </row>
        <row r="533">
          <cell r="C533" t="str">
            <v>CONTENTO INFANTE FANNY</v>
          </cell>
          <cell r="D533" t="str">
            <v>3020-12</v>
          </cell>
          <cell r="E533">
            <v>25294052.003333326</v>
          </cell>
          <cell r="F533" t="str">
            <v>Profesional Universitario</v>
          </cell>
          <cell r="G533" t="str">
            <v>20SEG</v>
          </cell>
          <cell r="H533" t="str">
            <v>DIVISION TALENTO HUMANO</v>
          </cell>
          <cell r="I533" t="str">
            <v>CAPACITACION</v>
          </cell>
          <cell r="J533" t="str">
            <v>NO</v>
          </cell>
          <cell r="M533" t="str">
            <v>C</v>
          </cell>
          <cell r="P533">
            <v>1245845</v>
          </cell>
          <cell r="Q533">
            <v>0</v>
          </cell>
          <cell r="X533" t="str">
            <v>4Profesional</v>
          </cell>
          <cell r="AA533" t="str">
            <v>Mant</v>
          </cell>
        </row>
        <row r="534">
          <cell r="C534" t="str">
            <v>DAZA  CARMEN ALICIA-(CARMENZA)</v>
          </cell>
          <cell r="D534" t="str">
            <v>4065-09</v>
          </cell>
          <cell r="E534">
            <v>14586952.714583334</v>
          </cell>
          <cell r="F534" t="str">
            <v>Técnico Administrativo</v>
          </cell>
          <cell r="G534" t="str">
            <v>20SEG</v>
          </cell>
          <cell r="H534" t="str">
            <v>DIVISION ATENCION AL USUARIO - QUEJAS Y RECLAMOS</v>
          </cell>
          <cell r="I534" t="str">
            <v>DIVISION ATENCION AL USUARIO - QUEJAS Y RECLAMOS</v>
          </cell>
          <cell r="J534" t="str">
            <v>SI</v>
          </cell>
          <cell r="L534">
            <v>2003</v>
          </cell>
          <cell r="M534" t="str">
            <v>C</v>
          </cell>
          <cell r="P534">
            <v>688731</v>
          </cell>
          <cell r="Q534">
            <v>0</v>
          </cell>
          <cell r="X534" t="str">
            <v>5Tecnico</v>
          </cell>
          <cell r="AA534" t="str">
            <v>Mant</v>
          </cell>
        </row>
        <row r="535">
          <cell r="C535" t="str">
            <v>DAZA  LUZ MARIA</v>
          </cell>
          <cell r="D535" t="str">
            <v>3010-17</v>
          </cell>
          <cell r="E535">
            <v>35377361.200833336</v>
          </cell>
          <cell r="F535" t="str">
            <v>Profesional Especializado</v>
          </cell>
          <cell r="G535" t="str">
            <v>13OJU</v>
          </cell>
          <cell r="H535" t="str">
            <v>OFICINA JURIDICA</v>
          </cell>
          <cell r="I535" t="str">
            <v>OFICINA JURIDICA</v>
          </cell>
          <cell r="J535" t="str">
            <v>NO</v>
          </cell>
          <cell r="M535" t="str">
            <v>C</v>
          </cell>
          <cell r="P535">
            <v>1665264</v>
          </cell>
          <cell r="Q535">
            <v>77229</v>
          </cell>
          <cell r="X535" t="str">
            <v>4Profesional</v>
          </cell>
          <cell r="AA535" t="str">
            <v>Mant</v>
          </cell>
        </row>
        <row r="536">
          <cell r="C536">
            <v>4</v>
          </cell>
          <cell r="D536" t="str">
            <v>3010-17</v>
          </cell>
          <cell r="E536">
            <v>33809401.822500005</v>
          </cell>
          <cell r="F536" t="str">
            <v>Profesional Especializado</v>
          </cell>
          <cell r="G536" t="str">
            <v>23NORTE</v>
          </cell>
          <cell r="H536" t="str">
            <v>NORTE</v>
          </cell>
          <cell r="I536" t="str">
            <v>NORTE</v>
          </cell>
          <cell r="J536" t="str">
            <v>SI</v>
          </cell>
          <cell r="M536" t="str">
            <v>C</v>
          </cell>
          <cell r="N536" t="str">
            <v>V</v>
          </cell>
          <cell r="P536">
            <v>1665264</v>
          </cell>
          <cell r="Q536">
            <v>0</v>
          </cell>
          <cell r="X536" t="str">
            <v>4Profesional</v>
          </cell>
          <cell r="Z536" t="str">
            <v>NORTE</v>
          </cell>
          <cell r="AA536" t="str">
            <v>crear</v>
          </cell>
        </row>
        <row r="537">
          <cell r="C537" t="str">
            <v>DELGADILLO CALDERON HELMER</v>
          </cell>
          <cell r="D537" t="str">
            <v>3020-07</v>
          </cell>
          <cell r="E537">
            <v>20011830.391249999</v>
          </cell>
          <cell r="F537" t="str">
            <v>Profesional Universitario</v>
          </cell>
          <cell r="G537" t="str">
            <v>22NOROCCIDENTE</v>
          </cell>
          <cell r="H537" t="str">
            <v>NOROCCIDENTE</v>
          </cell>
          <cell r="I537" t="str">
            <v>NOROCCIDENTE</v>
          </cell>
          <cell r="J537" t="str">
            <v>SI</v>
          </cell>
          <cell r="L537">
            <v>2003</v>
          </cell>
          <cell r="M537" t="str">
            <v>C</v>
          </cell>
          <cell r="P537">
            <v>985672</v>
          </cell>
          <cell r="Q537">
            <v>0</v>
          </cell>
          <cell r="X537" t="str">
            <v>4Profesional</v>
          </cell>
          <cell r="Z537" t="str">
            <v>NOROCCIDENTE</v>
          </cell>
          <cell r="AA537" t="str">
            <v>Mant</v>
          </cell>
        </row>
        <row r="538">
          <cell r="C538" t="str">
            <v>DIAZ DE-ALVAREZ AURORA</v>
          </cell>
          <cell r="D538" t="str">
            <v>5040-22</v>
          </cell>
          <cell r="E538">
            <v>17182482.831666667</v>
          </cell>
          <cell r="F538" t="str">
            <v>Secretario Ejecutivo</v>
          </cell>
          <cell r="G538" t="str">
            <v>19SDF</v>
          </cell>
          <cell r="H538" t="str">
            <v>SUBDIRECCION FINANCIERA</v>
          </cell>
          <cell r="I538" t="str">
            <v>SUBDIRECCION FINANCIERA</v>
          </cell>
          <cell r="J538" t="str">
            <v>SI</v>
          </cell>
          <cell r="L538">
            <v>2003</v>
          </cell>
          <cell r="M538" t="str">
            <v>C</v>
          </cell>
          <cell r="N538" t="str">
            <v>P</v>
          </cell>
          <cell r="P538">
            <v>846314</v>
          </cell>
          <cell r="Q538">
            <v>0</v>
          </cell>
          <cell r="X538" t="str">
            <v>6Asistencial</v>
          </cell>
          <cell r="AA538" t="str">
            <v>Mant</v>
          </cell>
        </row>
        <row r="539">
          <cell r="C539" t="str">
            <v>DIAZ INFANTE LUZ STELLA</v>
          </cell>
          <cell r="D539" t="str">
            <v>5040-20</v>
          </cell>
          <cell r="E539">
            <v>16138824.14833333</v>
          </cell>
          <cell r="F539" t="str">
            <v>Secretario Ejecutivo</v>
          </cell>
          <cell r="G539" t="str">
            <v>12OPL</v>
          </cell>
          <cell r="H539" t="str">
            <v>OFICINA PLANEACION</v>
          </cell>
          <cell r="I539" t="str">
            <v>OFICINA DE PLANEACION</v>
          </cell>
          <cell r="J539" t="str">
            <v>NO</v>
          </cell>
          <cell r="M539" t="str">
            <v>C</v>
          </cell>
          <cell r="P539">
            <v>764298</v>
          </cell>
          <cell r="Q539">
            <v>0</v>
          </cell>
          <cell r="X539" t="str">
            <v>6Asistencial</v>
          </cell>
          <cell r="AA539" t="str">
            <v>Mant</v>
          </cell>
        </row>
        <row r="540">
          <cell r="C540" t="str">
            <v>DIAZ SOTO JAIR ARMANDO</v>
          </cell>
          <cell r="D540" t="str">
            <v>4065-15</v>
          </cell>
          <cell r="E540">
            <v>18995922.495416671</v>
          </cell>
          <cell r="F540" t="str">
            <v>Técnico Administrativo</v>
          </cell>
          <cell r="G540" t="str">
            <v>23NORTE</v>
          </cell>
          <cell r="H540" t="str">
            <v>NORTE</v>
          </cell>
          <cell r="I540" t="str">
            <v>NORTE</v>
          </cell>
          <cell r="J540" t="str">
            <v>SI</v>
          </cell>
          <cell r="M540" t="str">
            <v>C</v>
          </cell>
          <cell r="P540">
            <v>935634</v>
          </cell>
          <cell r="Q540">
            <v>0</v>
          </cell>
          <cell r="X540" t="str">
            <v>5Tecnico</v>
          </cell>
          <cell r="Z540" t="str">
            <v>NORTE</v>
          </cell>
          <cell r="AA540" t="str">
            <v>Mant</v>
          </cell>
        </row>
        <row r="541">
          <cell r="C541" t="str">
            <v>ESQUIVEL GONZALEZ ANGEL ANTONIO</v>
          </cell>
          <cell r="D541" t="str">
            <v>4065-11</v>
          </cell>
          <cell r="E541">
            <v>16080398.177083332</v>
          </cell>
          <cell r="F541" t="str">
            <v>Técnico Administrativo</v>
          </cell>
          <cell r="G541" t="str">
            <v>20SEG</v>
          </cell>
          <cell r="H541" t="str">
            <v>DIVISION SERVICIOS ADMINISTRATIVOS</v>
          </cell>
          <cell r="I541" t="str">
            <v>CORRESPONDENCIA</v>
          </cell>
          <cell r="J541" t="str">
            <v>NO</v>
          </cell>
          <cell r="M541" t="str">
            <v>C</v>
          </cell>
          <cell r="P541">
            <v>761453</v>
          </cell>
          <cell r="Q541">
            <v>0</v>
          </cell>
          <cell r="X541" t="str">
            <v>5Tecnico</v>
          </cell>
          <cell r="AA541" t="str">
            <v>Mant</v>
          </cell>
        </row>
        <row r="542">
          <cell r="C542" t="str">
            <v>FRANCO VARGAS MARIA HELENA</v>
          </cell>
          <cell r="D542" t="str">
            <v>5040-20</v>
          </cell>
          <cell r="E542">
            <v>16138824.14833333</v>
          </cell>
          <cell r="F542" t="str">
            <v>Secretario Ejecutivo</v>
          </cell>
          <cell r="G542" t="str">
            <v>18SRI</v>
          </cell>
          <cell r="H542" t="str">
            <v>SUBDIRECCION REL INTERNALES</v>
          </cell>
          <cell r="I542" t="str">
            <v>SUBDIRECCION DE REL INTERNALES</v>
          </cell>
          <cell r="J542" t="str">
            <v>SI</v>
          </cell>
          <cell r="M542" t="str">
            <v>C</v>
          </cell>
          <cell r="P542">
            <v>764298</v>
          </cell>
          <cell r="Q542">
            <v>0</v>
          </cell>
          <cell r="X542" t="str">
            <v>6Asistencial</v>
          </cell>
          <cell r="AA542" t="str">
            <v>Mant</v>
          </cell>
        </row>
        <row r="543">
          <cell r="C543" t="str">
            <v>GAITAN LEON JORGE NELSON</v>
          </cell>
          <cell r="D543" t="str">
            <v>4065-15</v>
          </cell>
          <cell r="E543">
            <v>18995922.495416671</v>
          </cell>
          <cell r="F543" t="str">
            <v>Técnico Administrativo</v>
          </cell>
          <cell r="G543" t="str">
            <v>19SDF</v>
          </cell>
          <cell r="H543" t="str">
            <v>DIVISION PRESUPUESTO</v>
          </cell>
          <cell r="I543" t="str">
            <v>DIVISION DE PRESUPUESTO</v>
          </cell>
          <cell r="J543" t="str">
            <v>SI</v>
          </cell>
          <cell r="M543" t="str">
            <v>C</v>
          </cell>
          <cell r="P543">
            <v>935634</v>
          </cell>
          <cell r="Q543">
            <v>0</v>
          </cell>
          <cell r="X543" t="str">
            <v>5Tecnico</v>
          </cell>
          <cell r="AA543" t="str">
            <v>Mant</v>
          </cell>
        </row>
        <row r="544">
          <cell r="C544" t="str">
            <v>GIRALDO DE VALENCIA RUTH DEL-SOCORRO</v>
          </cell>
          <cell r="D544" t="str">
            <v>3010-16</v>
          </cell>
          <cell r="E544">
            <v>31497327.178750005</v>
          </cell>
          <cell r="F544" t="str">
            <v>Profesional Especializado</v>
          </cell>
          <cell r="G544" t="str">
            <v>25SUROCCIDENTE</v>
          </cell>
          <cell r="H544" t="str">
            <v>SUROCCIDENTE</v>
          </cell>
          <cell r="I544" t="str">
            <v>SUROCCIDENTE</v>
          </cell>
          <cell r="J544" t="str">
            <v>SI</v>
          </cell>
          <cell r="L544">
            <v>2004</v>
          </cell>
          <cell r="M544" t="str">
            <v>C</v>
          </cell>
          <cell r="N544" t="str">
            <v>P</v>
          </cell>
          <cell r="P544">
            <v>1551384</v>
          </cell>
          <cell r="Q544">
            <v>0</v>
          </cell>
          <cell r="X544" t="str">
            <v>4Profesional</v>
          </cell>
          <cell r="Z544" t="str">
            <v>SUROCCIDENTE</v>
          </cell>
          <cell r="AA544" t="str">
            <v>crear</v>
          </cell>
        </row>
        <row r="545">
          <cell r="C545" t="str">
            <v>GOMEZ JIMENEZ HENRY</v>
          </cell>
          <cell r="D545" t="str">
            <v>5310-15</v>
          </cell>
          <cell r="E545">
            <v>22621187.487499997</v>
          </cell>
          <cell r="F545" t="str">
            <v>Conductor Mec (Asignado)</v>
          </cell>
          <cell r="G545" t="str">
            <v>16SCC</v>
          </cell>
          <cell r="H545" t="str">
            <v>SUBDIRECCION CREDITO Y CARTERA</v>
          </cell>
          <cell r="I545" t="str">
            <v>SUBDIRECCION DE CREDITO Y CARTERA</v>
          </cell>
          <cell r="J545" t="str">
            <v>SI</v>
          </cell>
          <cell r="M545" t="str">
            <v>C</v>
          </cell>
          <cell r="P545">
            <v>659101</v>
          </cell>
          <cell r="Q545">
            <v>0</v>
          </cell>
          <cell r="X545" t="str">
            <v>6Asistencial</v>
          </cell>
          <cell r="AA545" t="str">
            <v>Mant</v>
          </cell>
        </row>
        <row r="546">
          <cell r="C546" t="str">
            <v>GOMEZ SILVA PEDRO ENRIQUE</v>
          </cell>
          <cell r="D546" t="str">
            <v>3020-08</v>
          </cell>
          <cell r="E546">
            <v>21196717.882083338</v>
          </cell>
          <cell r="F546" t="str">
            <v>Profesional Universitario</v>
          </cell>
          <cell r="G546" t="str">
            <v>21CENTRO</v>
          </cell>
          <cell r="H546" t="str">
            <v>CENTRO</v>
          </cell>
          <cell r="I546" t="str">
            <v>CENTRO</v>
          </cell>
          <cell r="J546" t="str">
            <v>SI</v>
          </cell>
          <cell r="L546">
            <v>2003</v>
          </cell>
          <cell r="M546" t="str">
            <v>C</v>
          </cell>
          <cell r="P546">
            <v>1044033</v>
          </cell>
          <cell r="Q546">
            <v>0</v>
          </cell>
          <cell r="X546" t="str">
            <v>4Profesional</v>
          </cell>
          <cell r="Z546" t="str">
            <v>CENTRO</v>
          </cell>
          <cell r="AA546" t="str">
            <v>Mant</v>
          </cell>
        </row>
        <row r="547">
          <cell r="C547" t="str">
            <v>BUSTOS COLORADO BERTHA MIREYA</v>
          </cell>
          <cell r="D547" t="str">
            <v>4065-12</v>
          </cell>
          <cell r="E547">
            <v>16415181.84</v>
          </cell>
          <cell r="F547" t="str">
            <v>Técnico Administrativo</v>
          </cell>
          <cell r="G547" t="str">
            <v>13OJU</v>
          </cell>
          <cell r="H547" t="str">
            <v>OFICINA JURIDICA</v>
          </cell>
          <cell r="I547" t="str">
            <v>OFICINA JURIDICA</v>
          </cell>
          <cell r="J547" t="str">
            <v>NO</v>
          </cell>
          <cell r="M547" t="str">
            <v>C</v>
          </cell>
          <cell r="P547">
            <v>808521</v>
          </cell>
          <cell r="Q547">
            <v>0</v>
          </cell>
          <cell r="X547" t="str">
            <v>5Tecnico</v>
          </cell>
          <cell r="AA547" t="str">
            <v>Mant</v>
          </cell>
        </row>
        <row r="548">
          <cell r="C548" t="str">
            <v>GOMEZ ZAPATA ALBA RUBIELA</v>
          </cell>
          <cell r="D548" t="str">
            <v>5040-16</v>
          </cell>
          <cell r="E548">
            <v>14586952.714583334</v>
          </cell>
          <cell r="F548" t="str">
            <v>Secretario Ejecutivo</v>
          </cell>
          <cell r="G548" t="str">
            <v>22NOROCCIDENTE</v>
          </cell>
          <cell r="H548" t="str">
            <v>NOROCCIDENTE</v>
          </cell>
          <cell r="I548" t="str">
            <v>NOROCCIDENTE</v>
          </cell>
          <cell r="J548" t="str">
            <v>SI</v>
          </cell>
          <cell r="L548" t="str">
            <v>MCF</v>
          </cell>
          <cell r="M548" t="str">
            <v>C</v>
          </cell>
          <cell r="N548" t="str">
            <v>P</v>
          </cell>
          <cell r="P548">
            <v>688731</v>
          </cell>
          <cell r="Q548">
            <v>0</v>
          </cell>
          <cell r="X548" t="str">
            <v>6Asistencial</v>
          </cell>
          <cell r="Z548" t="str">
            <v>NOROCCIDENTE</v>
          </cell>
          <cell r="AA548" t="str">
            <v>Mant</v>
          </cell>
        </row>
        <row r="549">
          <cell r="C549" t="str">
            <v>GUTIERREZ CASTRO GERARDO</v>
          </cell>
          <cell r="D549" t="str">
            <v>3020-12</v>
          </cell>
          <cell r="E549">
            <v>25294052.003333326</v>
          </cell>
          <cell r="F549" t="str">
            <v>Profesional Universitario</v>
          </cell>
          <cell r="G549" t="str">
            <v>17SFA</v>
          </cell>
          <cell r="H549" t="str">
            <v>DIVISION FONDOS</v>
          </cell>
          <cell r="I549" t="str">
            <v>DIVISION FONDOS</v>
          </cell>
          <cell r="J549" t="str">
            <v>SI</v>
          </cell>
          <cell r="M549" t="str">
            <v>C</v>
          </cell>
          <cell r="P549">
            <v>1245845</v>
          </cell>
          <cell r="Q549">
            <v>0</v>
          </cell>
          <cell r="X549" t="str">
            <v>4Profesional</v>
          </cell>
          <cell r="AA549" t="str">
            <v>Mant</v>
          </cell>
        </row>
        <row r="550">
          <cell r="C550" t="str">
            <v>GUTIERREZ GOMEZ MARIA ALICIA</v>
          </cell>
          <cell r="D550" t="str">
            <v>3010-17</v>
          </cell>
          <cell r="E550">
            <v>33809401.822500005</v>
          </cell>
          <cell r="F550" t="str">
            <v>Profesional Especializado</v>
          </cell>
          <cell r="G550" t="str">
            <v>19SDF</v>
          </cell>
          <cell r="H550" t="str">
            <v>DIVISION CONTABILIDAD</v>
          </cell>
          <cell r="I550" t="str">
            <v>DIVISION CONTABILIDAD</v>
          </cell>
          <cell r="J550" t="str">
            <v>SI</v>
          </cell>
          <cell r="M550" t="str">
            <v>C</v>
          </cell>
          <cell r="N550" t="str">
            <v>P</v>
          </cell>
          <cell r="P550">
            <v>1665264</v>
          </cell>
          <cell r="Q550">
            <v>0</v>
          </cell>
          <cell r="X550" t="str">
            <v>4Profesional</v>
          </cell>
          <cell r="AA550" t="str">
            <v>Mant</v>
          </cell>
        </row>
        <row r="551">
          <cell r="C551" t="str">
            <v>GUTIERREZ RAMIREZ ISABEL CRISTINA</v>
          </cell>
          <cell r="D551" t="str">
            <v>3020-14</v>
          </cell>
          <cell r="E551">
            <v>28869179.669583336</v>
          </cell>
          <cell r="F551" t="str">
            <v>Profesional Universitario</v>
          </cell>
          <cell r="G551" t="str">
            <v>16SCC</v>
          </cell>
          <cell r="H551" t="str">
            <v>DIVISION CREDITO</v>
          </cell>
          <cell r="I551" t="str">
            <v>DIVISION CREDITO</v>
          </cell>
          <cell r="J551" t="str">
            <v>SI</v>
          </cell>
          <cell r="M551" t="str">
            <v>C</v>
          </cell>
          <cell r="P551">
            <v>1345530</v>
          </cell>
          <cell r="Q551">
            <v>76406</v>
          </cell>
          <cell r="X551" t="str">
            <v>4Profesional</v>
          </cell>
          <cell r="AA551" t="str">
            <v>Mant</v>
          </cell>
        </row>
        <row r="552">
          <cell r="C552" t="str">
            <v>HERNANDEZ RICAURTE DORA INES</v>
          </cell>
          <cell r="D552" t="str">
            <v>3010-17</v>
          </cell>
          <cell r="E552">
            <v>33809401.822500005</v>
          </cell>
          <cell r="F552" t="str">
            <v>Profesional Especializado</v>
          </cell>
          <cell r="G552" t="str">
            <v>11OCI</v>
          </cell>
          <cell r="H552" t="str">
            <v>OFICINA CONTROL INTERNO</v>
          </cell>
          <cell r="I552" t="str">
            <v>OFICINA DE CONTROL INTERNO</v>
          </cell>
          <cell r="J552" t="str">
            <v>NO</v>
          </cell>
          <cell r="M552" t="str">
            <v>C</v>
          </cell>
          <cell r="P552">
            <v>1665264</v>
          </cell>
          <cell r="Q552">
            <v>0</v>
          </cell>
          <cell r="X552" t="str">
            <v>4Profesional</v>
          </cell>
          <cell r="AA552" t="str">
            <v>Mant</v>
          </cell>
        </row>
        <row r="553">
          <cell r="C553" t="str">
            <v>JAIMES ZAMUDIO ORLANDO</v>
          </cell>
          <cell r="D553" t="str">
            <v>3020-12</v>
          </cell>
          <cell r="E553">
            <v>27130129.194166671</v>
          </cell>
          <cell r="F553" t="str">
            <v>Profesional Universitario</v>
          </cell>
          <cell r="G553" t="str">
            <v>11OCI</v>
          </cell>
          <cell r="H553" t="str">
            <v>OFICINA CONTROL INTERNO</v>
          </cell>
          <cell r="I553" t="str">
            <v>OFICINA DE CONTROL INTERNO</v>
          </cell>
          <cell r="J553" t="str">
            <v>NO</v>
          </cell>
          <cell r="L553">
            <v>2005</v>
          </cell>
          <cell r="M553" t="str">
            <v>C</v>
          </cell>
          <cell r="P553">
            <v>1245845</v>
          </cell>
          <cell r="Q553">
            <v>90435</v>
          </cell>
          <cell r="X553" t="str">
            <v>4Profesional</v>
          </cell>
          <cell r="AA553" t="str">
            <v>Mant</v>
          </cell>
        </row>
        <row r="554">
          <cell r="C554">
            <v>5</v>
          </cell>
          <cell r="D554" t="str">
            <v>1045-11</v>
          </cell>
          <cell r="E554">
            <v>79503861.504583329</v>
          </cell>
          <cell r="F554" t="str">
            <v>Jefe de Oficina Asesora de Comunicaciones o de Prensa o de Jurídica o de Planeación</v>
          </cell>
          <cell r="G554" t="str">
            <v>13OJU</v>
          </cell>
          <cell r="H554" t="str">
            <v>OFICINA JURIDICA</v>
          </cell>
          <cell r="I554" t="str">
            <v>OFICINA JURIDICA</v>
          </cell>
          <cell r="J554" t="str">
            <v>NO</v>
          </cell>
          <cell r="M554" t="str">
            <v>LNR</v>
          </cell>
          <cell r="N554" t="str">
            <v>V</v>
          </cell>
          <cell r="P554">
            <v>3022647</v>
          </cell>
          <cell r="Q554">
            <v>0</v>
          </cell>
          <cell r="X554" t="str">
            <v>2Asesor</v>
          </cell>
          <cell r="AA554" t="str">
            <v>crear</v>
          </cell>
        </row>
        <row r="555">
          <cell r="C555" t="str">
            <v>LADINO MONCAYO OSCAR ORLANDO</v>
          </cell>
          <cell r="D555" t="str">
            <v>5310-15</v>
          </cell>
          <cell r="E555">
            <v>22621187.487499997</v>
          </cell>
          <cell r="F555" t="str">
            <v>Conductor Mec (Asignado)</v>
          </cell>
          <cell r="G555" t="str">
            <v>19SDF</v>
          </cell>
          <cell r="H555" t="str">
            <v>SUBDIRECCION FINANCIERA</v>
          </cell>
          <cell r="I555" t="str">
            <v>SUBDIRECCION FINANCIERA</v>
          </cell>
          <cell r="J555" t="str">
            <v>SI</v>
          </cell>
          <cell r="M555" t="str">
            <v>C</v>
          </cell>
          <cell r="P555">
            <v>659101</v>
          </cell>
          <cell r="Q555">
            <v>0</v>
          </cell>
          <cell r="X555" t="str">
            <v>6Asistencial</v>
          </cell>
          <cell r="AA555" t="str">
            <v>Mant</v>
          </cell>
        </row>
        <row r="556">
          <cell r="C556" t="str">
            <v>LAVALLE MERCADO DAGOBERTO</v>
          </cell>
          <cell r="D556" t="str">
            <v>3020-06</v>
          </cell>
          <cell r="E556">
            <v>18995922.495416671</v>
          </cell>
          <cell r="F556" t="str">
            <v>Profesional Universitario</v>
          </cell>
          <cell r="G556" t="str">
            <v>23NORTE</v>
          </cell>
          <cell r="H556" t="str">
            <v>NORTE</v>
          </cell>
          <cell r="I556" t="str">
            <v>NORTE</v>
          </cell>
          <cell r="J556" t="str">
            <v>SI</v>
          </cell>
          <cell r="M556" t="str">
            <v>C</v>
          </cell>
          <cell r="P556">
            <v>935634</v>
          </cell>
          <cell r="Q556">
            <v>0</v>
          </cell>
          <cell r="X556" t="str">
            <v>4Profesional</v>
          </cell>
          <cell r="Z556" t="str">
            <v>NORTE</v>
          </cell>
          <cell r="AA556" t="str">
            <v>Mant</v>
          </cell>
        </row>
        <row r="557">
          <cell r="C557" t="str">
            <v>LEAL RODRIGUEZ CARLOS JULIO</v>
          </cell>
          <cell r="D557" t="str">
            <v>3010-17</v>
          </cell>
          <cell r="E557">
            <v>37264296.721666679</v>
          </cell>
          <cell r="F557" t="str">
            <v>Profesional Especializado</v>
          </cell>
          <cell r="G557" t="str">
            <v>12OPL</v>
          </cell>
          <cell r="H557" t="str">
            <v>OFICINA PLANEACION</v>
          </cell>
          <cell r="I557" t="str">
            <v>ORGANI Y METODOS</v>
          </cell>
          <cell r="J557" t="str">
            <v>NO</v>
          </cell>
          <cell r="L557">
            <v>2003</v>
          </cell>
          <cell r="M557" t="str">
            <v>C</v>
          </cell>
          <cell r="P557">
            <v>1665264</v>
          </cell>
          <cell r="Q557">
            <v>170169</v>
          </cell>
          <cell r="X557" t="str">
            <v>4Profesional</v>
          </cell>
          <cell r="AA557" t="str">
            <v>Mant</v>
          </cell>
        </row>
        <row r="558">
          <cell r="C558" t="str">
            <v>LEMOS MARTINEZ JANNETT MATILDE</v>
          </cell>
          <cell r="D558" t="str">
            <v>5040-18</v>
          </cell>
          <cell r="E558">
            <v>15256479.260833334</v>
          </cell>
          <cell r="F558" t="str">
            <v>Secretario Ejecutivo</v>
          </cell>
          <cell r="G558" t="str">
            <v>21CENTRO</v>
          </cell>
          <cell r="H558" t="str">
            <v>CENTRO</v>
          </cell>
          <cell r="I558" t="str">
            <v>CENTRO</v>
          </cell>
          <cell r="J558" t="str">
            <v>SI</v>
          </cell>
          <cell r="L558" t="str">
            <v>MCF</v>
          </cell>
          <cell r="M558" t="str">
            <v>C</v>
          </cell>
          <cell r="P558">
            <v>721333</v>
          </cell>
          <cell r="Q558">
            <v>0</v>
          </cell>
          <cell r="X558" t="str">
            <v>6Asistencial</v>
          </cell>
          <cell r="Z558" t="str">
            <v>CENTRO</v>
          </cell>
          <cell r="AA558" t="str">
            <v>Mant</v>
          </cell>
        </row>
        <row r="559">
          <cell r="C559">
            <v>6</v>
          </cell>
          <cell r="D559" t="str">
            <v>3010-17</v>
          </cell>
          <cell r="E559">
            <v>33809401.822500005</v>
          </cell>
          <cell r="F559" t="str">
            <v>Profesional Especializado</v>
          </cell>
          <cell r="G559" t="str">
            <v>22NOROCCIDENTE</v>
          </cell>
          <cell r="H559" t="str">
            <v>NOROCCIDENTE</v>
          </cell>
          <cell r="I559" t="str">
            <v>NOROCCIDENTE</v>
          </cell>
          <cell r="J559" t="str">
            <v>SI</v>
          </cell>
          <cell r="M559" t="str">
            <v>C</v>
          </cell>
          <cell r="N559" t="str">
            <v>V</v>
          </cell>
          <cell r="P559">
            <v>1665264</v>
          </cell>
          <cell r="Q559">
            <v>0</v>
          </cell>
          <cell r="X559" t="str">
            <v>4Profesional</v>
          </cell>
          <cell r="Z559" t="str">
            <v>NOROCCIDENTE</v>
          </cell>
          <cell r="AA559" t="str">
            <v>crear</v>
          </cell>
        </row>
        <row r="560">
          <cell r="C560" t="str">
            <v>LOPEZ AYA SANDRA</v>
          </cell>
          <cell r="D560" t="str">
            <v>3020-10</v>
          </cell>
          <cell r="E560">
            <v>23062173.132083338</v>
          </cell>
          <cell r="F560" t="str">
            <v>Profesional Universitario</v>
          </cell>
          <cell r="G560" t="str">
            <v>21CENTRO</v>
          </cell>
          <cell r="H560" t="str">
            <v>CENTRO</v>
          </cell>
          <cell r="I560" t="str">
            <v>CENTRO</v>
          </cell>
          <cell r="J560" t="str">
            <v>SI</v>
          </cell>
          <cell r="L560" t="str">
            <v>MCF</v>
          </cell>
          <cell r="M560" t="str">
            <v>C</v>
          </cell>
          <cell r="P560">
            <v>1135915</v>
          </cell>
          <cell r="Q560">
            <v>0</v>
          </cell>
          <cell r="X560" t="str">
            <v>4Profesional</v>
          </cell>
          <cell r="Z560" t="str">
            <v>CENTRO</v>
          </cell>
          <cell r="AA560" t="str">
            <v>Mant</v>
          </cell>
        </row>
        <row r="561">
          <cell r="C561" t="str">
            <v>LOPEZ GOMEZ MARGARITA ALICIA</v>
          </cell>
          <cell r="D561" t="str">
            <v>4065-15</v>
          </cell>
          <cell r="E561">
            <v>18995922.495416671</v>
          </cell>
          <cell r="F561" t="str">
            <v>Técnico Administrativo</v>
          </cell>
          <cell r="G561" t="str">
            <v>16SCC</v>
          </cell>
          <cell r="H561" t="str">
            <v>DIVISION CREDITO</v>
          </cell>
          <cell r="I561" t="str">
            <v>DIVISION CREDITO</v>
          </cell>
          <cell r="J561" t="str">
            <v>SI</v>
          </cell>
          <cell r="M561" t="str">
            <v>C</v>
          </cell>
          <cell r="P561">
            <v>935634</v>
          </cell>
          <cell r="Q561">
            <v>0</v>
          </cell>
          <cell r="X561" t="str">
            <v>5Tecnico</v>
          </cell>
          <cell r="AA561" t="str">
            <v>Mant</v>
          </cell>
        </row>
        <row r="562">
          <cell r="C562" t="str">
            <v>LOPEZ MEJIA LUZ NANCY</v>
          </cell>
          <cell r="D562" t="str">
            <v>4065-15</v>
          </cell>
          <cell r="E562">
            <v>18995922.495416671</v>
          </cell>
          <cell r="F562" t="str">
            <v>Técnico Administrativo</v>
          </cell>
          <cell r="G562" t="str">
            <v>22NOROCCIDENTE</v>
          </cell>
          <cell r="H562" t="str">
            <v>NOROCCIDENTE</v>
          </cell>
          <cell r="I562" t="str">
            <v>NOROCCIDENTE</v>
          </cell>
          <cell r="J562" t="str">
            <v>SI</v>
          </cell>
          <cell r="L562" t="str">
            <v>MCF</v>
          </cell>
          <cell r="M562" t="str">
            <v>C</v>
          </cell>
          <cell r="P562">
            <v>935634</v>
          </cell>
          <cell r="Q562">
            <v>0</v>
          </cell>
          <cell r="X562" t="str">
            <v>5Tecnico</v>
          </cell>
          <cell r="Z562" t="str">
            <v>NOROCCIDENTE</v>
          </cell>
          <cell r="AA562" t="str">
            <v>Mant</v>
          </cell>
        </row>
        <row r="563">
          <cell r="C563">
            <v>7</v>
          </cell>
          <cell r="D563" t="str">
            <v>0042-10</v>
          </cell>
          <cell r="E563">
            <v>59903910.372499995</v>
          </cell>
          <cell r="F563" t="str">
            <v>Director Territorial</v>
          </cell>
          <cell r="G563" t="str">
            <v>24ORIENTE</v>
          </cell>
          <cell r="H563" t="str">
            <v>ORIENTE</v>
          </cell>
          <cell r="I563" t="str">
            <v>ORIENTE</v>
          </cell>
          <cell r="J563" t="str">
            <v>SI</v>
          </cell>
          <cell r="M563" t="str">
            <v>LNR</v>
          </cell>
          <cell r="N563" t="str">
            <v>V</v>
          </cell>
          <cell r="P563">
            <v>2277479</v>
          </cell>
          <cell r="Q563">
            <v>0</v>
          </cell>
          <cell r="X563" t="str">
            <v>1Directivo</v>
          </cell>
          <cell r="Z563" t="str">
            <v>ORIENTE</v>
          </cell>
          <cell r="AA563" t="str">
            <v>crear</v>
          </cell>
        </row>
        <row r="564">
          <cell r="C564" t="str">
            <v>MARTINEZ RODRIGUEZ CARLOS HELI</v>
          </cell>
          <cell r="D564" t="str">
            <v>5120-09</v>
          </cell>
          <cell r="E564">
            <v>10643889.421249999</v>
          </cell>
          <cell r="F564" t="str">
            <v>Auxiliar Administrativo</v>
          </cell>
          <cell r="G564" t="str">
            <v>20SEG</v>
          </cell>
          <cell r="H564" t="str">
            <v>DIVISION SERVICIOS ADMINISTRATIVOS</v>
          </cell>
          <cell r="I564" t="str">
            <v>PUBLICACIONES</v>
          </cell>
          <cell r="J564" t="str">
            <v>NO</v>
          </cell>
          <cell r="M564" t="str">
            <v>C</v>
          </cell>
          <cell r="P564">
            <v>468655</v>
          </cell>
          <cell r="Q564">
            <v>0</v>
          </cell>
          <cell r="X564" t="str">
            <v>6Asistencial</v>
          </cell>
          <cell r="AA564" t="str">
            <v>Mant</v>
          </cell>
        </row>
        <row r="565">
          <cell r="C565" t="str">
            <v>MARTINEZ TOVAR OSCAR</v>
          </cell>
          <cell r="D565" t="str">
            <v>4065-11</v>
          </cell>
          <cell r="E565">
            <v>16080398.177083332</v>
          </cell>
          <cell r="F565" t="str">
            <v>Técnico Administrativo</v>
          </cell>
          <cell r="G565" t="str">
            <v>11OCI</v>
          </cell>
          <cell r="H565" t="str">
            <v>OFICINA CONTROL INTERNO</v>
          </cell>
          <cell r="I565" t="str">
            <v>OFICINA DE CONTROL INTERNO</v>
          </cell>
          <cell r="J565" t="str">
            <v>NO</v>
          </cell>
          <cell r="M565" t="str">
            <v>C</v>
          </cell>
          <cell r="P565">
            <v>761453</v>
          </cell>
          <cell r="Q565">
            <v>0</v>
          </cell>
          <cell r="X565" t="str">
            <v>5Tecnico</v>
          </cell>
          <cell r="AA565" t="str">
            <v>Mant</v>
          </cell>
        </row>
        <row r="566">
          <cell r="C566" t="str">
            <v>MEDINA GARCIA ROBERTO</v>
          </cell>
          <cell r="D566" t="str">
            <v>4065-12</v>
          </cell>
          <cell r="E566">
            <v>16415181.84</v>
          </cell>
          <cell r="F566" t="str">
            <v>Técnico Administrativo</v>
          </cell>
          <cell r="G566" t="str">
            <v>21CENTRO</v>
          </cell>
          <cell r="H566" t="str">
            <v>CENTRO</v>
          </cell>
          <cell r="I566" t="str">
            <v>CENTRO</v>
          </cell>
          <cell r="J566" t="str">
            <v>SI</v>
          </cell>
          <cell r="M566" t="str">
            <v>C</v>
          </cell>
          <cell r="P566">
            <v>808521</v>
          </cell>
          <cell r="Q566">
            <v>0</v>
          </cell>
          <cell r="X566" t="str">
            <v>5Tecnico</v>
          </cell>
          <cell r="Z566" t="str">
            <v>CENTRO</v>
          </cell>
          <cell r="AA566" t="str">
            <v>Mant</v>
          </cell>
        </row>
        <row r="567">
          <cell r="C567" t="str">
            <v>MENDEZ CAMACHO CARMEN ALICIA</v>
          </cell>
          <cell r="D567" t="str">
            <v>3010-17</v>
          </cell>
          <cell r="E567">
            <v>33809401.822500005</v>
          </cell>
          <cell r="F567" t="str">
            <v>Profesional Especializado</v>
          </cell>
          <cell r="G567" t="str">
            <v>21CENTRO</v>
          </cell>
          <cell r="H567" t="str">
            <v>CENTRO</v>
          </cell>
          <cell r="I567" t="str">
            <v>CENTRO</v>
          </cell>
          <cell r="J567" t="str">
            <v>SI</v>
          </cell>
          <cell r="L567">
            <v>2003</v>
          </cell>
          <cell r="M567" t="str">
            <v>C</v>
          </cell>
          <cell r="P567">
            <v>1665264</v>
          </cell>
          <cell r="Q567">
            <v>0</v>
          </cell>
          <cell r="X567" t="str">
            <v>4Profesional</v>
          </cell>
          <cell r="Z567" t="str">
            <v>CENTRO</v>
          </cell>
          <cell r="AA567" t="str">
            <v>Mant</v>
          </cell>
        </row>
        <row r="568">
          <cell r="C568" t="str">
            <v>MENDEZ IBAÑEZ GLORIA NANCY</v>
          </cell>
          <cell r="D568" t="str">
            <v>3010-17</v>
          </cell>
          <cell r="E568">
            <v>33809401.822500005</v>
          </cell>
          <cell r="F568" t="str">
            <v>Profesional Especializado</v>
          </cell>
          <cell r="G568" t="str">
            <v>12OPL</v>
          </cell>
          <cell r="H568" t="str">
            <v>OFICINA PLANEACION</v>
          </cell>
          <cell r="I568" t="str">
            <v>OFICINA DE PLANEACION</v>
          </cell>
          <cell r="J568" t="str">
            <v>NO</v>
          </cell>
          <cell r="M568" t="str">
            <v>C</v>
          </cell>
          <cell r="P568">
            <v>1665264</v>
          </cell>
          <cell r="Q568">
            <v>0</v>
          </cell>
          <cell r="X568" t="str">
            <v>4Profesional</v>
          </cell>
          <cell r="AA568" t="str">
            <v>Mant</v>
          </cell>
        </row>
        <row r="569">
          <cell r="C569" t="str">
            <v>MENDEZ MUNAR MARIA EUGENIA</v>
          </cell>
          <cell r="D569" t="str">
            <v>0037-21</v>
          </cell>
          <cell r="E569">
            <v>99096290.052500039</v>
          </cell>
          <cell r="F569" t="str">
            <v>Secretario General de Unidad Administrativa Especial, o de Superintendencia o de Entidad Descentralizada</v>
          </cell>
          <cell r="G569" t="str">
            <v>20SEG</v>
          </cell>
          <cell r="H569" t="str">
            <v>SECRETARIA GENERAL</v>
          </cell>
          <cell r="I569" t="str">
            <v>SECRETARIA GENERAL</v>
          </cell>
          <cell r="J569" t="str">
            <v>NO</v>
          </cell>
          <cell r="M569" t="str">
            <v>LNR</v>
          </cell>
          <cell r="P569">
            <v>3767529</v>
          </cell>
          <cell r="Q569">
            <v>0</v>
          </cell>
          <cell r="X569" t="str">
            <v>1Directivo</v>
          </cell>
          <cell r="AA569" t="str">
            <v>crear</v>
          </cell>
        </row>
        <row r="570">
          <cell r="C570" t="str">
            <v>MESA TORO MARIA PIEDAD</v>
          </cell>
          <cell r="D570" t="str">
            <v>0040-21</v>
          </cell>
          <cell r="E570">
            <v>99096290.052500039</v>
          </cell>
          <cell r="F570" t="str">
            <v>Subgerente, Vicepresidente o Subdirector General o Nacional de Entidad Descentralizada o de Unidad Administrativa Especial</v>
          </cell>
          <cell r="G570" t="str">
            <v>16SCC</v>
          </cell>
          <cell r="H570" t="str">
            <v>SUBDIRECCION CREDITO Y CARTERA</v>
          </cell>
          <cell r="I570" t="str">
            <v>SUBDIRECCION DE CREDITO Y CARTERA</v>
          </cell>
          <cell r="J570" t="str">
            <v>SI</v>
          </cell>
          <cell r="M570" t="str">
            <v>LNR</v>
          </cell>
          <cell r="P570">
            <v>3767529</v>
          </cell>
          <cell r="Q570">
            <v>0</v>
          </cell>
          <cell r="X570" t="str">
            <v>1Directivo</v>
          </cell>
          <cell r="AA570" t="str">
            <v>crear</v>
          </cell>
        </row>
        <row r="571">
          <cell r="C571" t="str">
            <v>MONTENEGRO UBATE BENJAMIN</v>
          </cell>
          <cell r="D571" t="str">
            <v>3020-07</v>
          </cell>
          <cell r="E571">
            <v>21114166.998749997</v>
          </cell>
          <cell r="F571" t="str">
            <v>Profesional Universitario</v>
          </cell>
          <cell r="G571" t="str">
            <v>21CENTRO</v>
          </cell>
          <cell r="H571" t="str">
            <v>CENTRO</v>
          </cell>
          <cell r="I571" t="str">
            <v>CENTRO</v>
          </cell>
          <cell r="J571" t="str">
            <v>SI</v>
          </cell>
          <cell r="L571">
            <v>2003</v>
          </cell>
          <cell r="M571" t="str">
            <v>C</v>
          </cell>
          <cell r="P571">
            <v>985672</v>
          </cell>
          <cell r="Q571">
            <v>54295</v>
          </cell>
          <cell r="X571" t="str">
            <v>4Profesional</v>
          </cell>
          <cell r="Z571" t="str">
            <v>CENTRO</v>
          </cell>
          <cell r="AA571" t="str">
            <v>Mant</v>
          </cell>
        </row>
        <row r="572">
          <cell r="C572" t="str">
            <v>MONTOYA LOPEZ NORMA PATRICIA</v>
          </cell>
          <cell r="D572" t="str">
            <v>3020-07</v>
          </cell>
          <cell r="E572">
            <v>20011830.391249999</v>
          </cell>
          <cell r="F572" t="str">
            <v>Profesional Universitario</v>
          </cell>
          <cell r="G572" t="str">
            <v>22NOROCCIDENTE</v>
          </cell>
          <cell r="H572" t="str">
            <v>NOROCCIDENTE</v>
          </cell>
          <cell r="I572" t="str">
            <v>NOROCCIDENTE</v>
          </cell>
          <cell r="J572" t="str">
            <v>SI</v>
          </cell>
          <cell r="M572" t="str">
            <v>C</v>
          </cell>
          <cell r="P572">
            <v>985672</v>
          </cell>
          <cell r="Q572">
            <v>0</v>
          </cell>
          <cell r="X572" t="str">
            <v>4Profesional</v>
          </cell>
          <cell r="Z572" t="str">
            <v>NOROCCIDENTE</v>
          </cell>
          <cell r="AA572" t="str">
            <v>Mant</v>
          </cell>
        </row>
        <row r="573">
          <cell r="C573" t="str">
            <v>MUÑOZ RAMIREZ NHORA MARGARITA</v>
          </cell>
          <cell r="D573" t="str">
            <v>3020-08</v>
          </cell>
          <cell r="E573">
            <v>21196717.882083338</v>
          </cell>
          <cell r="F573" t="str">
            <v>Profesional Universitario</v>
          </cell>
          <cell r="G573" t="str">
            <v>22NOROCCIDENTE</v>
          </cell>
          <cell r="H573" t="str">
            <v>NOROCCIDENTE</v>
          </cell>
          <cell r="I573" t="str">
            <v>NOROCCIDENTE</v>
          </cell>
          <cell r="J573" t="str">
            <v>SI</v>
          </cell>
          <cell r="M573" t="str">
            <v>C</v>
          </cell>
          <cell r="P573">
            <v>1044033</v>
          </cell>
          <cell r="Q573">
            <v>0</v>
          </cell>
          <cell r="X573" t="str">
            <v>4Profesional</v>
          </cell>
          <cell r="Z573" t="str">
            <v>NOROCCIDENTE</v>
          </cell>
          <cell r="AA573" t="str">
            <v>Mant</v>
          </cell>
        </row>
        <row r="574">
          <cell r="C574">
            <v>8</v>
          </cell>
          <cell r="D574" t="str">
            <v>0137-18</v>
          </cell>
          <cell r="E574">
            <v>82246105.011250004</v>
          </cell>
          <cell r="F574" t="str">
            <v>Jefe de Oficina</v>
          </cell>
          <cell r="G574" t="str">
            <v>11OCI</v>
          </cell>
          <cell r="H574" t="str">
            <v>OFICINA CONTROL INTERNO</v>
          </cell>
          <cell r="I574" t="str">
            <v>OFICINA DE CONTROL INTERNO</v>
          </cell>
          <cell r="J574" t="str">
            <v>NO</v>
          </cell>
          <cell r="M574" t="str">
            <v>LNR</v>
          </cell>
          <cell r="N574" t="str">
            <v>V</v>
          </cell>
          <cell r="P574">
            <v>3126904</v>
          </cell>
          <cell r="Q574">
            <v>0</v>
          </cell>
          <cell r="X574" t="str">
            <v>1Directivo</v>
          </cell>
          <cell r="AA574" t="str">
            <v>crear</v>
          </cell>
        </row>
        <row r="575">
          <cell r="C575">
            <v>9</v>
          </cell>
          <cell r="D575" t="str">
            <v>0042-10</v>
          </cell>
          <cell r="E575">
            <v>59903910.372499995</v>
          </cell>
          <cell r="F575" t="str">
            <v>Director Territorial</v>
          </cell>
          <cell r="G575" t="str">
            <v>25SUROCCIDENTE</v>
          </cell>
          <cell r="H575" t="str">
            <v>SUROCCIDENTE</v>
          </cell>
          <cell r="I575" t="str">
            <v>SUROCCIDENTE</v>
          </cell>
          <cell r="J575" t="str">
            <v>SI</v>
          </cell>
          <cell r="M575" t="str">
            <v>LNR</v>
          </cell>
          <cell r="N575" t="str">
            <v>V</v>
          </cell>
          <cell r="P575">
            <v>2277479</v>
          </cell>
          <cell r="Q575">
            <v>0</v>
          </cell>
          <cell r="X575" t="str">
            <v>1Directivo</v>
          </cell>
          <cell r="Z575" t="str">
            <v>SUROCCIDENTE</v>
          </cell>
          <cell r="AA575" t="str">
            <v>crear</v>
          </cell>
        </row>
        <row r="576">
          <cell r="C576" t="str">
            <v>NIETO BUITRAGO JOSE ALBERTO</v>
          </cell>
          <cell r="D576" t="str">
            <v>4065-15</v>
          </cell>
          <cell r="E576">
            <v>18995922.495416671</v>
          </cell>
          <cell r="F576" t="str">
            <v>Técnico Administrativo</v>
          </cell>
          <cell r="G576" t="str">
            <v>15OSI</v>
          </cell>
          <cell r="H576" t="str">
            <v>OFICINA SISTEMATIZACION</v>
          </cell>
          <cell r="I576" t="str">
            <v>OFICINA DE SISTEMATIZACION</v>
          </cell>
          <cell r="J576" t="str">
            <v>SI</v>
          </cell>
          <cell r="M576" t="str">
            <v>C</v>
          </cell>
          <cell r="P576">
            <v>935634</v>
          </cell>
          <cell r="Q576">
            <v>0</v>
          </cell>
          <cell r="X576" t="str">
            <v>5Tecnico</v>
          </cell>
          <cell r="AA576" t="str">
            <v>Mant</v>
          </cell>
        </row>
        <row r="577">
          <cell r="C577" t="str">
            <v>NIÑO PICO ROSA ELENA</v>
          </cell>
          <cell r="D577" t="str">
            <v>4065-09</v>
          </cell>
          <cell r="E577">
            <v>14586952.714583334</v>
          </cell>
          <cell r="F577" t="str">
            <v>Técnico Administrativo</v>
          </cell>
          <cell r="G577" t="str">
            <v>20SEG</v>
          </cell>
          <cell r="H577" t="str">
            <v>DIVISION SERVICIOS ADMINISTRATIVOS</v>
          </cell>
          <cell r="I577" t="str">
            <v>PUBLICACIONES</v>
          </cell>
          <cell r="J577" t="str">
            <v>NO</v>
          </cell>
          <cell r="L577" t="str">
            <v>MCF</v>
          </cell>
          <cell r="M577" t="str">
            <v>C</v>
          </cell>
          <cell r="P577">
            <v>688731</v>
          </cell>
          <cell r="Q577">
            <v>0</v>
          </cell>
          <cell r="X577" t="str">
            <v>5Tecnico</v>
          </cell>
          <cell r="AA577" t="str">
            <v>Mant</v>
          </cell>
        </row>
        <row r="578">
          <cell r="C578">
            <v>10</v>
          </cell>
          <cell r="D578" t="str">
            <v>1045-11</v>
          </cell>
          <cell r="E578">
            <v>79503861.504583329</v>
          </cell>
          <cell r="F578" t="str">
            <v>Jefe de Oficina Asesora de Comunicaciones o de Prensa o de Jurídica o de Planeación</v>
          </cell>
          <cell r="G578" t="str">
            <v>12OPL</v>
          </cell>
          <cell r="H578" t="str">
            <v>OFICINA PLANEACION</v>
          </cell>
          <cell r="I578" t="str">
            <v>OFICINA DE PLANEACION</v>
          </cell>
          <cell r="J578" t="str">
            <v>NO</v>
          </cell>
          <cell r="M578" t="str">
            <v>LNR</v>
          </cell>
          <cell r="N578" t="str">
            <v>V</v>
          </cell>
          <cell r="P578">
            <v>3022647</v>
          </cell>
          <cell r="Q578">
            <v>0</v>
          </cell>
          <cell r="X578" t="str">
            <v>2Asesor</v>
          </cell>
          <cell r="AA578" t="str">
            <v>crear</v>
          </cell>
        </row>
        <row r="579">
          <cell r="C579" t="str">
            <v>NOSSA HERRERA CARLOS HERNANDO</v>
          </cell>
          <cell r="D579" t="str">
            <v>4065-15</v>
          </cell>
          <cell r="E579">
            <v>18995922.495416671</v>
          </cell>
          <cell r="F579" t="str">
            <v>Técnico Administrativo</v>
          </cell>
          <cell r="G579" t="str">
            <v>14ODI</v>
          </cell>
          <cell r="H579" t="str">
            <v>OFICINA DIVULGACION</v>
          </cell>
          <cell r="I579" t="str">
            <v>OFICINA DE DIVULGACION</v>
          </cell>
          <cell r="J579" t="str">
            <v>NO</v>
          </cell>
          <cell r="M579" t="str">
            <v>C</v>
          </cell>
          <cell r="P579">
            <v>935634</v>
          </cell>
          <cell r="Q579">
            <v>0</v>
          </cell>
          <cell r="X579" t="str">
            <v>5Tecnico</v>
          </cell>
          <cell r="AA579" t="str">
            <v>Mant</v>
          </cell>
        </row>
        <row r="580">
          <cell r="C580" t="str">
            <v>OLAYA QUIJANO AMPARO</v>
          </cell>
          <cell r="D580" t="str">
            <v>4065-12</v>
          </cell>
          <cell r="E580">
            <v>16415181.84</v>
          </cell>
          <cell r="F580" t="str">
            <v>Técnico Administrativo</v>
          </cell>
          <cell r="G580" t="str">
            <v>18SRI</v>
          </cell>
          <cell r="H580" t="str">
            <v>DIVISION BECAS</v>
          </cell>
          <cell r="I580" t="str">
            <v>DIVISION DE BECAS</v>
          </cell>
          <cell r="J580" t="str">
            <v>SI</v>
          </cell>
          <cell r="L580" t="str">
            <v>MCF</v>
          </cell>
          <cell r="M580" t="str">
            <v>C</v>
          </cell>
          <cell r="P580">
            <v>808521</v>
          </cell>
          <cell r="Q580">
            <v>0</v>
          </cell>
          <cell r="X580" t="str">
            <v>5Tecnico</v>
          </cell>
          <cell r="AA580" t="str">
            <v>Mant</v>
          </cell>
        </row>
        <row r="581">
          <cell r="C581" t="str">
            <v>ORTIZ CIFUENTES ROSAURA</v>
          </cell>
          <cell r="D581" t="str">
            <v>4065-15</v>
          </cell>
          <cell r="E581">
            <v>18995922.495416671</v>
          </cell>
          <cell r="F581" t="str">
            <v>Técnico Administrativo</v>
          </cell>
          <cell r="G581" t="str">
            <v>16SCC</v>
          </cell>
          <cell r="H581" t="str">
            <v>DIVISION CREDITO</v>
          </cell>
          <cell r="I581" t="str">
            <v>DIVISION CREDITO</v>
          </cell>
          <cell r="J581" t="str">
            <v>SI</v>
          </cell>
          <cell r="L581" t="str">
            <v>MCF</v>
          </cell>
          <cell r="M581" t="str">
            <v>C</v>
          </cell>
          <cell r="P581">
            <v>935634</v>
          </cell>
          <cell r="Q581">
            <v>0</v>
          </cell>
          <cell r="X581" t="str">
            <v>5Tecnico</v>
          </cell>
          <cell r="AA581" t="str">
            <v>Mant</v>
          </cell>
        </row>
        <row r="582">
          <cell r="C582" t="str">
            <v>ORTIZ DE SOJO AURISTELA ISABEL</v>
          </cell>
          <cell r="D582" t="str">
            <v>5040-16</v>
          </cell>
          <cell r="E582">
            <v>14586952.714583334</v>
          </cell>
          <cell r="F582" t="str">
            <v>Secretario Ejecutivo</v>
          </cell>
          <cell r="G582" t="str">
            <v>23NORTE</v>
          </cell>
          <cell r="H582" t="str">
            <v>NORTE</v>
          </cell>
          <cell r="I582" t="str">
            <v>NORTE</v>
          </cell>
          <cell r="J582" t="str">
            <v>SI</v>
          </cell>
          <cell r="M582" t="str">
            <v>C</v>
          </cell>
          <cell r="N582" t="str">
            <v>P</v>
          </cell>
          <cell r="P582">
            <v>688731</v>
          </cell>
          <cell r="Q582">
            <v>0</v>
          </cell>
          <cell r="X582" t="str">
            <v>6Asistencial</v>
          </cell>
          <cell r="Z582" t="str">
            <v>NORTE</v>
          </cell>
          <cell r="AA582" t="str">
            <v>Mant</v>
          </cell>
        </row>
        <row r="583">
          <cell r="C583" t="str">
            <v>ORTIZ HURTADO MARIA GILMA</v>
          </cell>
          <cell r="D583" t="str">
            <v>5040-22</v>
          </cell>
          <cell r="E583">
            <v>17182482.831666667</v>
          </cell>
          <cell r="F583" t="str">
            <v>Secretario Ejecutivo</v>
          </cell>
          <cell r="G583" t="str">
            <v>11OCI</v>
          </cell>
          <cell r="H583" t="str">
            <v>OFICINA CONTROL INTERNO</v>
          </cell>
          <cell r="I583" t="str">
            <v>OFICINA DE CONTROL INTERNO</v>
          </cell>
          <cell r="J583" t="str">
            <v>NO</v>
          </cell>
          <cell r="L583">
            <v>2003</v>
          </cell>
          <cell r="M583" t="str">
            <v>C</v>
          </cell>
          <cell r="N583" t="str">
            <v>P</v>
          </cell>
          <cell r="P583">
            <v>846314</v>
          </cell>
          <cell r="Q583">
            <v>0</v>
          </cell>
          <cell r="X583" t="str">
            <v>6Asistencial</v>
          </cell>
          <cell r="AA583" t="str">
            <v>Mant</v>
          </cell>
        </row>
        <row r="584">
          <cell r="C584" t="str">
            <v>ORTIZ RIAÑO ANA CLEOFE</v>
          </cell>
          <cell r="D584" t="str">
            <v>3020-06</v>
          </cell>
          <cell r="E584">
            <v>18995922.495416671</v>
          </cell>
          <cell r="F584" t="str">
            <v>Profesional Universitario</v>
          </cell>
          <cell r="G584" t="str">
            <v>14ODI</v>
          </cell>
          <cell r="H584" t="str">
            <v>OFICINA DIVULGACION</v>
          </cell>
          <cell r="I584" t="str">
            <v>OFICINA DE DIVULGACION</v>
          </cell>
          <cell r="J584" t="str">
            <v>NO</v>
          </cell>
          <cell r="L584" t="str">
            <v>MCF</v>
          </cell>
          <cell r="M584" t="str">
            <v>C</v>
          </cell>
          <cell r="P584">
            <v>935634</v>
          </cell>
          <cell r="Q584">
            <v>0</v>
          </cell>
          <cell r="X584" t="str">
            <v>4Profesional</v>
          </cell>
          <cell r="AA584" t="str">
            <v>Mant</v>
          </cell>
        </row>
        <row r="585">
          <cell r="C585">
            <v>11</v>
          </cell>
          <cell r="D585" t="str">
            <v>2040-23</v>
          </cell>
          <cell r="E585">
            <v>49073012.952083334</v>
          </cell>
          <cell r="F585" t="str">
            <v>Jefe de División</v>
          </cell>
          <cell r="G585" t="str">
            <v>16SCC</v>
          </cell>
          <cell r="H585" t="str">
            <v>DIVISION CREDITO</v>
          </cell>
          <cell r="I585" t="str">
            <v>DIVISION CREDITO</v>
          </cell>
          <cell r="J585" t="str">
            <v>SI</v>
          </cell>
          <cell r="M585" t="str">
            <v>C</v>
          </cell>
          <cell r="N585" t="str">
            <v>V</v>
          </cell>
          <cell r="P585">
            <v>2417065</v>
          </cell>
          <cell r="Q585">
            <v>0</v>
          </cell>
          <cell r="X585" t="str">
            <v>3Ejecutivo</v>
          </cell>
          <cell r="AA585" t="str">
            <v>crear</v>
          </cell>
        </row>
        <row r="586">
          <cell r="C586" t="str">
            <v>PALOMEQUE GARCIA DOLLY CLARIZA</v>
          </cell>
          <cell r="D586" t="str">
            <v>3020-06</v>
          </cell>
          <cell r="E586">
            <v>18995922.495416671</v>
          </cell>
          <cell r="F586" t="str">
            <v>Profesional Universitario</v>
          </cell>
          <cell r="G586" t="str">
            <v>25SUROCCIDENTE</v>
          </cell>
          <cell r="H586" t="str">
            <v>SUROCCIDENTE</v>
          </cell>
          <cell r="I586" t="str">
            <v>SUROCCIDENTE</v>
          </cell>
          <cell r="J586" t="str">
            <v>SI</v>
          </cell>
          <cell r="M586" t="str">
            <v>C</v>
          </cell>
          <cell r="P586">
            <v>935634</v>
          </cell>
          <cell r="Q586">
            <v>0</v>
          </cell>
          <cell r="X586" t="str">
            <v>4Profesional</v>
          </cell>
          <cell r="Z586" t="str">
            <v>SUROCCIDENTE</v>
          </cell>
          <cell r="AA586" t="str">
            <v>Mant</v>
          </cell>
        </row>
        <row r="587">
          <cell r="C587" t="str">
            <v>PARADA JIMENEZ JOSE EDUARDO</v>
          </cell>
          <cell r="D587" t="str">
            <v>3020-06</v>
          </cell>
          <cell r="E587">
            <v>18995922.495416671</v>
          </cell>
          <cell r="F587" t="str">
            <v>Profesional Universitario</v>
          </cell>
          <cell r="G587" t="str">
            <v>20SEG</v>
          </cell>
          <cell r="H587" t="str">
            <v>DIVISION SERVICIOS ADMINISTRATIVOS</v>
          </cell>
          <cell r="I587" t="str">
            <v>DIVISION SERVICIOS ADMINISTRATIVOS</v>
          </cell>
          <cell r="J587" t="str">
            <v>NO</v>
          </cell>
          <cell r="M587" t="str">
            <v>C</v>
          </cell>
          <cell r="P587">
            <v>935634</v>
          </cell>
          <cell r="Q587">
            <v>0</v>
          </cell>
          <cell r="X587" t="str">
            <v>4Profesional</v>
          </cell>
          <cell r="AA587" t="str">
            <v>Mant</v>
          </cell>
        </row>
        <row r="588">
          <cell r="C588" t="str">
            <v>PAREDES CAMARGO JOSE JOAQUIN</v>
          </cell>
          <cell r="D588" t="str">
            <v>4065-15</v>
          </cell>
          <cell r="E588">
            <v>18995922.495416671</v>
          </cell>
          <cell r="F588" t="str">
            <v>Técnico Administrativo</v>
          </cell>
          <cell r="G588" t="str">
            <v>24ORIENTE</v>
          </cell>
          <cell r="H588" t="str">
            <v>ORIENTE</v>
          </cell>
          <cell r="I588" t="str">
            <v>ORIENTE</v>
          </cell>
          <cell r="J588" t="str">
            <v>SI</v>
          </cell>
          <cell r="L588">
            <v>2003</v>
          </cell>
          <cell r="M588" t="str">
            <v>C</v>
          </cell>
          <cell r="P588">
            <v>935634</v>
          </cell>
          <cell r="Q588">
            <v>0</v>
          </cell>
          <cell r="X588" t="str">
            <v>5Tecnico</v>
          </cell>
          <cell r="Z588" t="str">
            <v>ORIENTE</v>
          </cell>
          <cell r="AA588" t="str">
            <v>Mant</v>
          </cell>
        </row>
        <row r="589">
          <cell r="C589" t="str">
            <v>PARRA LOPEZ CELMA CONSTANZA</v>
          </cell>
          <cell r="D589" t="str">
            <v>4065-15</v>
          </cell>
          <cell r="E589">
            <v>18995922.495416671</v>
          </cell>
          <cell r="F589" t="str">
            <v>Técnico Administrativo</v>
          </cell>
          <cell r="G589" t="str">
            <v>20SEG</v>
          </cell>
          <cell r="H589" t="str">
            <v>DIVISION ATENCION AL USUARIO - QUEJAS Y RECLAMOS</v>
          </cell>
          <cell r="I589" t="str">
            <v>DIVISION ATENCION AL USUARIO - QUEJAS Y RECLAMOS</v>
          </cell>
          <cell r="J589" t="str">
            <v>SI</v>
          </cell>
          <cell r="M589" t="str">
            <v>C</v>
          </cell>
          <cell r="P589">
            <v>935634</v>
          </cell>
          <cell r="Q589">
            <v>0</v>
          </cell>
          <cell r="X589" t="str">
            <v>5Tecnico</v>
          </cell>
          <cell r="AA589" t="str">
            <v>Mant</v>
          </cell>
        </row>
        <row r="590">
          <cell r="C590" t="str">
            <v>PARRA PRIETO HECTOR HERNANDO</v>
          </cell>
          <cell r="D590" t="str">
            <v>3020-10</v>
          </cell>
          <cell r="E590">
            <v>23062173.132083338</v>
          </cell>
          <cell r="F590" t="str">
            <v>Profesional Universitario</v>
          </cell>
          <cell r="G590" t="str">
            <v>18SRI</v>
          </cell>
          <cell r="H590" t="str">
            <v>SUBDIRECCION REL INTERNALES</v>
          </cell>
          <cell r="I590" t="str">
            <v>CONSEJERIA</v>
          </cell>
          <cell r="J590" t="str">
            <v>SI</v>
          </cell>
          <cell r="M590" t="str">
            <v>C</v>
          </cell>
          <cell r="P590">
            <v>1135915</v>
          </cell>
          <cell r="Q590">
            <v>0</v>
          </cell>
          <cell r="X590" t="str">
            <v>4Profesional</v>
          </cell>
          <cell r="AA590" t="str">
            <v>Mant</v>
          </cell>
        </row>
        <row r="591">
          <cell r="C591">
            <v>12</v>
          </cell>
          <cell r="D591" t="str">
            <v>0042-10</v>
          </cell>
          <cell r="E591">
            <v>59903910.372499995</v>
          </cell>
          <cell r="F591" t="str">
            <v>Director Territorial</v>
          </cell>
          <cell r="G591" t="str">
            <v>22NOROCCIDENTE</v>
          </cell>
          <cell r="H591" t="str">
            <v>NOROCCIDENTE</v>
          </cell>
          <cell r="I591" t="str">
            <v>NOROCCIDENTE</v>
          </cell>
          <cell r="J591" t="str">
            <v>SI</v>
          </cell>
          <cell r="M591" t="str">
            <v>LNR</v>
          </cell>
          <cell r="N591" t="str">
            <v>V</v>
          </cell>
          <cell r="P591">
            <v>2277479</v>
          </cell>
          <cell r="Q591">
            <v>0</v>
          </cell>
          <cell r="X591" t="str">
            <v>1Directivo</v>
          </cell>
          <cell r="Z591" t="str">
            <v>NOROCCIDENTE</v>
          </cell>
          <cell r="AA591" t="str">
            <v>crear</v>
          </cell>
        </row>
        <row r="592">
          <cell r="C592" t="str">
            <v>PEÑA NAVARRO ARCELIA DE-JESUS</v>
          </cell>
          <cell r="D592" t="str">
            <v>3020-06</v>
          </cell>
          <cell r="E592">
            <v>18995922.495416671</v>
          </cell>
          <cell r="F592" t="str">
            <v>Profesional Universitario</v>
          </cell>
          <cell r="G592" t="str">
            <v>23NORTE</v>
          </cell>
          <cell r="H592" t="str">
            <v>NORTE</v>
          </cell>
          <cell r="I592" t="str">
            <v>NORTE</v>
          </cell>
          <cell r="J592" t="str">
            <v>SI</v>
          </cell>
          <cell r="M592" t="str">
            <v>C</v>
          </cell>
          <cell r="P592">
            <v>935634</v>
          </cell>
          <cell r="Q592">
            <v>0</v>
          </cell>
          <cell r="X592" t="str">
            <v>4Profesional</v>
          </cell>
          <cell r="Z592" t="str">
            <v>NORTE</v>
          </cell>
          <cell r="AA592" t="str">
            <v>Mant</v>
          </cell>
        </row>
        <row r="593">
          <cell r="C593" t="str">
            <v>PEÑA URUETA RAFAEL ANTONIO</v>
          </cell>
          <cell r="D593" t="str">
            <v>5310-11</v>
          </cell>
          <cell r="E593">
            <v>19241995.709166665</v>
          </cell>
          <cell r="F593" t="str">
            <v>Conductor Mec (Asignado)</v>
          </cell>
          <cell r="G593" t="str">
            <v>23NORTE</v>
          </cell>
          <cell r="H593" t="str">
            <v>NORTE</v>
          </cell>
          <cell r="I593" t="str">
            <v>NORTE</v>
          </cell>
          <cell r="J593" t="str">
            <v>SI</v>
          </cell>
          <cell r="L593">
            <v>2005</v>
          </cell>
          <cell r="M593" t="str">
            <v>C</v>
          </cell>
          <cell r="N593" t="str">
            <v>P</v>
          </cell>
          <cell r="P593">
            <v>555997</v>
          </cell>
          <cell r="Q593">
            <v>0</v>
          </cell>
          <cell r="X593" t="str">
            <v>6Asistencial</v>
          </cell>
          <cell r="Z593" t="str">
            <v>NORTE</v>
          </cell>
          <cell r="AA593" t="str">
            <v>Mant</v>
          </cell>
        </row>
        <row r="594">
          <cell r="C594" t="str">
            <v>PERAFAN LOPEZ OSCAR ALFONSO</v>
          </cell>
          <cell r="D594" t="str">
            <v>4065-15</v>
          </cell>
          <cell r="E594">
            <v>20297489.79333334</v>
          </cell>
          <cell r="F594" t="str">
            <v>Técnico Administrativo</v>
          </cell>
          <cell r="G594" t="str">
            <v>25SUROCCIDENTE</v>
          </cell>
          <cell r="H594" t="str">
            <v>SUROCCIDENTE</v>
          </cell>
          <cell r="I594" t="str">
            <v>SUROCCIDENTE</v>
          </cell>
          <cell r="J594" t="str">
            <v>SI</v>
          </cell>
          <cell r="L594">
            <v>2003</v>
          </cell>
          <cell r="M594" t="str">
            <v>C</v>
          </cell>
          <cell r="P594">
            <v>935634</v>
          </cell>
          <cell r="Q594">
            <v>64108</v>
          </cell>
          <cell r="X594" t="str">
            <v>5Tecnico</v>
          </cell>
          <cell r="Z594" t="str">
            <v>SUROCCIDENTE</v>
          </cell>
          <cell r="AA594" t="str">
            <v>Mant</v>
          </cell>
        </row>
        <row r="595">
          <cell r="C595" t="str">
            <v>PERILLA COBOS MARIA CRISTINA</v>
          </cell>
          <cell r="D595" t="str">
            <v>5040-20</v>
          </cell>
          <cell r="E595">
            <v>17350182.111250002</v>
          </cell>
          <cell r="F595" t="str">
            <v>Secretario Ejecutivo</v>
          </cell>
          <cell r="G595" t="str">
            <v>13OJU</v>
          </cell>
          <cell r="H595" t="str">
            <v>OFICINA JURIDICA</v>
          </cell>
          <cell r="I595" t="str">
            <v>OFICINA JURIDICA</v>
          </cell>
          <cell r="J595" t="str">
            <v>NO</v>
          </cell>
          <cell r="L595">
            <v>2003</v>
          </cell>
          <cell r="M595" t="str">
            <v>C</v>
          </cell>
          <cell r="P595">
            <v>764298</v>
          </cell>
          <cell r="Q595">
            <v>58986</v>
          </cell>
          <cell r="X595" t="str">
            <v>6Asistencial</v>
          </cell>
          <cell r="AA595" t="str">
            <v>Mant</v>
          </cell>
        </row>
        <row r="596">
          <cell r="C596" t="str">
            <v>POVEDA ESPITIA HELDA XENIA</v>
          </cell>
          <cell r="D596" t="str">
            <v>4065-15</v>
          </cell>
          <cell r="E596">
            <v>18995922.495416671</v>
          </cell>
          <cell r="F596" t="str">
            <v>Técnico Administrativo</v>
          </cell>
          <cell r="G596" t="str">
            <v>18SRI</v>
          </cell>
          <cell r="H596" t="str">
            <v>SUBDIRECCION REL INTERNALES</v>
          </cell>
          <cell r="I596" t="str">
            <v>CONVENIOS</v>
          </cell>
          <cell r="J596" t="str">
            <v>SI</v>
          </cell>
          <cell r="L596" t="str">
            <v>MCF</v>
          </cell>
          <cell r="M596" t="str">
            <v>C</v>
          </cell>
          <cell r="P596">
            <v>935634</v>
          </cell>
          <cell r="Q596">
            <v>0</v>
          </cell>
          <cell r="X596" t="str">
            <v>5Tecnico</v>
          </cell>
          <cell r="AA596" t="str">
            <v>Mant</v>
          </cell>
        </row>
        <row r="597">
          <cell r="C597" t="str">
            <v>QUINTERO QUINTERO SATURIO</v>
          </cell>
          <cell r="D597" t="str">
            <v>5310-15</v>
          </cell>
          <cell r="E597">
            <v>22621187.487499997</v>
          </cell>
          <cell r="F597" t="str">
            <v>Conductor Mec (Asignado)</v>
          </cell>
          <cell r="G597" t="str">
            <v>21CENTRO</v>
          </cell>
          <cell r="H597" t="str">
            <v>CENTRO</v>
          </cell>
          <cell r="I597" t="str">
            <v>CENTRO</v>
          </cell>
          <cell r="J597" t="str">
            <v>SI</v>
          </cell>
          <cell r="M597" t="str">
            <v>C</v>
          </cell>
          <cell r="N597" t="str">
            <v>P</v>
          </cell>
          <cell r="P597">
            <v>659101</v>
          </cell>
          <cell r="Q597">
            <v>0</v>
          </cell>
          <cell r="X597" t="str">
            <v>6Asistencial</v>
          </cell>
          <cell r="Z597" t="str">
            <v>CENTRO</v>
          </cell>
          <cell r="AA597" t="str">
            <v>Mant</v>
          </cell>
        </row>
        <row r="598">
          <cell r="C598" t="str">
            <v>QUIROGA ARIZA EDGAR JOSUE</v>
          </cell>
          <cell r="D598" t="str">
            <v>3020-10</v>
          </cell>
          <cell r="E598">
            <v>23062173.132083338</v>
          </cell>
          <cell r="F598" t="str">
            <v>Profesional Universitario</v>
          </cell>
          <cell r="G598" t="str">
            <v>19SDF</v>
          </cell>
          <cell r="H598" t="str">
            <v>DIVISION CONTABILIDAD</v>
          </cell>
          <cell r="I598" t="str">
            <v>DIVISION CONTABILIDAD</v>
          </cell>
          <cell r="J598" t="str">
            <v>SI</v>
          </cell>
          <cell r="M598" t="str">
            <v>C</v>
          </cell>
          <cell r="P598">
            <v>1135915</v>
          </cell>
          <cell r="Q598">
            <v>0</v>
          </cell>
          <cell r="X598" t="str">
            <v>4Profesional</v>
          </cell>
          <cell r="AA598" t="str">
            <v>Mant</v>
          </cell>
        </row>
        <row r="599">
          <cell r="C599" t="str">
            <v>QUIROZ TOVAR IRMA LUCIA</v>
          </cell>
          <cell r="D599" t="str">
            <v>5120-12</v>
          </cell>
          <cell r="E599">
            <v>13279546.932500001</v>
          </cell>
          <cell r="F599" t="str">
            <v>Auxiliar Administrativo</v>
          </cell>
          <cell r="G599" t="str">
            <v>14ODI</v>
          </cell>
          <cell r="H599" t="str">
            <v>OFICINA DIVULGACION</v>
          </cell>
          <cell r="I599" t="str">
            <v>OFICINA DE DIVULGACION</v>
          </cell>
          <cell r="J599" t="str">
            <v>NO</v>
          </cell>
          <cell r="M599" t="str">
            <v>C</v>
          </cell>
          <cell r="P599">
            <v>596996</v>
          </cell>
          <cell r="Q599">
            <v>0</v>
          </cell>
          <cell r="X599" t="str">
            <v>6Asistencial</v>
          </cell>
          <cell r="AA599" t="str">
            <v>Mant</v>
          </cell>
        </row>
        <row r="600">
          <cell r="C600" t="str">
            <v>RAMIREZ GONZALEZ ORLANDO</v>
          </cell>
          <cell r="D600" t="str">
            <v>4065-15</v>
          </cell>
          <cell r="E600">
            <v>18995922.495416671</v>
          </cell>
          <cell r="F600" t="str">
            <v>Técnico Administrativo</v>
          </cell>
          <cell r="G600" t="str">
            <v>20SEG</v>
          </cell>
          <cell r="H600" t="str">
            <v>DIVISION ATENCION AL USUARIO - QUEJAS Y RECLAMOS</v>
          </cell>
          <cell r="I600" t="str">
            <v>DIVISION ATENCION AL USUARIO - QUEJAS Y RECLAMOS</v>
          </cell>
          <cell r="J600" t="str">
            <v>SI</v>
          </cell>
          <cell r="M600" t="str">
            <v>C</v>
          </cell>
          <cell r="P600">
            <v>935634</v>
          </cell>
          <cell r="Q600">
            <v>0</v>
          </cell>
          <cell r="X600" t="str">
            <v>5Tecnico</v>
          </cell>
          <cell r="AA600" t="str">
            <v>Mant</v>
          </cell>
        </row>
        <row r="601">
          <cell r="C601">
            <v>2.3232300000000001E-2</v>
          </cell>
          <cell r="D601" t="str">
            <v>0042-10</v>
          </cell>
          <cell r="E601">
            <v>59903910.372499995</v>
          </cell>
          <cell r="F601" t="str">
            <v>Director Territorial</v>
          </cell>
          <cell r="G601" t="str">
            <v>21CENTRO</v>
          </cell>
          <cell r="H601" t="str">
            <v>CENTRO</v>
          </cell>
          <cell r="I601" t="str">
            <v>CENTRO</v>
          </cell>
          <cell r="J601" t="str">
            <v>SI</v>
          </cell>
          <cell r="M601" t="str">
            <v>LNR</v>
          </cell>
          <cell r="N601" t="str">
            <v>V</v>
          </cell>
          <cell r="P601">
            <v>2277479</v>
          </cell>
          <cell r="Q601">
            <v>0</v>
          </cell>
          <cell r="X601" t="str">
            <v>1Directivo</v>
          </cell>
          <cell r="Z601" t="str">
            <v>CENTRO</v>
          </cell>
          <cell r="AA601" t="str">
            <v>crear</v>
          </cell>
        </row>
        <row r="602">
          <cell r="C602" t="str">
            <v>RAMIREZ MENDOZA MARIA MARLENY</v>
          </cell>
          <cell r="D602" t="str">
            <v>5040-16</v>
          </cell>
          <cell r="E602">
            <v>14586952.714583334</v>
          </cell>
          <cell r="F602" t="str">
            <v>Secretario Ejecutivo</v>
          </cell>
          <cell r="G602" t="str">
            <v>24ORIENTE</v>
          </cell>
          <cell r="H602" t="str">
            <v>ORIENTE</v>
          </cell>
          <cell r="I602" t="str">
            <v>ORIENTE</v>
          </cell>
          <cell r="J602" t="str">
            <v>SI</v>
          </cell>
          <cell r="L602" t="str">
            <v>MCF</v>
          </cell>
          <cell r="M602" t="str">
            <v>C</v>
          </cell>
          <cell r="N602" t="str">
            <v>P</v>
          </cell>
          <cell r="P602">
            <v>688731</v>
          </cell>
          <cell r="Q602">
            <v>0</v>
          </cell>
          <cell r="X602" t="str">
            <v>6Asistencial</v>
          </cell>
          <cell r="Z602" t="str">
            <v>ORIENTE</v>
          </cell>
          <cell r="AA602" t="str">
            <v>Mant</v>
          </cell>
        </row>
        <row r="603">
          <cell r="C603">
            <v>13</v>
          </cell>
          <cell r="D603" t="str">
            <v>1045-09</v>
          </cell>
          <cell r="E603">
            <v>72531771.125416636</v>
          </cell>
          <cell r="F603" t="str">
            <v>Jefe de Oficina Asesora de Comunicaciones o de Prensa o de Jurídica o de Planeación</v>
          </cell>
          <cell r="G603" t="str">
            <v>14ODI</v>
          </cell>
          <cell r="H603" t="str">
            <v>OFICINA DIVULGACION</v>
          </cell>
          <cell r="I603" t="str">
            <v>OFICINA DE DIVULGACION</v>
          </cell>
          <cell r="J603" t="str">
            <v>NO</v>
          </cell>
          <cell r="M603" t="str">
            <v>LNR</v>
          </cell>
          <cell r="N603" t="str">
            <v>V</v>
          </cell>
          <cell r="P603">
            <v>2757576</v>
          </cell>
          <cell r="Q603">
            <v>0</v>
          </cell>
          <cell r="X603" t="str">
            <v>2Asesor</v>
          </cell>
          <cell r="AA603" t="str">
            <v>crear</v>
          </cell>
        </row>
        <row r="604">
          <cell r="C604" t="str">
            <v>REAL BARRAGAN JAIME ELICIO</v>
          </cell>
          <cell r="D604" t="str">
            <v>5120-09</v>
          </cell>
          <cell r="E604">
            <v>10643889.421249999</v>
          </cell>
          <cell r="F604" t="str">
            <v>Auxiliar Administrativo</v>
          </cell>
          <cell r="G604" t="str">
            <v>20SEG</v>
          </cell>
          <cell r="H604" t="str">
            <v>DIVISION SERVICIOS ADMINISTRATIVOS</v>
          </cell>
          <cell r="I604" t="str">
            <v>CORRESPONDENCIA</v>
          </cell>
          <cell r="J604" t="str">
            <v>NO</v>
          </cell>
          <cell r="M604" t="str">
            <v>C</v>
          </cell>
          <cell r="P604">
            <v>468655</v>
          </cell>
          <cell r="Q604">
            <v>0</v>
          </cell>
          <cell r="X604" t="str">
            <v>6Asistencial</v>
          </cell>
          <cell r="AA604" t="str">
            <v>Mant</v>
          </cell>
        </row>
        <row r="605">
          <cell r="C605" t="str">
            <v>RESTREPO            DE DE BERNAL CLARA LUZ</v>
          </cell>
          <cell r="D605" t="str">
            <v>3010-17</v>
          </cell>
          <cell r="E605">
            <v>33809401.822500005</v>
          </cell>
          <cell r="F605" t="str">
            <v>Profesional Especializado</v>
          </cell>
          <cell r="G605" t="str">
            <v>18SRI</v>
          </cell>
          <cell r="H605" t="str">
            <v>DIVISION BECAS</v>
          </cell>
          <cell r="I605" t="str">
            <v>DIVISION DE BECAS</v>
          </cell>
          <cell r="J605" t="str">
            <v>SI</v>
          </cell>
          <cell r="L605">
            <v>2004</v>
          </cell>
          <cell r="M605" t="str">
            <v>C</v>
          </cell>
          <cell r="P605">
            <v>1665264</v>
          </cell>
          <cell r="Q605">
            <v>0</v>
          </cell>
          <cell r="X605" t="str">
            <v>4Profesional</v>
          </cell>
          <cell r="AA605" t="str">
            <v>Mant</v>
          </cell>
        </row>
        <row r="606">
          <cell r="C606" t="str">
            <v>REY RAMIREZ NOHRA ZORAYDA</v>
          </cell>
          <cell r="D606" t="str">
            <v>3020-12</v>
          </cell>
          <cell r="E606">
            <v>26400510.067499999</v>
          </cell>
          <cell r="F606" t="str">
            <v>Profesional Universitario</v>
          </cell>
          <cell r="G606" t="str">
            <v>20SEG</v>
          </cell>
          <cell r="H606" t="str">
            <v>DIVISION ATENCION AL USUARIO - QUEJAS Y RECLAMOS</v>
          </cell>
          <cell r="I606" t="str">
            <v>DIVISION ATENCION AL USUARIO - QUEJAS Y RECLAMOS</v>
          </cell>
          <cell r="J606" t="str">
            <v>SI</v>
          </cell>
          <cell r="M606" t="str">
            <v>C</v>
          </cell>
          <cell r="P606">
            <v>1245845</v>
          </cell>
          <cell r="Q606">
            <v>54498</v>
          </cell>
          <cell r="X606" t="str">
            <v>4Profesional</v>
          </cell>
          <cell r="AA606" t="str">
            <v>Mant</v>
          </cell>
        </row>
        <row r="607">
          <cell r="C607" t="str">
            <v>RICARD HURTADO AZZAY GEMMA</v>
          </cell>
          <cell r="D607" t="str">
            <v>3020-12</v>
          </cell>
          <cell r="E607">
            <v>25294052.003333326</v>
          </cell>
          <cell r="F607" t="str">
            <v>Profesional Universitario</v>
          </cell>
          <cell r="G607" t="str">
            <v>22NOROCCIDENTE</v>
          </cell>
          <cell r="H607" t="str">
            <v>NOROCCIDENTE</v>
          </cell>
          <cell r="I607" t="str">
            <v>NOROCCIDENTE</v>
          </cell>
          <cell r="J607" t="str">
            <v>SI</v>
          </cell>
          <cell r="L607">
            <v>2005</v>
          </cell>
          <cell r="M607" t="str">
            <v>C</v>
          </cell>
          <cell r="P607">
            <v>1245845</v>
          </cell>
          <cell r="Q607">
            <v>0</v>
          </cell>
          <cell r="X607" t="str">
            <v>4Profesional</v>
          </cell>
          <cell r="Z607" t="str">
            <v>NOROCCIDENTE</v>
          </cell>
          <cell r="AA607" t="str">
            <v>Mant</v>
          </cell>
        </row>
        <row r="608">
          <cell r="C608" t="str">
            <v>ROA CARVAJAL DURAN</v>
          </cell>
          <cell r="D608" t="str">
            <v>3010-17</v>
          </cell>
          <cell r="E608">
            <v>33809401.822500005</v>
          </cell>
          <cell r="F608" t="str">
            <v>Profesional Especializado</v>
          </cell>
          <cell r="G608" t="str">
            <v>19SDF</v>
          </cell>
          <cell r="H608" t="str">
            <v>DIVISION PRESUPUESTO</v>
          </cell>
          <cell r="I608" t="str">
            <v>DIVISION DE PRESUPUESTO</v>
          </cell>
          <cell r="J608" t="str">
            <v>SI</v>
          </cell>
          <cell r="M608" t="str">
            <v>C</v>
          </cell>
          <cell r="P608">
            <v>1665264</v>
          </cell>
          <cell r="Q608">
            <v>0</v>
          </cell>
          <cell r="X608" t="str">
            <v>4Profesional</v>
          </cell>
          <cell r="AA608" t="str">
            <v>Mant</v>
          </cell>
        </row>
        <row r="609">
          <cell r="C609" t="str">
            <v>RODAO BELLUCCI FERNANDO</v>
          </cell>
          <cell r="D609" t="str">
            <v>3020-06</v>
          </cell>
          <cell r="E609">
            <v>18995922.495416671</v>
          </cell>
          <cell r="F609" t="str">
            <v>Profesional Universitario</v>
          </cell>
          <cell r="G609" t="str">
            <v>24ORIENTE</v>
          </cell>
          <cell r="H609" t="str">
            <v>ORIENTE</v>
          </cell>
          <cell r="I609" t="str">
            <v>ORIENTE</v>
          </cell>
          <cell r="J609" t="str">
            <v>SI</v>
          </cell>
          <cell r="M609" t="str">
            <v>C</v>
          </cell>
          <cell r="P609">
            <v>935634</v>
          </cell>
          <cell r="Q609">
            <v>0</v>
          </cell>
          <cell r="X609" t="str">
            <v>4Profesional</v>
          </cell>
          <cell r="Z609" t="str">
            <v>ORIENTE</v>
          </cell>
          <cell r="AA609" t="str">
            <v>Mant</v>
          </cell>
        </row>
        <row r="610">
          <cell r="C610" t="str">
            <v>RODRIGUEZ CARVAJAL MARGARITA</v>
          </cell>
          <cell r="D610" t="str">
            <v>3020-08</v>
          </cell>
          <cell r="E610">
            <v>22821281.271666665</v>
          </cell>
          <cell r="F610" t="str">
            <v>Profesional Universitario</v>
          </cell>
          <cell r="G610" t="str">
            <v>22NOROCCIDENTE</v>
          </cell>
          <cell r="H610" t="str">
            <v>NOROCCIDENTE</v>
          </cell>
          <cell r="I610" t="str">
            <v>NOROCCIDENTE</v>
          </cell>
          <cell r="J610" t="str">
            <v>SI</v>
          </cell>
          <cell r="L610">
            <v>2003</v>
          </cell>
          <cell r="M610" t="str">
            <v>C</v>
          </cell>
          <cell r="P610">
            <v>1044033</v>
          </cell>
          <cell r="Q610">
            <v>80017</v>
          </cell>
          <cell r="X610" t="str">
            <v>4Profesional</v>
          </cell>
          <cell r="Z610" t="str">
            <v>NOROCCIDENTE</v>
          </cell>
          <cell r="AA610" t="str">
            <v>Mant</v>
          </cell>
        </row>
        <row r="611">
          <cell r="C611" t="str">
            <v>RODRIGUEZ DE CASTRO OLGA</v>
          </cell>
          <cell r="D611" t="str">
            <v>5040-22</v>
          </cell>
          <cell r="E611">
            <v>18811350.384583335</v>
          </cell>
          <cell r="F611" t="str">
            <v>Secretario Ejecutivo</v>
          </cell>
          <cell r="G611" t="str">
            <v>20SEG</v>
          </cell>
          <cell r="H611" t="str">
            <v>SECRETARIA GENERAL</v>
          </cell>
          <cell r="I611" t="str">
            <v>SECRETARIA GENERAL</v>
          </cell>
          <cell r="J611" t="str">
            <v>NO</v>
          </cell>
          <cell r="M611" t="str">
            <v>C</v>
          </cell>
          <cell r="P611">
            <v>846314</v>
          </cell>
          <cell r="Q611">
            <v>80229</v>
          </cell>
          <cell r="X611" t="str">
            <v>6Asistencial</v>
          </cell>
          <cell r="AA611" t="str">
            <v>Mant</v>
          </cell>
        </row>
        <row r="612">
          <cell r="C612" t="str">
            <v>RODRIGUEZ DE RODRIGUEZ MAGDALENA</v>
          </cell>
          <cell r="D612" t="str">
            <v>5040-20</v>
          </cell>
          <cell r="E612">
            <v>16138824.14833333</v>
          </cell>
          <cell r="F612" t="str">
            <v>Secretario Ejecutivo</v>
          </cell>
          <cell r="G612" t="str">
            <v>20SEG</v>
          </cell>
          <cell r="H612" t="str">
            <v>SECRETARIA GENERAL</v>
          </cell>
          <cell r="I612" t="str">
            <v>SECRETARIA GENERAL</v>
          </cell>
          <cell r="J612" t="str">
            <v>NO</v>
          </cell>
          <cell r="M612" t="str">
            <v>C</v>
          </cell>
          <cell r="P612">
            <v>764298</v>
          </cell>
          <cell r="Q612">
            <v>0</v>
          </cell>
          <cell r="X612" t="str">
            <v>6Asistencial</v>
          </cell>
          <cell r="AA612" t="str">
            <v>Mant</v>
          </cell>
        </row>
        <row r="613">
          <cell r="C613" t="str">
            <v>RODRIGUEZ HURTADO CLARIBEL</v>
          </cell>
          <cell r="D613" t="str">
            <v>4065-11</v>
          </cell>
          <cell r="E613">
            <v>16080398.177083332</v>
          </cell>
          <cell r="F613" t="str">
            <v>Técnico Administrativo</v>
          </cell>
          <cell r="G613" t="str">
            <v>19SDF</v>
          </cell>
          <cell r="H613" t="str">
            <v>DIVISION CONTABILIDAD</v>
          </cell>
          <cell r="I613" t="str">
            <v>DIVISION CONTABILIDAD</v>
          </cell>
          <cell r="J613" t="str">
            <v>SI</v>
          </cell>
          <cell r="M613" t="str">
            <v>C</v>
          </cell>
          <cell r="P613">
            <v>761453</v>
          </cell>
          <cell r="Q613">
            <v>0</v>
          </cell>
          <cell r="X613" t="str">
            <v>5Tecnico</v>
          </cell>
          <cell r="AA613" t="str">
            <v>Mant</v>
          </cell>
        </row>
        <row r="614">
          <cell r="C614" t="str">
            <v>ROJAS ROJAS EDGAR JOB</v>
          </cell>
          <cell r="D614" t="str">
            <v>4065-11</v>
          </cell>
          <cell r="E614">
            <v>16080398.177083332</v>
          </cell>
          <cell r="F614" t="str">
            <v>Técnico Administrativo</v>
          </cell>
          <cell r="G614" t="str">
            <v>17SFA</v>
          </cell>
          <cell r="H614" t="str">
            <v>DIVISION FONDOS</v>
          </cell>
          <cell r="I614" t="str">
            <v>DIVISION FONDOS</v>
          </cell>
          <cell r="J614" t="str">
            <v>SI</v>
          </cell>
          <cell r="M614" t="str">
            <v>C</v>
          </cell>
          <cell r="P614">
            <v>761453</v>
          </cell>
          <cell r="Q614">
            <v>0</v>
          </cell>
          <cell r="X614" t="str">
            <v>5Tecnico</v>
          </cell>
          <cell r="AA614" t="str">
            <v>Mant</v>
          </cell>
        </row>
        <row r="615">
          <cell r="C615" t="str">
            <v>ROMERO MENDIVIL LEYLA ROSA</v>
          </cell>
          <cell r="D615" t="str">
            <v>3020-06</v>
          </cell>
          <cell r="E615">
            <v>18995922.495416671</v>
          </cell>
          <cell r="F615" t="str">
            <v>Profesional Universitario</v>
          </cell>
          <cell r="G615" t="str">
            <v>23NORTE</v>
          </cell>
          <cell r="H615" t="str">
            <v>NORTE</v>
          </cell>
          <cell r="I615" t="str">
            <v>NORTE</v>
          </cell>
          <cell r="J615" t="str">
            <v>SI</v>
          </cell>
          <cell r="M615" t="str">
            <v>C</v>
          </cell>
          <cell r="P615">
            <v>935634</v>
          </cell>
          <cell r="Q615">
            <v>0</v>
          </cell>
          <cell r="X615" t="str">
            <v>4Profesional</v>
          </cell>
          <cell r="Z615" t="str">
            <v>NORTE</v>
          </cell>
          <cell r="AA615" t="str">
            <v>Mant</v>
          </cell>
        </row>
        <row r="616">
          <cell r="C616" t="str">
            <v>RUIZ NIETO DIEGO</v>
          </cell>
          <cell r="D616" t="str">
            <v>4065-11</v>
          </cell>
          <cell r="E616">
            <v>16080398.177083332</v>
          </cell>
          <cell r="F616" t="str">
            <v>Técnico Administrativo</v>
          </cell>
          <cell r="G616" t="str">
            <v>20SEG</v>
          </cell>
          <cell r="H616" t="str">
            <v>DIVISION ATENCION AL USUARIO - QUEJAS Y RECLAMOS</v>
          </cell>
          <cell r="I616" t="str">
            <v>DIVISION ATENCION AL USUARIO - QUEJAS Y RECLAMOS</v>
          </cell>
          <cell r="J616" t="str">
            <v>SI</v>
          </cell>
          <cell r="L616">
            <v>2003</v>
          </cell>
          <cell r="M616" t="str">
            <v>C</v>
          </cell>
          <cell r="P616">
            <v>761453</v>
          </cell>
          <cell r="Q616">
            <v>0</v>
          </cell>
          <cell r="X616" t="str">
            <v>5Tecnico</v>
          </cell>
          <cell r="AA616" t="str">
            <v>Mant</v>
          </cell>
        </row>
        <row r="617">
          <cell r="C617" t="str">
            <v>RUIZ ROMERO HERNANDO ENRIQUE</v>
          </cell>
          <cell r="D617" t="str">
            <v>3020-08</v>
          </cell>
          <cell r="E617">
            <v>21196717.882083338</v>
          </cell>
          <cell r="F617" t="str">
            <v>Profesional Universitario</v>
          </cell>
          <cell r="G617" t="str">
            <v>21CENTRO</v>
          </cell>
          <cell r="H617" t="str">
            <v>CENTRO</v>
          </cell>
          <cell r="I617" t="str">
            <v>CENTRO</v>
          </cell>
          <cell r="J617" t="str">
            <v>SI</v>
          </cell>
          <cell r="L617">
            <v>2003</v>
          </cell>
          <cell r="M617" t="str">
            <v>C</v>
          </cell>
          <cell r="P617">
            <v>1044033</v>
          </cell>
          <cell r="Q617">
            <v>0</v>
          </cell>
          <cell r="X617" t="str">
            <v>4Profesional</v>
          </cell>
          <cell r="Z617" t="str">
            <v>CENTRO</v>
          </cell>
          <cell r="AA617" t="str">
            <v>Mant</v>
          </cell>
        </row>
        <row r="618">
          <cell r="C618" t="str">
            <v>RUIZ TRUJILLO MANUEL ERLANDER</v>
          </cell>
          <cell r="D618" t="str">
            <v>5310-11</v>
          </cell>
          <cell r="E618">
            <v>19241995.709166665</v>
          </cell>
          <cell r="F618" t="str">
            <v>Conductor Mec (Asignado)</v>
          </cell>
          <cell r="G618" t="str">
            <v>22NOROCCIDENTE</v>
          </cell>
          <cell r="H618" t="str">
            <v>NOROCCIDENTE</v>
          </cell>
          <cell r="I618" t="str">
            <v>NOROCCIDENTE</v>
          </cell>
          <cell r="J618" t="str">
            <v>SI</v>
          </cell>
          <cell r="M618" t="str">
            <v>C</v>
          </cell>
          <cell r="N618" t="str">
            <v>P</v>
          </cell>
          <cell r="P618">
            <v>555997</v>
          </cell>
          <cell r="Q618">
            <v>0</v>
          </cell>
          <cell r="X618" t="str">
            <v>6Asistencial</v>
          </cell>
          <cell r="Z618" t="str">
            <v>NOROCCIDENTE</v>
          </cell>
          <cell r="AA618" t="str">
            <v>Mant</v>
          </cell>
        </row>
        <row r="619">
          <cell r="C619" t="str">
            <v>SAAVEDRA VARGAS JOSE EDUARDO</v>
          </cell>
          <cell r="D619" t="str">
            <v>5120-09</v>
          </cell>
          <cell r="E619">
            <v>10643889.421249999</v>
          </cell>
          <cell r="F619" t="str">
            <v>Auxiliar Administrativo</v>
          </cell>
          <cell r="G619" t="str">
            <v>20SEG</v>
          </cell>
          <cell r="H619" t="str">
            <v>SECRETARIA GENERAL</v>
          </cell>
          <cell r="I619" t="str">
            <v>SECRETARIA GENERAL</v>
          </cell>
          <cell r="J619" t="str">
            <v>NO</v>
          </cell>
          <cell r="M619" t="str">
            <v>C</v>
          </cell>
          <cell r="P619">
            <v>468655</v>
          </cell>
          <cell r="Q619">
            <v>0</v>
          </cell>
          <cell r="X619" t="str">
            <v>6Asistencial</v>
          </cell>
          <cell r="AA619" t="str">
            <v>Mant</v>
          </cell>
        </row>
        <row r="620">
          <cell r="C620" t="str">
            <v>SALGADO QUINTERO NUBIA EDITH</v>
          </cell>
          <cell r="D620" t="str">
            <v>4065-12</v>
          </cell>
          <cell r="E620">
            <v>16415181.84</v>
          </cell>
          <cell r="F620" t="str">
            <v>Técnico Administrativo</v>
          </cell>
          <cell r="G620" t="str">
            <v>18SRI</v>
          </cell>
          <cell r="H620" t="str">
            <v>SUBDIRECCION REL INTERNALES</v>
          </cell>
          <cell r="I620" t="str">
            <v>CONSEJERIA</v>
          </cell>
          <cell r="J620" t="str">
            <v>SI</v>
          </cell>
          <cell r="M620" t="str">
            <v>C</v>
          </cell>
          <cell r="P620">
            <v>808521</v>
          </cell>
          <cell r="Q620">
            <v>0</v>
          </cell>
          <cell r="X620" t="str">
            <v>5Tecnico</v>
          </cell>
          <cell r="AA620" t="str">
            <v>Mant</v>
          </cell>
        </row>
        <row r="621">
          <cell r="C621" t="str">
            <v>SANCHEZ VERGARA MARTHA ELENA</v>
          </cell>
          <cell r="D621" t="str">
            <v>3020-12</v>
          </cell>
          <cell r="E621">
            <v>25294052.003333326</v>
          </cell>
          <cell r="F621" t="str">
            <v>Profesional Universitario</v>
          </cell>
          <cell r="G621" t="str">
            <v>24ORIENTE</v>
          </cell>
          <cell r="H621" t="str">
            <v>ORIENTE</v>
          </cell>
          <cell r="I621" t="str">
            <v>ORIENTE</v>
          </cell>
          <cell r="J621" t="str">
            <v>SI</v>
          </cell>
          <cell r="L621">
            <v>2004</v>
          </cell>
          <cell r="M621" t="str">
            <v>C</v>
          </cell>
          <cell r="N621" t="str">
            <v>P</v>
          </cell>
          <cell r="P621">
            <v>1245845</v>
          </cell>
          <cell r="Q621">
            <v>0</v>
          </cell>
          <cell r="X621" t="str">
            <v>4Profesional</v>
          </cell>
          <cell r="Z621" t="str">
            <v>ORIENTE</v>
          </cell>
          <cell r="AA621" t="str">
            <v>Mant</v>
          </cell>
        </row>
        <row r="622">
          <cell r="C622" t="str">
            <v>SARMIENTO VERGARA GEIDI DEL-CARMEN</v>
          </cell>
          <cell r="D622" t="str">
            <v>3020-08</v>
          </cell>
          <cell r="E622">
            <v>21196717.882083338</v>
          </cell>
          <cell r="F622" t="str">
            <v>Profesional Universitario</v>
          </cell>
          <cell r="G622" t="str">
            <v>23NORTE</v>
          </cell>
          <cell r="H622" t="str">
            <v>NORTE</v>
          </cell>
          <cell r="I622" t="str">
            <v>NORTE</v>
          </cell>
          <cell r="J622" t="str">
            <v>SI</v>
          </cell>
          <cell r="M622" t="str">
            <v>C</v>
          </cell>
          <cell r="P622">
            <v>1044033</v>
          </cell>
          <cell r="Q622">
            <v>0</v>
          </cell>
          <cell r="X622" t="str">
            <v>4Profesional</v>
          </cell>
          <cell r="Z622" t="str">
            <v>NORTE</v>
          </cell>
          <cell r="AA622" t="str">
            <v>Mant</v>
          </cell>
        </row>
        <row r="623">
          <cell r="C623" t="str">
            <v>SEGURA BRICEÑO MYRIAM ESTHER</v>
          </cell>
          <cell r="D623" t="str">
            <v>4065-15</v>
          </cell>
          <cell r="E623">
            <v>20218349.740416665</v>
          </cell>
          <cell r="F623" t="str">
            <v>Técnico Administrativo</v>
          </cell>
          <cell r="G623" t="str">
            <v>18SRI</v>
          </cell>
          <cell r="H623" t="str">
            <v>DIVISION BECAS</v>
          </cell>
          <cell r="I623" t="str">
            <v>DIVISION DE BECAS</v>
          </cell>
          <cell r="J623" t="str">
            <v>SI</v>
          </cell>
          <cell r="L623">
            <v>2003</v>
          </cell>
          <cell r="M623" t="str">
            <v>C</v>
          </cell>
          <cell r="P623">
            <v>935634</v>
          </cell>
          <cell r="Q623">
            <v>60210</v>
          </cell>
          <cell r="X623" t="str">
            <v>5Tecnico</v>
          </cell>
          <cell r="AA623" t="str">
            <v>Mant</v>
          </cell>
        </row>
        <row r="624">
          <cell r="C624" t="str">
            <v>SIERRA DE-RIVEROS ROSALBA</v>
          </cell>
          <cell r="D624" t="str">
            <v>5120-09</v>
          </cell>
          <cell r="E624">
            <v>10643889.421249999</v>
          </cell>
          <cell r="F624" t="str">
            <v>Auxiliar Administrativo</v>
          </cell>
          <cell r="G624" t="str">
            <v>20SEG</v>
          </cell>
          <cell r="H624" t="str">
            <v>DIVISION SERVICIOS ADMINISTRATIVOS</v>
          </cell>
          <cell r="I624" t="str">
            <v>CORRESPONDENCIA</v>
          </cell>
          <cell r="J624" t="str">
            <v>NO</v>
          </cell>
          <cell r="M624" t="str">
            <v>C</v>
          </cell>
          <cell r="P624">
            <v>468655</v>
          </cell>
          <cell r="Q624">
            <v>0</v>
          </cell>
          <cell r="X624" t="str">
            <v>6Asistencial</v>
          </cell>
          <cell r="AA624" t="str">
            <v>Mant</v>
          </cell>
        </row>
        <row r="625">
          <cell r="C625" t="str">
            <v>SIERRA MONTES TIBALDO RAFAEL</v>
          </cell>
          <cell r="D625" t="str">
            <v>3010-16</v>
          </cell>
          <cell r="E625">
            <v>33955987.529166669</v>
          </cell>
          <cell r="F625" t="str">
            <v>Profesional Especializado</v>
          </cell>
          <cell r="G625" t="str">
            <v>23NORTE</v>
          </cell>
          <cell r="H625" t="str">
            <v>NORTE</v>
          </cell>
          <cell r="I625" t="str">
            <v>NORTE</v>
          </cell>
          <cell r="J625" t="str">
            <v>SI</v>
          </cell>
          <cell r="L625">
            <v>2003</v>
          </cell>
          <cell r="M625" t="str">
            <v>C</v>
          </cell>
          <cell r="N625" t="str">
            <v>P</v>
          </cell>
          <cell r="P625">
            <v>1551384</v>
          </cell>
          <cell r="Q625">
            <v>121100</v>
          </cell>
          <cell r="X625" t="str">
            <v>4Profesional</v>
          </cell>
          <cell r="Z625" t="str">
            <v>NORTE</v>
          </cell>
          <cell r="AA625" t="str">
            <v>crear</v>
          </cell>
        </row>
        <row r="626">
          <cell r="C626" t="str">
            <v>SOSA GOMEZ GIMY ALVARO</v>
          </cell>
          <cell r="D626" t="str">
            <v>3020-07</v>
          </cell>
          <cell r="E626">
            <v>20011830.391249999</v>
          </cell>
          <cell r="F626" t="str">
            <v>Profesional Universitario</v>
          </cell>
          <cell r="G626" t="str">
            <v>22NOROCCIDENTE</v>
          </cell>
          <cell r="H626" t="str">
            <v>NOROCCIDENTE</v>
          </cell>
          <cell r="I626" t="str">
            <v>NOROCCIDENTE</v>
          </cell>
          <cell r="J626" t="str">
            <v>SI</v>
          </cell>
          <cell r="M626" t="str">
            <v>C</v>
          </cell>
          <cell r="P626">
            <v>985672</v>
          </cell>
          <cell r="Q626">
            <v>0</v>
          </cell>
          <cell r="X626" t="str">
            <v>4Profesional</v>
          </cell>
          <cell r="Z626" t="str">
            <v>NOROCCIDENTE</v>
          </cell>
          <cell r="AA626" t="str">
            <v>Mant</v>
          </cell>
        </row>
        <row r="627">
          <cell r="C627" t="str">
            <v>SUAREZ DIAZ MARIA DEL-PILAR</v>
          </cell>
          <cell r="D627" t="str">
            <v>3010-16</v>
          </cell>
          <cell r="E627">
            <v>31497327.178750005</v>
          </cell>
          <cell r="F627" t="str">
            <v>Profesional Especializado</v>
          </cell>
          <cell r="G627" t="str">
            <v>24ORIENTE</v>
          </cell>
          <cell r="H627" t="str">
            <v>ORIENTE</v>
          </cell>
          <cell r="I627" t="str">
            <v>ORIENTE</v>
          </cell>
          <cell r="J627" t="str">
            <v>SI</v>
          </cell>
          <cell r="L627" t="str">
            <v>MCF</v>
          </cell>
          <cell r="M627" t="str">
            <v>C</v>
          </cell>
          <cell r="N627" t="str">
            <v>P</v>
          </cell>
          <cell r="P627">
            <v>1551384</v>
          </cell>
          <cell r="Q627">
            <v>0</v>
          </cell>
          <cell r="X627" t="str">
            <v>4Profesional</v>
          </cell>
          <cell r="Z627" t="str">
            <v>ORIENTE</v>
          </cell>
          <cell r="AA627" t="str">
            <v>crear</v>
          </cell>
        </row>
        <row r="628">
          <cell r="C628" t="str">
            <v>SUAREZ RODRIGUEZ OLGA LUCIA</v>
          </cell>
          <cell r="D628" t="str">
            <v>5120-12</v>
          </cell>
          <cell r="E628">
            <v>13279546.932500001</v>
          </cell>
          <cell r="F628" t="str">
            <v>Auxiliar Administrativo</v>
          </cell>
          <cell r="G628" t="str">
            <v>18SRI</v>
          </cell>
          <cell r="H628" t="str">
            <v>DIVISION BECAS</v>
          </cell>
          <cell r="I628" t="str">
            <v>DIVISION DE BECAS</v>
          </cell>
          <cell r="J628" t="str">
            <v>SI</v>
          </cell>
          <cell r="L628" t="str">
            <v>MCF</v>
          </cell>
          <cell r="M628" t="str">
            <v>C</v>
          </cell>
          <cell r="P628">
            <v>596996</v>
          </cell>
          <cell r="Q628">
            <v>0</v>
          </cell>
          <cell r="X628" t="str">
            <v>6Asistencial</v>
          </cell>
          <cell r="AA628" t="str">
            <v>Mant</v>
          </cell>
        </row>
        <row r="629">
          <cell r="C629">
            <v>14</v>
          </cell>
          <cell r="D629" t="str">
            <v>0042-10</v>
          </cell>
          <cell r="E629">
            <v>59903910.372499995</v>
          </cell>
          <cell r="F629" t="str">
            <v>Director Territorial</v>
          </cell>
          <cell r="G629" t="str">
            <v>23NORTE</v>
          </cell>
          <cell r="H629" t="str">
            <v>NORTE</v>
          </cell>
          <cell r="I629" t="str">
            <v>NORTE</v>
          </cell>
          <cell r="J629" t="str">
            <v>SI</v>
          </cell>
          <cell r="M629" t="str">
            <v>LNR</v>
          </cell>
          <cell r="N629" t="str">
            <v>V</v>
          </cell>
          <cell r="P629">
            <v>2277479</v>
          </cell>
          <cell r="Q629">
            <v>0</v>
          </cell>
          <cell r="X629" t="str">
            <v>1Directivo</v>
          </cell>
          <cell r="Z629" t="str">
            <v>NORTE</v>
          </cell>
          <cell r="AA629" t="str">
            <v>crear</v>
          </cell>
        </row>
        <row r="630">
          <cell r="C630" t="str">
            <v>TELLEZ FUENTES EDGAR HERNANDO</v>
          </cell>
          <cell r="D630" t="str">
            <v>5120-12</v>
          </cell>
          <cell r="E630">
            <v>13279546.932500001</v>
          </cell>
          <cell r="F630" t="str">
            <v>Auxiliar Administrativo</v>
          </cell>
          <cell r="G630" t="str">
            <v>20SEG</v>
          </cell>
          <cell r="H630" t="str">
            <v>SECRETARIA GENERAL</v>
          </cell>
          <cell r="I630" t="str">
            <v>ARCHIVO</v>
          </cell>
          <cell r="J630" t="str">
            <v>NO</v>
          </cell>
          <cell r="M630" t="str">
            <v>C</v>
          </cell>
          <cell r="P630">
            <v>596996</v>
          </cell>
          <cell r="Q630">
            <v>0</v>
          </cell>
          <cell r="X630" t="str">
            <v>6Asistencial</v>
          </cell>
          <cell r="AA630" t="str">
            <v>Mant</v>
          </cell>
        </row>
        <row r="631">
          <cell r="C631" t="str">
            <v>TORO BERNAL LUZ MARIA</v>
          </cell>
          <cell r="D631" t="str">
            <v>3020-06</v>
          </cell>
          <cell r="E631">
            <v>18995922.495416671</v>
          </cell>
          <cell r="F631" t="str">
            <v>Profesional Universitario</v>
          </cell>
          <cell r="G631" t="str">
            <v>24ORIENTE</v>
          </cell>
          <cell r="H631" t="str">
            <v>ORIENTE</v>
          </cell>
          <cell r="I631" t="str">
            <v>ORIENTE</v>
          </cell>
          <cell r="J631" t="str">
            <v>SI</v>
          </cell>
          <cell r="M631" t="str">
            <v>C</v>
          </cell>
          <cell r="P631">
            <v>935634</v>
          </cell>
          <cell r="Q631">
            <v>0</v>
          </cell>
          <cell r="X631" t="str">
            <v>4Profesional</v>
          </cell>
          <cell r="Z631" t="str">
            <v>ORIENTE</v>
          </cell>
          <cell r="AA631" t="str">
            <v>Mant</v>
          </cell>
        </row>
        <row r="632">
          <cell r="C632" t="str">
            <v>TORO MONTOYA GLORIA SOCORRO</v>
          </cell>
          <cell r="D632" t="str">
            <v>3020-10</v>
          </cell>
          <cell r="E632">
            <v>23062173.132083338</v>
          </cell>
          <cell r="F632" t="str">
            <v>Profesional Universitario</v>
          </cell>
          <cell r="G632" t="str">
            <v>21CENTRO</v>
          </cell>
          <cell r="H632" t="str">
            <v>CENTRO</v>
          </cell>
          <cell r="I632" t="str">
            <v>CENTRO</v>
          </cell>
          <cell r="J632" t="str">
            <v>SI</v>
          </cell>
          <cell r="L632">
            <v>2003</v>
          </cell>
          <cell r="M632" t="str">
            <v>C</v>
          </cell>
          <cell r="P632">
            <v>1135915</v>
          </cell>
          <cell r="Q632">
            <v>0</v>
          </cell>
          <cell r="X632" t="str">
            <v>4Profesional</v>
          </cell>
          <cell r="Z632" t="str">
            <v>CENTRO</v>
          </cell>
          <cell r="AA632" t="str">
            <v>Mant</v>
          </cell>
        </row>
        <row r="633">
          <cell r="C633" t="str">
            <v>TORRES HURTADO PEDRO</v>
          </cell>
          <cell r="D633" t="str">
            <v>3020-06</v>
          </cell>
          <cell r="E633">
            <v>18995922.495416671</v>
          </cell>
          <cell r="F633" t="str">
            <v>Profesional Universitario</v>
          </cell>
          <cell r="G633" t="str">
            <v>25SUROCCIDENTE</v>
          </cell>
          <cell r="H633" t="str">
            <v>SUROCCIDENTE</v>
          </cell>
          <cell r="I633" t="str">
            <v>SUROCCIDENTE</v>
          </cell>
          <cell r="J633" t="str">
            <v>SI</v>
          </cell>
          <cell r="M633" t="str">
            <v>C</v>
          </cell>
          <cell r="P633">
            <v>935634</v>
          </cell>
          <cell r="Q633">
            <v>0</v>
          </cell>
          <cell r="X633" t="str">
            <v>4Profesional</v>
          </cell>
          <cell r="Z633" t="str">
            <v>SUROCCIDENTE</v>
          </cell>
          <cell r="AA633" t="str">
            <v>Mant</v>
          </cell>
        </row>
        <row r="634">
          <cell r="C634" t="str">
            <v>TORRES LOPEZ ANA PATRICIA</v>
          </cell>
          <cell r="D634" t="str">
            <v>4065-11</v>
          </cell>
          <cell r="E634">
            <v>16080398.177083332</v>
          </cell>
          <cell r="F634" t="str">
            <v>Técnico Administrativo</v>
          </cell>
          <cell r="G634" t="str">
            <v>16SCC</v>
          </cell>
          <cell r="H634" t="str">
            <v>DIVISION CREDITO</v>
          </cell>
          <cell r="I634" t="str">
            <v>DIVISION CREDITO</v>
          </cell>
          <cell r="J634" t="str">
            <v>SI</v>
          </cell>
          <cell r="L634" t="str">
            <v>MCF</v>
          </cell>
          <cell r="M634" t="str">
            <v>C</v>
          </cell>
          <cell r="P634">
            <v>761453</v>
          </cell>
          <cell r="Q634">
            <v>0</v>
          </cell>
          <cell r="X634" t="str">
            <v>5Tecnico</v>
          </cell>
          <cell r="AA634" t="str">
            <v>Mant</v>
          </cell>
        </row>
        <row r="635">
          <cell r="C635">
            <v>0.55191385537338666</v>
          </cell>
          <cell r="D635" t="str">
            <v>3020-10</v>
          </cell>
          <cell r="E635">
            <v>23062173.132083338</v>
          </cell>
          <cell r="F635" t="str">
            <v>Profesional Universitario</v>
          </cell>
          <cell r="G635" t="str">
            <v>24ORIENTE</v>
          </cell>
          <cell r="H635" t="str">
            <v>ORIENTE</v>
          </cell>
          <cell r="I635" t="str">
            <v>ORIENTE</v>
          </cell>
          <cell r="J635" t="str">
            <v>SI</v>
          </cell>
          <cell r="M635" t="str">
            <v>C</v>
          </cell>
          <cell r="N635" t="str">
            <v>V</v>
          </cell>
          <cell r="P635">
            <v>1135915</v>
          </cell>
          <cell r="Q635">
            <v>0</v>
          </cell>
          <cell r="X635" t="str">
            <v>4Profesional</v>
          </cell>
          <cell r="Z635" t="str">
            <v>ORIENTE</v>
          </cell>
          <cell r="AA635" t="str">
            <v>crear</v>
          </cell>
        </row>
        <row r="636">
          <cell r="C636" t="str">
            <v>VALDERRAMA GARZON HERMES ERNESTO</v>
          </cell>
          <cell r="D636" t="str">
            <v>4065-07</v>
          </cell>
          <cell r="E636">
            <v>13362965.654583329</v>
          </cell>
          <cell r="F636" t="str">
            <v>Técnico Administrativo</v>
          </cell>
          <cell r="G636" t="str">
            <v>20SEG</v>
          </cell>
          <cell r="H636" t="str">
            <v>DIVISION TALENTO HUMANO</v>
          </cell>
          <cell r="I636" t="str">
            <v>NOMINA BP</v>
          </cell>
          <cell r="J636" t="str">
            <v>NO</v>
          </cell>
          <cell r="M636" t="str">
            <v>C</v>
          </cell>
          <cell r="P636">
            <v>601058</v>
          </cell>
          <cell r="Q636">
            <v>0</v>
          </cell>
          <cell r="X636" t="str">
            <v>5Tecnico</v>
          </cell>
          <cell r="AA636" t="str">
            <v>Mant</v>
          </cell>
        </row>
        <row r="637">
          <cell r="C637" t="str">
            <v>VANEGAS BENITEZ JANETH DEL-PILAR</v>
          </cell>
          <cell r="D637" t="str">
            <v>5040-16</v>
          </cell>
          <cell r="E637">
            <v>14586952.714583334</v>
          </cell>
          <cell r="F637" t="str">
            <v>Secretario Ejecutivo</v>
          </cell>
          <cell r="G637" t="str">
            <v>17SFA</v>
          </cell>
          <cell r="H637" t="str">
            <v>SUBDIRECCION FONDOS</v>
          </cell>
          <cell r="I637" t="str">
            <v>SUBDIRECCION FONDOS</v>
          </cell>
          <cell r="J637" t="str">
            <v>SI</v>
          </cell>
          <cell r="L637" t="str">
            <v>MCF</v>
          </cell>
          <cell r="M637" t="str">
            <v>C</v>
          </cell>
          <cell r="P637">
            <v>688731</v>
          </cell>
          <cell r="Q637">
            <v>0</v>
          </cell>
          <cell r="X637" t="str">
            <v>6Asistencial</v>
          </cell>
          <cell r="AA637" t="str">
            <v>Mant</v>
          </cell>
        </row>
        <row r="638">
          <cell r="C638" t="str">
            <v>VARGAS RODRIGUEZ EDITH JERONIMA</v>
          </cell>
          <cell r="D638" t="str">
            <v>4065-12</v>
          </cell>
          <cell r="E638">
            <v>16415181.84</v>
          </cell>
          <cell r="F638" t="str">
            <v>Técnico Administrativo</v>
          </cell>
          <cell r="G638" t="str">
            <v>16SCC</v>
          </cell>
          <cell r="H638" t="str">
            <v>DIVISION CARTERA</v>
          </cell>
          <cell r="I638" t="str">
            <v>DIVISION CARTERA</v>
          </cell>
          <cell r="J638" t="str">
            <v>SI</v>
          </cell>
          <cell r="M638" t="str">
            <v>C</v>
          </cell>
          <cell r="P638">
            <v>808521</v>
          </cell>
          <cell r="Q638">
            <v>0</v>
          </cell>
          <cell r="X638" t="str">
            <v>5Tecnico</v>
          </cell>
          <cell r="AA638" t="str">
            <v>Mant</v>
          </cell>
        </row>
        <row r="639">
          <cell r="C639" t="str">
            <v>VEGA GARZON LUIS ENRIQUE</v>
          </cell>
          <cell r="D639" t="str">
            <v>5120-09</v>
          </cell>
          <cell r="E639">
            <v>10643889.421249999</v>
          </cell>
          <cell r="F639" t="str">
            <v>Auxiliar Administrativo</v>
          </cell>
          <cell r="G639" t="str">
            <v>20SEG</v>
          </cell>
          <cell r="H639" t="str">
            <v>DIVISION SERVICIOS ADMINISTRATIVOS</v>
          </cell>
          <cell r="I639" t="str">
            <v>ALMACEN</v>
          </cell>
          <cell r="J639" t="str">
            <v>NO</v>
          </cell>
          <cell r="M639" t="str">
            <v>C</v>
          </cell>
          <cell r="P639">
            <v>468655</v>
          </cell>
          <cell r="Q639">
            <v>0</v>
          </cell>
          <cell r="X639" t="str">
            <v>6Asistencial</v>
          </cell>
          <cell r="AA639" t="str">
            <v>Mant</v>
          </cell>
        </row>
        <row r="640">
          <cell r="C640" t="str">
            <v>VELASQUEZ DUQUE JOSE FERNANDO</v>
          </cell>
          <cell r="D640" t="str">
            <v>4065-12</v>
          </cell>
          <cell r="E640">
            <v>16415181.84</v>
          </cell>
          <cell r="F640" t="str">
            <v>Técnico Administrativo</v>
          </cell>
          <cell r="G640" t="str">
            <v>20SEG</v>
          </cell>
          <cell r="H640" t="str">
            <v>DIVISION SERVICIOS ADMINISTRATIVOS</v>
          </cell>
          <cell r="I640" t="str">
            <v>CORRESPONDENCIA</v>
          </cell>
          <cell r="J640" t="str">
            <v>NO</v>
          </cell>
          <cell r="L640">
            <v>2003</v>
          </cell>
          <cell r="M640" t="str">
            <v>C</v>
          </cell>
          <cell r="P640">
            <v>808521</v>
          </cell>
          <cell r="Q640">
            <v>0</v>
          </cell>
          <cell r="X640" t="str">
            <v>5Tecnico</v>
          </cell>
          <cell r="AA640" t="str">
            <v>Mant</v>
          </cell>
        </row>
        <row r="641">
          <cell r="C641" t="str">
            <v>VELEZ DE RECIO MARIA HORTENSIA</v>
          </cell>
          <cell r="D641" t="str">
            <v>5040-16</v>
          </cell>
          <cell r="E641">
            <v>16286152.02416667</v>
          </cell>
          <cell r="F641" t="str">
            <v>Secretario Ejecutivo</v>
          </cell>
          <cell r="G641" t="str">
            <v>25SUROCCIDENTE</v>
          </cell>
          <cell r="H641" t="str">
            <v>SUROCCIDENTE</v>
          </cell>
          <cell r="I641" t="str">
            <v>SUROCCIDENTE</v>
          </cell>
          <cell r="J641" t="str">
            <v>SI</v>
          </cell>
          <cell r="L641">
            <v>2003</v>
          </cell>
          <cell r="M641" t="str">
            <v>C</v>
          </cell>
          <cell r="N641" t="str">
            <v>P</v>
          </cell>
          <cell r="P641">
            <v>688731</v>
          </cell>
          <cell r="Q641">
            <v>82741</v>
          </cell>
          <cell r="X641" t="str">
            <v>6Asistencial</v>
          </cell>
          <cell r="Z641" t="str">
            <v>SUROCCIDENTE</v>
          </cell>
          <cell r="AA641" t="str">
            <v>Mant</v>
          </cell>
        </row>
        <row r="642">
          <cell r="C642" t="str">
            <v>VENTE  JUAN CARLOS</v>
          </cell>
          <cell r="D642" t="str">
            <v>5120-10</v>
          </cell>
          <cell r="E642">
            <v>11597824.078333335</v>
          </cell>
          <cell r="F642" t="str">
            <v>Auxiliar Administrativo</v>
          </cell>
          <cell r="G642" t="str">
            <v>16SCC</v>
          </cell>
          <cell r="H642" t="str">
            <v>DIVISION CARTERA</v>
          </cell>
          <cell r="I642" t="str">
            <v>DIVISION CARTERA</v>
          </cell>
          <cell r="J642" t="str">
            <v>SI</v>
          </cell>
          <cell r="M642" t="str">
            <v>C</v>
          </cell>
          <cell r="P642">
            <v>515106</v>
          </cell>
          <cell r="Q642">
            <v>0</v>
          </cell>
          <cell r="X642" t="str">
            <v>6Asistencial</v>
          </cell>
          <cell r="AA642" t="str">
            <v>Mant</v>
          </cell>
        </row>
        <row r="643">
          <cell r="C643" t="str">
            <v>VILLEGAS BOTERO MARTA LUCIA</v>
          </cell>
          <cell r="D643" t="str">
            <v>0015-25</v>
          </cell>
          <cell r="E643">
            <v>140559647.24833331</v>
          </cell>
          <cell r="F643" t="str">
            <v>Gerente, Presidente o Director General o Nacional de Entidad Descentralizada o de Unidad Administrativa Especial.</v>
          </cell>
          <cell r="G643" t="str">
            <v>10DIR</v>
          </cell>
          <cell r="H643" t="str">
            <v>DIRECCION</v>
          </cell>
          <cell r="I643" t="str">
            <v>DIRECCION</v>
          </cell>
          <cell r="J643" t="str">
            <v>SI</v>
          </cell>
          <cell r="M643" t="str">
            <v>LNR</v>
          </cell>
          <cell r="P643">
            <v>5343919</v>
          </cell>
          <cell r="Q643">
            <v>0</v>
          </cell>
          <cell r="X643" t="str">
            <v>1Directivo</v>
          </cell>
          <cell r="AA643" t="str">
            <v>Mant</v>
          </cell>
        </row>
        <row r="644">
          <cell r="C644">
            <v>15</v>
          </cell>
          <cell r="D644" t="str">
            <v>0137-18</v>
          </cell>
          <cell r="E644">
            <v>82246105.011250004</v>
          </cell>
          <cell r="F644" t="str">
            <v>Jefe de Oficina</v>
          </cell>
          <cell r="G644" t="str">
            <v>15OSI</v>
          </cell>
          <cell r="H644" t="str">
            <v>OFICINA SISTEMATIZACION</v>
          </cell>
          <cell r="I644" t="str">
            <v>OFICINA DE SISTEMATIZACION</v>
          </cell>
          <cell r="J644" t="str">
            <v>SI</v>
          </cell>
          <cell r="M644" t="str">
            <v>LNR</v>
          </cell>
          <cell r="N644" t="str">
            <v>V</v>
          </cell>
          <cell r="P644">
            <v>3126904</v>
          </cell>
          <cell r="Q644">
            <v>0</v>
          </cell>
          <cell r="X644" t="str">
            <v>1Directivo</v>
          </cell>
          <cell r="AA644" t="str">
            <v>crear</v>
          </cell>
        </row>
        <row r="645">
          <cell r="C645">
            <v>0.55730062203042374</v>
          </cell>
          <cell r="D645" t="str">
            <v>4065-07</v>
          </cell>
          <cell r="E645">
            <v>13362965.654583329</v>
          </cell>
          <cell r="F645" t="str">
            <v>Técnico Administrativo</v>
          </cell>
          <cell r="G645" t="str">
            <v>20SEG</v>
          </cell>
          <cell r="H645" t="str">
            <v>DIVISION TALENTO HUMANO</v>
          </cell>
          <cell r="I645" t="str">
            <v>HOJ VIDA RELOJ Y SUIP</v>
          </cell>
          <cell r="J645" t="str">
            <v>NO</v>
          </cell>
          <cell r="M645" t="str">
            <v>C</v>
          </cell>
          <cell r="N645" t="str">
            <v>V</v>
          </cell>
          <cell r="P645">
            <v>601058</v>
          </cell>
          <cell r="Q645">
            <v>0</v>
          </cell>
          <cell r="X645" t="str">
            <v>5Tecnico</v>
          </cell>
          <cell r="AA645" t="str">
            <v>crear</v>
          </cell>
        </row>
        <row r="646">
          <cell r="C646" t="str">
            <v>CASTAÑEDA BURBANO ALBA ALICIA</v>
          </cell>
          <cell r="D646" t="str">
            <v>3020-14</v>
          </cell>
          <cell r="E646">
            <v>27317929.430000003</v>
          </cell>
          <cell r="F646" t="str">
            <v>Profesional Universitario</v>
          </cell>
          <cell r="G646" t="str">
            <v>13OJU</v>
          </cell>
          <cell r="H646" t="str">
            <v>OFICINA JURIDICA</v>
          </cell>
          <cell r="I646" t="str">
            <v>OFICINA JURIDICA</v>
          </cell>
          <cell r="J646" t="str">
            <v>NO</v>
          </cell>
          <cell r="M646" t="str">
            <v>C</v>
          </cell>
          <cell r="P646">
            <v>1345530</v>
          </cell>
          <cell r="Q646">
            <v>0</v>
          </cell>
          <cell r="X646" t="str">
            <v>4Profesional</v>
          </cell>
          <cell r="AA646" t="str">
            <v>Mant</v>
          </cell>
        </row>
        <row r="647">
          <cell r="C647" t="str">
            <v>MARIÑO CEPEDA JANETH ADRIANA</v>
          </cell>
          <cell r="D647" t="str">
            <v>3020-12</v>
          </cell>
          <cell r="E647">
            <v>25294052.003333326</v>
          </cell>
          <cell r="F647" t="str">
            <v>Profesional Universitario</v>
          </cell>
          <cell r="G647" t="str">
            <v>15OSI</v>
          </cell>
          <cell r="H647" t="str">
            <v>OFICINA SISTEMATIZACION</v>
          </cell>
          <cell r="I647" t="str">
            <v>OFICINA DE SISTEMATIZACION</v>
          </cell>
          <cell r="J647" t="str">
            <v>SI</v>
          </cell>
          <cell r="M647" t="str">
            <v>C</v>
          </cell>
          <cell r="P647">
            <v>1245845</v>
          </cell>
          <cell r="Q647">
            <v>0</v>
          </cell>
          <cell r="X647" t="str">
            <v>4Profesional</v>
          </cell>
          <cell r="AA647" t="str">
            <v>Mant</v>
          </cell>
        </row>
        <row r="648">
          <cell r="C648">
            <v>0.46073596079157353</v>
          </cell>
          <cell r="D648" t="str">
            <v>2040-23</v>
          </cell>
          <cell r="E648">
            <v>49073012.952083334</v>
          </cell>
          <cell r="F648" t="str">
            <v>Jefe de División</v>
          </cell>
          <cell r="G648" t="str">
            <v>20SEG</v>
          </cell>
          <cell r="H648" t="str">
            <v>DIVISION ATENCION AL USUARIO - QUEJAS Y RECLAMOS</v>
          </cell>
          <cell r="I648" t="str">
            <v>DIVISION ATENCION AL USUARIO - QUEJAS Y RECLAMOS</v>
          </cell>
          <cell r="J648" t="str">
            <v>SI</v>
          </cell>
          <cell r="M648" t="str">
            <v>C</v>
          </cell>
          <cell r="N648" t="str">
            <v>V</v>
          </cell>
          <cell r="P648">
            <v>2417065</v>
          </cell>
          <cell r="Q648">
            <v>0</v>
          </cell>
          <cell r="X648" t="str">
            <v>3Ejecutivo</v>
          </cell>
          <cell r="AA648" t="str">
            <v>crear</v>
          </cell>
        </row>
        <row r="649">
          <cell r="C649" t="str">
            <v>GOMEZ WILCHES BLANCA ESTRELLA</v>
          </cell>
          <cell r="D649" t="str">
            <v>4065-11</v>
          </cell>
          <cell r="E649">
            <v>16080398.177083332</v>
          </cell>
          <cell r="F649" t="str">
            <v>Técnico Administrativo</v>
          </cell>
          <cell r="G649" t="str">
            <v>20SEG</v>
          </cell>
          <cell r="H649" t="str">
            <v>DIVISION TALENTO HUMANO</v>
          </cell>
          <cell r="I649" t="str">
            <v>NOMINA BP</v>
          </cell>
          <cell r="J649" t="str">
            <v>NO</v>
          </cell>
          <cell r="L649" t="str">
            <v>MCF</v>
          </cell>
          <cell r="M649" t="str">
            <v>C</v>
          </cell>
          <cell r="P649">
            <v>761453</v>
          </cell>
          <cell r="Q649">
            <v>0</v>
          </cell>
          <cell r="X649" t="str">
            <v>5Tecnico</v>
          </cell>
          <cell r="AA649" t="str">
            <v>Mant</v>
          </cell>
        </row>
        <row r="650">
          <cell r="C650" t="str">
            <v>ORDUZ LOPEZ MARIA-DEL-PILAR</v>
          </cell>
          <cell r="D650" t="str">
            <v>5040-20</v>
          </cell>
          <cell r="E650">
            <v>16138824.14833333</v>
          </cell>
          <cell r="F650" t="str">
            <v>Secretario Ejecutivo</v>
          </cell>
          <cell r="G650" t="str">
            <v>16SCC</v>
          </cell>
          <cell r="H650" t="str">
            <v>SUBDIRECCION CREDITO Y CARTERA</v>
          </cell>
          <cell r="I650" t="str">
            <v>SUBDIRECCION DE CREDITO Y CARTERA</v>
          </cell>
          <cell r="J650" t="str">
            <v>SI</v>
          </cell>
          <cell r="M650" t="str">
            <v>C</v>
          </cell>
          <cell r="P650">
            <v>764298</v>
          </cell>
          <cell r="Q650">
            <v>0</v>
          </cell>
          <cell r="X650" t="str">
            <v>6Asistencial</v>
          </cell>
          <cell r="AA650" t="str">
            <v>Mant</v>
          </cell>
        </row>
        <row r="651">
          <cell r="C651">
            <v>9.919793404362709E-2</v>
          </cell>
          <cell r="D651" t="str">
            <v>3010-17</v>
          </cell>
          <cell r="E651">
            <v>33809401.822500005</v>
          </cell>
          <cell r="F651" t="str">
            <v>Profesional Especializado</v>
          </cell>
          <cell r="G651" t="str">
            <v>20SEG</v>
          </cell>
          <cell r="H651" t="str">
            <v>SECRETARIA GENERAL</v>
          </cell>
          <cell r="I651" t="str">
            <v>CONTRATACION</v>
          </cell>
          <cell r="J651" t="str">
            <v>NO</v>
          </cell>
          <cell r="M651" t="str">
            <v>C</v>
          </cell>
          <cell r="N651" t="str">
            <v>V</v>
          </cell>
          <cell r="P651">
            <v>1665264</v>
          </cell>
          <cell r="Q651">
            <v>0</v>
          </cell>
          <cell r="X651" t="str">
            <v>4Profesional</v>
          </cell>
          <cell r="AA651" t="str">
            <v>crear</v>
          </cell>
        </row>
        <row r="652">
          <cell r="C652" t="str">
            <v>MORENO GARCIA HARVEY</v>
          </cell>
          <cell r="D652" t="str">
            <v>4065-12</v>
          </cell>
          <cell r="E652">
            <v>16415181.84</v>
          </cell>
          <cell r="F652" t="str">
            <v>Técnico Administrativo</v>
          </cell>
          <cell r="G652" t="str">
            <v>17SFA</v>
          </cell>
          <cell r="H652" t="str">
            <v>SUBDIRECCION FONDOS</v>
          </cell>
          <cell r="I652" t="str">
            <v>COMERCIALIZACION</v>
          </cell>
          <cell r="J652" t="str">
            <v>SI</v>
          </cell>
          <cell r="M652" t="str">
            <v>C</v>
          </cell>
          <cell r="P652">
            <v>808521</v>
          </cell>
          <cell r="Q652">
            <v>0</v>
          </cell>
          <cell r="X652" t="str">
            <v>5Tecnico</v>
          </cell>
          <cell r="AA652" t="str">
            <v>Mant</v>
          </cell>
        </row>
        <row r="653">
          <cell r="C653">
            <v>0.43423724246164647</v>
          </cell>
          <cell r="D653" t="str">
            <v>3020-10</v>
          </cell>
          <cell r="E653">
            <v>23062173.132083338</v>
          </cell>
          <cell r="F653" t="str">
            <v>Profesional Universitario</v>
          </cell>
          <cell r="G653" t="str">
            <v>25SUROCCIDENTE</v>
          </cell>
          <cell r="H653" t="str">
            <v>SUROCCIDENTE</v>
          </cell>
          <cell r="I653" t="str">
            <v>SUROCCIDENTE</v>
          </cell>
          <cell r="J653" t="str">
            <v>SI</v>
          </cell>
          <cell r="M653" t="str">
            <v>C</v>
          </cell>
          <cell r="N653" t="str">
            <v>V</v>
          </cell>
          <cell r="P653">
            <v>1135915</v>
          </cell>
          <cell r="Q653">
            <v>0</v>
          </cell>
          <cell r="X653" t="str">
            <v>4Profesional</v>
          </cell>
          <cell r="Z653" t="str">
            <v>SUROCCIDENTE</v>
          </cell>
          <cell r="AA653" t="str">
            <v>crear</v>
          </cell>
        </row>
        <row r="654">
          <cell r="C654">
            <v>0.85528521582994799</v>
          </cell>
          <cell r="D654" t="str">
            <v>2040-23</v>
          </cell>
          <cell r="E654">
            <v>49073012.952083334</v>
          </cell>
          <cell r="F654" t="str">
            <v>Jefe de División</v>
          </cell>
          <cell r="G654" t="str">
            <v>18SRI</v>
          </cell>
          <cell r="H654" t="str">
            <v>DIVISION BECAS</v>
          </cell>
          <cell r="I654" t="str">
            <v>DIVISION DE BECAS</v>
          </cell>
          <cell r="J654" t="str">
            <v>SI</v>
          </cell>
          <cell r="M654" t="str">
            <v>C</v>
          </cell>
          <cell r="N654" t="str">
            <v>V</v>
          </cell>
          <cell r="P654">
            <v>2417065</v>
          </cell>
          <cell r="Q654">
            <v>0</v>
          </cell>
          <cell r="X654" t="str">
            <v>3Ejecutivo</v>
          </cell>
          <cell r="AA654" t="str">
            <v>crear</v>
          </cell>
        </row>
        <row r="655">
          <cell r="C655">
            <v>0.96743166591917795</v>
          </cell>
          <cell r="D655" t="str">
            <v>3010-17</v>
          </cell>
          <cell r="E655">
            <v>33809401.822500005</v>
          </cell>
          <cell r="F655" t="str">
            <v>Profesional Especializado</v>
          </cell>
          <cell r="G655" t="str">
            <v>17SFA</v>
          </cell>
          <cell r="H655" t="str">
            <v>SUBDIRECCION FONDOS</v>
          </cell>
          <cell r="I655" t="str">
            <v>COMERCIALIZACION</v>
          </cell>
          <cell r="J655" t="str">
            <v>SI</v>
          </cell>
          <cell r="M655" t="str">
            <v>C</v>
          </cell>
          <cell r="N655" t="str">
            <v>V</v>
          </cell>
          <cell r="P655">
            <v>1665264</v>
          </cell>
          <cell r="Q655">
            <v>0</v>
          </cell>
          <cell r="X655" t="str">
            <v>4Profesional</v>
          </cell>
          <cell r="AA655" t="str">
            <v>crear</v>
          </cell>
        </row>
        <row r="656">
          <cell r="C656" t="str">
            <v>HURTADO DE-DUARTE JULIA</v>
          </cell>
          <cell r="D656" t="str">
            <v>5040-22</v>
          </cell>
          <cell r="E656">
            <v>17182482.831666667</v>
          </cell>
          <cell r="F656" t="str">
            <v>Secretario Ejecutivo</v>
          </cell>
          <cell r="G656" t="str">
            <v>10DIR</v>
          </cell>
          <cell r="H656" t="str">
            <v>DIRECCION</v>
          </cell>
          <cell r="I656" t="str">
            <v>DIRECCION</v>
          </cell>
          <cell r="J656" t="str">
            <v>SI</v>
          </cell>
          <cell r="M656" t="str">
            <v>LNR</v>
          </cell>
          <cell r="P656">
            <v>846314</v>
          </cell>
          <cell r="Q656">
            <v>0</v>
          </cell>
          <cell r="X656" t="str">
            <v>6Asistencial</v>
          </cell>
          <cell r="AA656" t="str">
            <v>Mant</v>
          </cell>
        </row>
        <row r="657">
          <cell r="C657">
            <v>0.357717992246668</v>
          </cell>
          <cell r="D657" t="str">
            <v>3020-10</v>
          </cell>
          <cell r="E657">
            <v>23062173.132083338</v>
          </cell>
          <cell r="F657" t="str">
            <v>Profesional Universitario</v>
          </cell>
          <cell r="G657" t="str">
            <v>17SFA</v>
          </cell>
          <cell r="H657" t="str">
            <v>DIVISION FONDOS</v>
          </cell>
          <cell r="I657" t="str">
            <v>DIVISION FONDOS</v>
          </cell>
          <cell r="J657" t="str">
            <v>SI</v>
          </cell>
          <cell r="M657" t="str">
            <v>C</v>
          </cell>
          <cell r="N657" t="str">
            <v>V</v>
          </cell>
          <cell r="P657">
            <v>1135915</v>
          </cell>
          <cell r="Q657">
            <v>0</v>
          </cell>
          <cell r="X657" t="str">
            <v>4Profesional</v>
          </cell>
          <cell r="AA657" t="str">
            <v>crear</v>
          </cell>
        </row>
        <row r="658">
          <cell r="C658">
            <v>0.35972885452646719</v>
          </cell>
          <cell r="D658" t="str">
            <v>4065-15</v>
          </cell>
          <cell r="E658">
            <v>18995922.495416671</v>
          </cell>
          <cell r="F658" t="str">
            <v>Técnico Administrativo</v>
          </cell>
          <cell r="G658" t="str">
            <v>15OSI</v>
          </cell>
          <cell r="H658" t="str">
            <v>OFICINA SISTEMATIZACION</v>
          </cell>
          <cell r="I658" t="str">
            <v>OFICINA DE SISTEMATIZACION</v>
          </cell>
          <cell r="J658" t="str">
            <v>SI</v>
          </cell>
          <cell r="M658" t="str">
            <v>C</v>
          </cell>
          <cell r="N658" t="str">
            <v>V</v>
          </cell>
          <cell r="P658">
            <v>935634</v>
          </cell>
          <cell r="Q658">
            <v>0</v>
          </cell>
          <cell r="X658" t="str">
            <v>5Tecnico</v>
          </cell>
          <cell r="AA658" t="str">
            <v>crear</v>
          </cell>
        </row>
        <row r="659">
          <cell r="C659" t="str">
            <v>ZAMUDIO PEÑA WILLIAM HUMBERTO</v>
          </cell>
          <cell r="D659" t="str">
            <v>3020-14</v>
          </cell>
          <cell r="E659">
            <v>27317929.430000003</v>
          </cell>
          <cell r="F659" t="str">
            <v>Profesional Universitario</v>
          </cell>
          <cell r="G659" t="str">
            <v>12OPL</v>
          </cell>
          <cell r="H659" t="str">
            <v>OFICINA PLANEACION</v>
          </cell>
          <cell r="I659" t="str">
            <v>OFICINA DE PLANEACION</v>
          </cell>
          <cell r="J659" t="str">
            <v>NO</v>
          </cell>
          <cell r="M659" t="str">
            <v>C</v>
          </cell>
          <cell r="P659">
            <v>1345530</v>
          </cell>
          <cell r="Q659">
            <v>0</v>
          </cell>
          <cell r="X659" t="str">
            <v>4Profesional</v>
          </cell>
          <cell r="AA659" t="str">
            <v>Mant</v>
          </cell>
        </row>
        <row r="660">
          <cell r="C660" t="str">
            <v>CRUZ GONZALEZ CARLOS EDUARDO</v>
          </cell>
          <cell r="D660" t="str">
            <v>3020-14</v>
          </cell>
          <cell r="E660">
            <v>27317929.430000003</v>
          </cell>
          <cell r="F660" t="str">
            <v>Profesional Universitario</v>
          </cell>
          <cell r="G660" t="str">
            <v>11OCI</v>
          </cell>
          <cell r="H660" t="str">
            <v>OFICINA CONTROL INTERNO</v>
          </cell>
          <cell r="I660" t="str">
            <v>OFICINA DE CONTROL INTERNO</v>
          </cell>
          <cell r="J660" t="str">
            <v>NO</v>
          </cell>
          <cell r="M660" t="str">
            <v>C</v>
          </cell>
          <cell r="P660">
            <v>1345530</v>
          </cell>
          <cell r="Q660">
            <v>0</v>
          </cell>
          <cell r="X660" t="str">
            <v>4Profesional</v>
          </cell>
          <cell r="AA660" t="str">
            <v>Mant</v>
          </cell>
        </row>
        <row r="661">
          <cell r="C661">
            <v>0.1084073044342726</v>
          </cell>
          <cell r="D661" t="str">
            <v>3010-17</v>
          </cell>
          <cell r="E661">
            <v>33809401.822500005</v>
          </cell>
          <cell r="F661" t="str">
            <v>Profesional Especializado</v>
          </cell>
          <cell r="G661" t="str">
            <v>15OSI</v>
          </cell>
          <cell r="H661" t="str">
            <v>OFICINA SISTEMATIZACION</v>
          </cell>
          <cell r="I661" t="str">
            <v>OFICINA DE SISTEMATIZACION</v>
          </cell>
          <cell r="J661" t="str">
            <v>SI</v>
          </cell>
          <cell r="M661" t="str">
            <v>C</v>
          </cell>
          <cell r="N661" t="str">
            <v>V</v>
          </cell>
          <cell r="P661">
            <v>1665264</v>
          </cell>
          <cell r="Q661">
            <v>0</v>
          </cell>
          <cell r="X661" t="str">
            <v>4Profesional</v>
          </cell>
          <cell r="AA661" t="str">
            <v>crear</v>
          </cell>
        </row>
        <row r="662">
          <cell r="C662">
            <v>0.87946384899120456</v>
          </cell>
          <cell r="D662" t="str">
            <v>3020-14</v>
          </cell>
          <cell r="E662">
            <v>27317929.430000003</v>
          </cell>
          <cell r="F662" t="str">
            <v>Profesional Universitario</v>
          </cell>
          <cell r="G662" t="str">
            <v>15OSI</v>
          </cell>
          <cell r="H662" t="str">
            <v>OFICINA SISTEMATIZACION</v>
          </cell>
          <cell r="I662" t="str">
            <v>OFICINA DE SISTEMATIZACION</v>
          </cell>
          <cell r="J662" t="str">
            <v>SI</v>
          </cell>
          <cell r="M662" t="str">
            <v>C</v>
          </cell>
          <cell r="N662" t="str">
            <v>V</v>
          </cell>
          <cell r="P662">
            <v>1345530</v>
          </cell>
          <cell r="Q662">
            <v>0</v>
          </cell>
          <cell r="X662" t="str">
            <v>4Profesional</v>
          </cell>
          <cell r="AA662" t="str">
            <v>crear</v>
          </cell>
        </row>
        <row r="663">
          <cell r="C663" t="str">
            <v>MORENO  LINA OMAIRA</v>
          </cell>
          <cell r="D663" t="str">
            <v>5120-10</v>
          </cell>
          <cell r="E663">
            <v>11597824.078333335</v>
          </cell>
          <cell r="F663" t="str">
            <v>Auxiliar Administrativo</v>
          </cell>
          <cell r="G663" t="str">
            <v>10DIR</v>
          </cell>
          <cell r="H663" t="str">
            <v>DIRECCION</v>
          </cell>
          <cell r="I663" t="str">
            <v>DIRECCION</v>
          </cell>
          <cell r="J663" t="str">
            <v>SI</v>
          </cell>
          <cell r="M663" t="str">
            <v>LNR</v>
          </cell>
          <cell r="P663">
            <v>515106</v>
          </cell>
          <cell r="Q663">
            <v>0</v>
          </cell>
          <cell r="X663" t="str">
            <v>6Asistencial</v>
          </cell>
          <cell r="AA663" t="str">
            <v>Mant</v>
          </cell>
        </row>
        <row r="664">
          <cell r="C664">
            <v>0.42578794261993824</v>
          </cell>
          <cell r="D664" t="str">
            <v>2040-23</v>
          </cell>
          <cell r="E664">
            <v>49073012.952083334</v>
          </cell>
          <cell r="F664" t="str">
            <v>Jefe de División</v>
          </cell>
          <cell r="G664" t="str">
            <v>16SCC</v>
          </cell>
          <cell r="H664" t="str">
            <v>DIVISION CARTERA</v>
          </cell>
          <cell r="I664" t="str">
            <v>DIVISION CARTERA</v>
          </cell>
          <cell r="J664" t="str">
            <v>SI</v>
          </cell>
          <cell r="M664" t="str">
            <v>C</v>
          </cell>
          <cell r="N664" t="str">
            <v>V</v>
          </cell>
          <cell r="P664">
            <v>2417065</v>
          </cell>
          <cell r="Q664">
            <v>0</v>
          </cell>
          <cell r="X664" t="str">
            <v>3Ejecutivo</v>
          </cell>
          <cell r="AA664" t="str">
            <v>crear</v>
          </cell>
        </row>
        <row r="665">
          <cell r="C665">
            <v>0.87471147041347663</v>
          </cell>
          <cell r="D665" t="str">
            <v>3010-17</v>
          </cell>
          <cell r="E665">
            <v>33809401.822500005</v>
          </cell>
          <cell r="F665" t="str">
            <v>Profesional Especializado</v>
          </cell>
          <cell r="G665" t="str">
            <v>18SRI</v>
          </cell>
          <cell r="H665" t="str">
            <v>DIVISION BECAS</v>
          </cell>
          <cell r="I665" t="str">
            <v>DIVISION DE BECAS</v>
          </cell>
          <cell r="J665" t="str">
            <v>SI</v>
          </cell>
          <cell r="M665" t="str">
            <v>C</v>
          </cell>
          <cell r="N665" t="str">
            <v>V</v>
          </cell>
          <cell r="P665">
            <v>1665264</v>
          </cell>
          <cell r="Q665">
            <v>0</v>
          </cell>
          <cell r="X665" t="str">
            <v>4Profesional</v>
          </cell>
          <cell r="AA665" t="str">
            <v>crear</v>
          </cell>
        </row>
        <row r="666">
          <cell r="C666">
            <v>0.75267793075401013</v>
          </cell>
          <cell r="D666" t="str">
            <v>3020-10</v>
          </cell>
          <cell r="E666">
            <v>23062173.132083338</v>
          </cell>
          <cell r="F666" t="str">
            <v>Profesional Universitario</v>
          </cell>
          <cell r="G666" t="str">
            <v>17SFA</v>
          </cell>
          <cell r="H666" t="str">
            <v>SUBDIRECCION FONDOS</v>
          </cell>
          <cell r="I666" t="str">
            <v>COMERCIALIZACION</v>
          </cell>
          <cell r="J666" t="str">
            <v>SI</v>
          </cell>
          <cell r="M666" t="str">
            <v>C</v>
          </cell>
          <cell r="N666" t="str">
            <v>V</v>
          </cell>
          <cell r="P666">
            <v>1135915</v>
          </cell>
          <cell r="Q666">
            <v>0</v>
          </cell>
          <cell r="X666" t="str">
            <v>4Profesional</v>
          </cell>
          <cell r="AA666" t="str">
            <v>crear</v>
          </cell>
        </row>
        <row r="667">
          <cell r="C667" t="str">
            <v>MALLAMA BOLAÑOS JOSE RIGOBERTO</v>
          </cell>
          <cell r="D667" t="str">
            <v>3020-14</v>
          </cell>
          <cell r="E667">
            <v>27317929.430000003</v>
          </cell>
          <cell r="F667" t="str">
            <v>Profesional Universitario</v>
          </cell>
          <cell r="G667" t="str">
            <v>12OPL</v>
          </cell>
          <cell r="H667" t="str">
            <v>OFICINA PLANEACION</v>
          </cell>
          <cell r="I667" t="str">
            <v>OFICINA DE PLANEACION</v>
          </cell>
          <cell r="J667" t="str">
            <v>NO</v>
          </cell>
          <cell r="M667" t="str">
            <v>C</v>
          </cell>
          <cell r="P667">
            <v>1345530</v>
          </cell>
          <cell r="Q667">
            <v>0</v>
          </cell>
          <cell r="X667" t="str">
            <v>4Profesional</v>
          </cell>
          <cell r="AA667" t="str">
            <v>Mant</v>
          </cell>
        </row>
        <row r="668">
          <cell r="C668">
            <v>0.26128493513345852</v>
          </cell>
          <cell r="D668" t="str">
            <v>3020-10</v>
          </cell>
          <cell r="E668">
            <v>23062173.132083338</v>
          </cell>
          <cell r="F668" t="str">
            <v>Profesional Universitario</v>
          </cell>
          <cell r="G668" t="str">
            <v>16SCC</v>
          </cell>
          <cell r="H668" t="str">
            <v>DIVISION CREDITO</v>
          </cell>
          <cell r="I668" t="str">
            <v>DIVISION CREDITO</v>
          </cell>
          <cell r="J668" t="str">
            <v>SI</v>
          </cell>
          <cell r="M668" t="str">
            <v>C</v>
          </cell>
          <cell r="N668" t="str">
            <v>V</v>
          </cell>
          <cell r="P668">
            <v>1135915</v>
          </cell>
          <cell r="Q668">
            <v>0</v>
          </cell>
          <cell r="X668" t="str">
            <v>4Profesional</v>
          </cell>
          <cell r="AA668" t="str">
            <v>crear</v>
          </cell>
        </row>
        <row r="669">
          <cell r="C669">
            <v>0.29067494569610486</v>
          </cell>
          <cell r="D669" t="str">
            <v>3020-10</v>
          </cell>
          <cell r="E669">
            <v>23062173.132083338</v>
          </cell>
          <cell r="F669" t="str">
            <v>Profesional Universitario</v>
          </cell>
          <cell r="G669" t="str">
            <v>24ORIENTE</v>
          </cell>
          <cell r="H669" t="str">
            <v>ORIENTE</v>
          </cell>
          <cell r="I669" t="str">
            <v>ORIENTE</v>
          </cell>
          <cell r="J669" t="str">
            <v>SI</v>
          </cell>
          <cell r="M669" t="str">
            <v>C</v>
          </cell>
          <cell r="N669" t="str">
            <v>V</v>
          </cell>
          <cell r="P669">
            <v>1135915</v>
          </cell>
          <cell r="Q669">
            <v>0</v>
          </cell>
          <cell r="X669" t="str">
            <v>4Profesional</v>
          </cell>
          <cell r="Z669" t="str">
            <v>ORIENTE</v>
          </cell>
          <cell r="AA669" t="str">
            <v>crear</v>
          </cell>
        </row>
        <row r="670">
          <cell r="C670" t="str">
            <v>RUIZ SUAREZ LAURA CECILIA</v>
          </cell>
          <cell r="D670" t="str">
            <v>5040-18</v>
          </cell>
          <cell r="E670">
            <v>15256479.260833334</v>
          </cell>
          <cell r="F670" t="str">
            <v>Secretario Ejecutivo</v>
          </cell>
          <cell r="G670" t="str">
            <v>17SFA</v>
          </cell>
          <cell r="H670" t="str">
            <v>DIVISION FONDOS</v>
          </cell>
          <cell r="I670" t="str">
            <v>DIVISION FONDOS</v>
          </cell>
          <cell r="J670" t="str">
            <v>SI</v>
          </cell>
          <cell r="M670" t="str">
            <v>C</v>
          </cell>
          <cell r="P670">
            <v>721333</v>
          </cell>
          <cell r="Q670">
            <v>0</v>
          </cell>
          <cell r="X670" t="str">
            <v>6Asistencial</v>
          </cell>
          <cell r="AA670" t="str">
            <v>Mant</v>
          </cell>
        </row>
        <row r="671">
          <cell r="C671">
            <v>0.92996868144581368</v>
          </cell>
          <cell r="D671" t="str">
            <v>3020-10</v>
          </cell>
          <cell r="E671">
            <v>23062173.132083338</v>
          </cell>
          <cell r="F671" t="str">
            <v>Profesional Universitario</v>
          </cell>
          <cell r="G671" t="str">
            <v>16SCC</v>
          </cell>
          <cell r="H671" t="str">
            <v>DIVISION CREDITO</v>
          </cell>
          <cell r="I671" t="str">
            <v>DIVISION CREDITO</v>
          </cell>
          <cell r="J671" t="str">
            <v>SI</v>
          </cell>
          <cell r="M671" t="str">
            <v>C</v>
          </cell>
          <cell r="N671" t="str">
            <v>V</v>
          </cell>
          <cell r="P671">
            <v>1135915</v>
          </cell>
          <cell r="Q671">
            <v>0</v>
          </cell>
          <cell r="X671" t="str">
            <v>4Profesional</v>
          </cell>
          <cell r="AA671" t="str">
            <v>crear</v>
          </cell>
        </row>
        <row r="672">
          <cell r="C672" t="str">
            <v>BAUTISTA GALINDO VICTOR RAUL</v>
          </cell>
          <cell r="D672" t="str">
            <v>3020-12</v>
          </cell>
          <cell r="E672">
            <v>25294052.003333326</v>
          </cell>
          <cell r="F672" t="str">
            <v>Profesional Universitario</v>
          </cell>
          <cell r="G672" t="str">
            <v>15OSI</v>
          </cell>
          <cell r="H672" t="str">
            <v>OFICINA SISTEMATIZACION</v>
          </cell>
          <cell r="I672" t="str">
            <v>OFICINA DE SISTEMATIZACION</v>
          </cell>
          <cell r="J672" t="str">
            <v>SI</v>
          </cell>
          <cell r="M672" t="str">
            <v>C</v>
          </cell>
          <cell r="P672">
            <v>1245845</v>
          </cell>
          <cell r="Q672">
            <v>0</v>
          </cell>
          <cell r="X672" t="str">
            <v>4Profesional</v>
          </cell>
          <cell r="AA672" t="str">
            <v>Mant</v>
          </cell>
        </row>
        <row r="673">
          <cell r="C673" t="str">
            <v>BOLAÑOS RAMIREZ MERY</v>
          </cell>
          <cell r="D673" t="str">
            <v>4065-11</v>
          </cell>
          <cell r="E673">
            <v>16080398.177083332</v>
          </cell>
          <cell r="F673" t="str">
            <v>Técnico Administrativo</v>
          </cell>
          <cell r="G673" t="str">
            <v>15OSI</v>
          </cell>
          <cell r="H673" t="str">
            <v>OFICINA SISTEMATIZACION</v>
          </cell>
          <cell r="I673" t="str">
            <v>OFICINA DE SISTEMATIZACION</v>
          </cell>
          <cell r="J673" t="str">
            <v>SI</v>
          </cell>
          <cell r="M673" t="str">
            <v>C</v>
          </cell>
          <cell r="P673">
            <v>761453</v>
          </cell>
          <cell r="Q673">
            <v>0</v>
          </cell>
          <cell r="X673" t="str">
            <v>5Tecnico</v>
          </cell>
          <cell r="AA673" t="str">
            <v>Mant</v>
          </cell>
        </row>
        <row r="674">
          <cell r="C674">
            <v>0.43374747933618085</v>
          </cell>
          <cell r="D674" t="str">
            <v>3020-10</v>
          </cell>
          <cell r="E674">
            <v>23062173.132083338</v>
          </cell>
          <cell r="F674" t="str">
            <v>Profesional Universitario</v>
          </cell>
          <cell r="G674" t="str">
            <v>20SEG</v>
          </cell>
          <cell r="H674" t="str">
            <v>SECRETARIA GENERAL</v>
          </cell>
          <cell r="I674" t="str">
            <v>CONTRATACION</v>
          </cell>
          <cell r="J674" t="str">
            <v>NO</v>
          </cell>
          <cell r="M674" t="str">
            <v>C</v>
          </cell>
          <cell r="N674" t="str">
            <v>V</v>
          </cell>
          <cell r="P674">
            <v>1135915</v>
          </cell>
          <cell r="Q674">
            <v>0</v>
          </cell>
          <cell r="X674" t="str">
            <v>4Profesional</v>
          </cell>
          <cell r="AA674" t="str">
            <v>crear</v>
          </cell>
        </row>
        <row r="675">
          <cell r="C675">
            <v>4.5321560632149982E-2</v>
          </cell>
          <cell r="D675" t="str">
            <v>3010-17</v>
          </cell>
          <cell r="E675">
            <v>33809401.822500005</v>
          </cell>
          <cell r="F675" t="str">
            <v>Profesional Especializado</v>
          </cell>
          <cell r="G675" t="str">
            <v>20SEG</v>
          </cell>
          <cell r="H675" t="str">
            <v>DISCIPLINARIO</v>
          </cell>
          <cell r="I675" t="str">
            <v>DISCIPLINARIO</v>
          </cell>
          <cell r="J675" t="str">
            <v>NO</v>
          </cell>
          <cell r="M675" t="str">
            <v>C</v>
          </cell>
          <cell r="N675" t="str">
            <v>V</v>
          </cell>
          <cell r="P675">
            <v>1665264</v>
          </cell>
          <cell r="Q675">
            <v>0</v>
          </cell>
          <cell r="X675" t="str">
            <v>4Profesional</v>
          </cell>
          <cell r="AA675" t="str">
            <v>crear</v>
          </cell>
        </row>
        <row r="676">
          <cell r="C676">
            <v>0.31437396834497305</v>
          </cell>
          <cell r="D676" t="str">
            <v>3020-10</v>
          </cell>
          <cell r="E676">
            <v>23062173.132083338</v>
          </cell>
          <cell r="F676" t="str">
            <v>Profesional Universitario</v>
          </cell>
          <cell r="G676" t="str">
            <v>20SEG</v>
          </cell>
          <cell r="H676" t="str">
            <v>DISCIPLINARIO</v>
          </cell>
          <cell r="I676" t="str">
            <v>DISCIPLINARIO</v>
          </cell>
          <cell r="J676" t="str">
            <v>NO</v>
          </cell>
          <cell r="M676" t="str">
            <v>C</v>
          </cell>
          <cell r="N676" t="str">
            <v>V</v>
          </cell>
          <cell r="P676">
            <v>1135915</v>
          </cell>
          <cell r="Q676">
            <v>0</v>
          </cell>
          <cell r="X676" t="str">
            <v>4Profesional</v>
          </cell>
          <cell r="AA676" t="str">
            <v>crear</v>
          </cell>
        </row>
        <row r="677">
          <cell r="C677">
            <v>0.67807011598036104</v>
          </cell>
          <cell r="D677" t="str">
            <v>2040-23</v>
          </cell>
          <cell r="E677">
            <v>49073012.952083334</v>
          </cell>
          <cell r="F677" t="str">
            <v>Jefe de División</v>
          </cell>
          <cell r="G677" t="str">
            <v>20SEG</v>
          </cell>
          <cell r="H677" t="str">
            <v>DIVISION TALENTO HUMANO</v>
          </cell>
          <cell r="I677" t="str">
            <v>DIVISION DE TALENTO HUMANO</v>
          </cell>
          <cell r="J677" t="str">
            <v>NO</v>
          </cell>
          <cell r="M677" t="str">
            <v>C</v>
          </cell>
          <cell r="N677" t="str">
            <v>V</v>
          </cell>
          <cell r="P677">
            <v>2417065</v>
          </cell>
          <cell r="Q677">
            <v>0</v>
          </cell>
          <cell r="X677" t="str">
            <v>3Ejecutivo</v>
          </cell>
          <cell r="AA677" t="str">
            <v>crear</v>
          </cell>
        </row>
        <row r="678">
          <cell r="C678">
            <v>0.53793604312580712</v>
          </cell>
          <cell r="D678" t="str">
            <v>3020-14</v>
          </cell>
          <cell r="E678">
            <v>27317929.430000003</v>
          </cell>
          <cell r="F678" t="str">
            <v>Profesional Universitario</v>
          </cell>
          <cell r="G678" t="str">
            <v>20SEG</v>
          </cell>
          <cell r="H678" t="str">
            <v>DIVISION TALENTO HUMANO</v>
          </cell>
          <cell r="I678" t="str">
            <v>BIENESTAR</v>
          </cell>
          <cell r="J678" t="str">
            <v>NO</v>
          </cell>
          <cell r="M678" t="str">
            <v>C</v>
          </cell>
          <cell r="N678" t="str">
            <v>V</v>
          </cell>
          <cell r="P678">
            <v>1345530</v>
          </cell>
          <cell r="Q678">
            <v>0</v>
          </cell>
          <cell r="X678" t="str">
            <v>4Profesional</v>
          </cell>
          <cell r="AA678" t="str">
            <v>crear</v>
          </cell>
        </row>
        <row r="679">
          <cell r="C679">
            <v>0.2812065385516993</v>
          </cell>
          <cell r="D679" t="str">
            <v>2040-23</v>
          </cell>
          <cell r="E679">
            <v>49073012.952083334</v>
          </cell>
          <cell r="F679" t="str">
            <v>Jefe de División</v>
          </cell>
          <cell r="G679" t="str">
            <v>20SEG</v>
          </cell>
          <cell r="H679" t="str">
            <v>DIVISION SERVICIOS ADMINISTRATIVOS</v>
          </cell>
          <cell r="I679" t="str">
            <v>DIVISION SERVICIOS ADMINISTRATIVOS</v>
          </cell>
          <cell r="J679" t="str">
            <v>NO</v>
          </cell>
          <cell r="M679" t="str">
            <v>C</v>
          </cell>
          <cell r="N679" t="str">
            <v>V</v>
          </cell>
          <cell r="P679">
            <v>2417065</v>
          </cell>
          <cell r="Q679">
            <v>0</v>
          </cell>
          <cell r="X679" t="str">
            <v>3Ejecutivo</v>
          </cell>
          <cell r="AA679" t="str">
            <v>crear</v>
          </cell>
        </row>
        <row r="680">
          <cell r="C680">
            <v>0.94074211623885717</v>
          </cell>
          <cell r="D680" t="str">
            <v>3020-14</v>
          </cell>
          <cell r="E680">
            <v>27317929.430000003</v>
          </cell>
          <cell r="F680" t="str">
            <v>Profesional Universitario</v>
          </cell>
          <cell r="G680" t="str">
            <v>20SEG</v>
          </cell>
          <cell r="H680" t="str">
            <v>DIVISION SERVICIOS ADMINISTRATIVOS</v>
          </cell>
          <cell r="I680" t="str">
            <v>ALMACEN</v>
          </cell>
          <cell r="J680" t="str">
            <v>NO</v>
          </cell>
          <cell r="M680" t="str">
            <v>C</v>
          </cell>
          <cell r="N680" t="str">
            <v>V</v>
          </cell>
          <cell r="P680">
            <v>1345530</v>
          </cell>
          <cell r="Q680">
            <v>0</v>
          </cell>
          <cell r="X680" t="str">
            <v>4Profesional</v>
          </cell>
          <cell r="AA680" t="str">
            <v>crear</v>
          </cell>
        </row>
        <row r="681">
          <cell r="C681" t="str">
            <v>LOZANO CHACON JULIAN</v>
          </cell>
          <cell r="D681" t="str">
            <v>3020-10</v>
          </cell>
          <cell r="E681">
            <v>23062173.132083338</v>
          </cell>
          <cell r="F681" t="str">
            <v>Profesional Universitario</v>
          </cell>
          <cell r="G681" t="str">
            <v>20SEG</v>
          </cell>
          <cell r="H681" t="str">
            <v>DIVISION ATENCION AL USUARIO - QUEJAS Y RECLAMOS</v>
          </cell>
          <cell r="I681" t="str">
            <v>DIVISION ATENCION AL USUARIO - QUEJAS Y RECLAMOS</v>
          </cell>
          <cell r="J681" t="str">
            <v>SI</v>
          </cell>
          <cell r="M681" t="str">
            <v>C</v>
          </cell>
          <cell r="P681">
            <v>1135915</v>
          </cell>
          <cell r="Q681">
            <v>0</v>
          </cell>
          <cell r="X681" t="str">
            <v>4Profesional</v>
          </cell>
          <cell r="AA681" t="str">
            <v>Mant</v>
          </cell>
        </row>
        <row r="682">
          <cell r="C682" t="str">
            <v>REYES SARASTI LUZ STELLA</v>
          </cell>
          <cell r="D682" t="str">
            <v>3020-12</v>
          </cell>
          <cell r="E682">
            <v>25294052.003333326</v>
          </cell>
          <cell r="F682" t="str">
            <v>Profesional Universitario</v>
          </cell>
          <cell r="G682" t="str">
            <v>16SCC</v>
          </cell>
          <cell r="H682" t="str">
            <v>DIVISION CARTERA</v>
          </cell>
          <cell r="I682" t="str">
            <v>DIVISION CARTERA</v>
          </cell>
          <cell r="J682" t="str">
            <v>SI</v>
          </cell>
          <cell r="M682" t="str">
            <v>C</v>
          </cell>
          <cell r="P682">
            <v>1245845</v>
          </cell>
          <cell r="Q682">
            <v>0</v>
          </cell>
          <cell r="X682" t="str">
            <v>4Profesional</v>
          </cell>
          <cell r="AA682" t="str">
            <v>Mant</v>
          </cell>
        </row>
        <row r="683">
          <cell r="C683">
            <v>0.23965058181629928</v>
          </cell>
          <cell r="D683" t="str">
            <v>0040-21</v>
          </cell>
          <cell r="E683">
            <v>99096290.052500039</v>
          </cell>
          <cell r="F683" t="str">
            <v>Subgerente, Vicepresidente o Subdirector General o Nacional de Entidad Descentralizada o de Unidad Administrativa Especial</v>
          </cell>
          <cell r="G683" t="str">
            <v>17SFA</v>
          </cell>
          <cell r="H683" t="str">
            <v>SUBDIRECCION FONDOS</v>
          </cell>
          <cell r="I683" t="str">
            <v>SUBDIRECCION FONDOS</v>
          </cell>
          <cell r="J683" t="str">
            <v>SI</v>
          </cell>
          <cell r="M683" t="str">
            <v>LNR</v>
          </cell>
          <cell r="N683" t="str">
            <v>V</v>
          </cell>
          <cell r="P683">
            <v>3767529</v>
          </cell>
          <cell r="Q683">
            <v>0</v>
          </cell>
          <cell r="X683" t="str">
            <v>1Directivo</v>
          </cell>
          <cell r="AA683" t="str">
            <v>crear</v>
          </cell>
        </row>
        <row r="684">
          <cell r="C684">
            <v>0.8196910178752248</v>
          </cell>
          <cell r="D684" t="str">
            <v>2040-23</v>
          </cell>
          <cell r="E684">
            <v>49073012.952083334</v>
          </cell>
          <cell r="F684" t="str">
            <v>Jefe de División</v>
          </cell>
          <cell r="G684" t="str">
            <v>17SFA</v>
          </cell>
          <cell r="H684" t="str">
            <v>DIVISION FONDOS</v>
          </cell>
          <cell r="I684" t="str">
            <v>DIVISION FONDOS</v>
          </cell>
          <cell r="J684" t="str">
            <v>SI</v>
          </cell>
          <cell r="M684" t="str">
            <v>C</v>
          </cell>
          <cell r="N684" t="str">
            <v>V</v>
          </cell>
          <cell r="P684">
            <v>2417065</v>
          </cell>
          <cell r="Q684">
            <v>0</v>
          </cell>
          <cell r="X684" t="str">
            <v>3Ejecutivo</v>
          </cell>
          <cell r="AA684" t="str">
            <v>crear</v>
          </cell>
        </row>
        <row r="685">
          <cell r="C685">
            <v>0.39681355258279272</v>
          </cell>
          <cell r="D685" t="str">
            <v>3020-14</v>
          </cell>
          <cell r="E685">
            <v>27317929.430000003</v>
          </cell>
          <cell r="F685" t="str">
            <v>Profesional Universitario</v>
          </cell>
          <cell r="G685" t="str">
            <v>17SFA</v>
          </cell>
          <cell r="H685" t="str">
            <v>DIVISION FONDOS</v>
          </cell>
          <cell r="I685" t="str">
            <v>DIVISION FONDOS</v>
          </cell>
          <cell r="J685" t="str">
            <v>SI</v>
          </cell>
          <cell r="M685" t="str">
            <v>C</v>
          </cell>
          <cell r="N685" t="str">
            <v>V</v>
          </cell>
          <cell r="P685">
            <v>1345530</v>
          </cell>
          <cell r="Q685">
            <v>0</v>
          </cell>
          <cell r="X685" t="str">
            <v>4Profesional</v>
          </cell>
          <cell r="AA685" t="str">
            <v>crear</v>
          </cell>
        </row>
        <row r="686">
          <cell r="C686" t="str">
            <v>NEITA ALVAREZ FLOR ANGELA</v>
          </cell>
          <cell r="D686" t="str">
            <v>3020-14</v>
          </cell>
          <cell r="E686">
            <v>27317929.430000003</v>
          </cell>
          <cell r="F686" t="str">
            <v>Profesional Universitario</v>
          </cell>
          <cell r="G686" t="str">
            <v>17SFA</v>
          </cell>
          <cell r="H686" t="str">
            <v>DIVISION FONDOS</v>
          </cell>
          <cell r="I686" t="str">
            <v>DIVISION FONDOS</v>
          </cell>
          <cell r="J686" t="str">
            <v>SI</v>
          </cell>
          <cell r="M686" t="str">
            <v>C</v>
          </cell>
          <cell r="P686">
            <v>1345530</v>
          </cell>
          <cell r="Q686">
            <v>0</v>
          </cell>
          <cell r="X686" t="str">
            <v>4Profesional</v>
          </cell>
          <cell r="AA686" t="str">
            <v>Mant</v>
          </cell>
        </row>
        <row r="687">
          <cell r="C687">
            <v>0.31722691560727179</v>
          </cell>
          <cell r="D687" t="str">
            <v>2040-23</v>
          </cell>
          <cell r="E687">
            <v>49073012.952083334</v>
          </cell>
          <cell r="F687" t="str">
            <v>Jefe de División</v>
          </cell>
          <cell r="G687" t="str">
            <v>19SDF</v>
          </cell>
          <cell r="H687" t="str">
            <v>DIVISION INVERSIONES</v>
          </cell>
          <cell r="I687" t="str">
            <v>DIVISION INVERSIONES</v>
          </cell>
          <cell r="J687" t="str">
            <v>SI</v>
          </cell>
          <cell r="M687" t="str">
            <v>C</v>
          </cell>
          <cell r="N687" t="str">
            <v>V</v>
          </cell>
          <cell r="P687">
            <v>2417065</v>
          </cell>
          <cell r="Q687">
            <v>0</v>
          </cell>
          <cell r="X687" t="str">
            <v>3Ejecutivo</v>
          </cell>
          <cell r="AA687" t="str">
            <v>crear</v>
          </cell>
        </row>
        <row r="688">
          <cell r="C688">
            <v>0.69686517901621636</v>
          </cell>
          <cell r="D688" t="str">
            <v>3010-17</v>
          </cell>
          <cell r="E688">
            <v>33809401.822500005</v>
          </cell>
          <cell r="F688" t="str">
            <v>Profesional Especializado</v>
          </cell>
          <cell r="G688" t="str">
            <v>19SDF</v>
          </cell>
          <cell r="H688" t="str">
            <v>DIVISION TESORERIA</v>
          </cell>
          <cell r="I688" t="str">
            <v>DIVISION TESORERIA</v>
          </cell>
          <cell r="J688" t="str">
            <v>SI</v>
          </cell>
          <cell r="M688" t="str">
            <v>C</v>
          </cell>
          <cell r="N688" t="str">
            <v>V</v>
          </cell>
          <cell r="P688">
            <v>1665264</v>
          </cell>
          <cell r="Q688">
            <v>0</v>
          </cell>
          <cell r="X688" t="str">
            <v>4Profesional</v>
          </cell>
          <cell r="AA688" t="str">
            <v>crear</v>
          </cell>
        </row>
        <row r="689">
          <cell r="C689">
            <v>0.12425011826089927</v>
          </cell>
          <cell r="D689" t="str">
            <v>2040-23</v>
          </cell>
          <cell r="E689">
            <v>49073012.952083334</v>
          </cell>
          <cell r="F689" t="str">
            <v>Jefe de División</v>
          </cell>
          <cell r="G689" t="str">
            <v>19SDF</v>
          </cell>
          <cell r="H689" t="str">
            <v>DIVISION PRESUPUESTO</v>
          </cell>
          <cell r="I689" t="str">
            <v>DIVISION DE PRESUPUESTO</v>
          </cell>
          <cell r="J689" t="str">
            <v>SI</v>
          </cell>
          <cell r="M689" t="str">
            <v>C</v>
          </cell>
          <cell r="N689" t="str">
            <v>V</v>
          </cell>
          <cell r="P689">
            <v>2417065</v>
          </cell>
          <cell r="Q689">
            <v>0</v>
          </cell>
          <cell r="X689" t="str">
            <v>3Ejecutivo</v>
          </cell>
          <cell r="AA689" t="str">
            <v>crear</v>
          </cell>
        </row>
        <row r="690">
          <cell r="C690">
            <v>0.47173844029170264</v>
          </cell>
          <cell r="D690" t="str">
            <v>2040-23</v>
          </cell>
          <cell r="E690">
            <v>49073012.952083334</v>
          </cell>
          <cell r="F690" t="str">
            <v>Jefe de División</v>
          </cell>
          <cell r="G690" t="str">
            <v>19SDF</v>
          </cell>
          <cell r="H690" t="str">
            <v>DIVISION CONTABILIDAD</v>
          </cell>
          <cell r="I690" t="str">
            <v>DIVISION CONTABILIDAD</v>
          </cell>
          <cell r="J690" t="str">
            <v>SI</v>
          </cell>
          <cell r="M690" t="str">
            <v>C</v>
          </cell>
          <cell r="N690" t="str">
            <v>V</v>
          </cell>
          <cell r="P690">
            <v>2417065</v>
          </cell>
          <cell r="Q690">
            <v>0</v>
          </cell>
          <cell r="X690" t="str">
            <v>3Ejecutivo</v>
          </cell>
          <cell r="AA690" t="str">
            <v>crear</v>
          </cell>
        </row>
        <row r="691">
          <cell r="C691">
            <v>0.15454910481165829</v>
          </cell>
          <cell r="D691" t="str">
            <v>3020-10</v>
          </cell>
          <cell r="E691">
            <v>23062173.132083338</v>
          </cell>
          <cell r="F691" t="str">
            <v>Profesional Universitario</v>
          </cell>
          <cell r="G691" t="str">
            <v>25SUROCCIDENTE</v>
          </cell>
          <cell r="H691" t="str">
            <v>SUROCCIDENTE</v>
          </cell>
          <cell r="I691" t="str">
            <v>SUROCCIDENTE</v>
          </cell>
          <cell r="J691" t="str">
            <v>SI</v>
          </cell>
          <cell r="M691" t="str">
            <v>C</v>
          </cell>
          <cell r="N691" t="str">
            <v>V</v>
          </cell>
          <cell r="P691">
            <v>1135915</v>
          </cell>
          <cell r="Q691">
            <v>0</v>
          </cell>
          <cell r="X691" t="str">
            <v>4Profesional</v>
          </cell>
          <cell r="Z691" t="str">
            <v>SUROCCIDENTE</v>
          </cell>
          <cell r="AA691" t="str">
            <v>crear</v>
          </cell>
        </row>
        <row r="692">
          <cell r="C692">
            <v>3.8085355296054724E-2</v>
          </cell>
          <cell r="D692" t="str">
            <v>3010-17</v>
          </cell>
          <cell r="E692">
            <v>33809401.822500005</v>
          </cell>
          <cell r="F692" t="str">
            <v>Profesional Especializado</v>
          </cell>
          <cell r="G692" t="str">
            <v>25SUROCCIDENTE</v>
          </cell>
          <cell r="H692" t="str">
            <v>SUROCCIDENTE</v>
          </cell>
          <cell r="I692" t="str">
            <v>SUROCCIDENTE</v>
          </cell>
          <cell r="J692" t="str">
            <v>SI</v>
          </cell>
          <cell r="M692" t="str">
            <v>C</v>
          </cell>
          <cell r="N692" t="str">
            <v>V</v>
          </cell>
          <cell r="P692">
            <v>1665264</v>
          </cell>
          <cell r="Q692">
            <v>0</v>
          </cell>
          <cell r="X692" t="str">
            <v>4Profesional</v>
          </cell>
          <cell r="Z692" t="str">
            <v>SUROCCIDENTE</v>
          </cell>
          <cell r="AA692" t="str">
            <v>crear</v>
          </cell>
        </row>
        <row r="693">
          <cell r="C693">
            <v>0.2476013625534414</v>
          </cell>
          <cell r="D693" t="str">
            <v>3020-10</v>
          </cell>
          <cell r="E693">
            <v>23062173.132083338</v>
          </cell>
          <cell r="F693" t="str">
            <v>Profesional Universitario</v>
          </cell>
          <cell r="G693" t="str">
            <v>24ORIENTE</v>
          </cell>
          <cell r="H693" t="str">
            <v>ORIENTE</v>
          </cell>
          <cell r="I693" t="str">
            <v>ORIENTE</v>
          </cell>
          <cell r="J693" t="str">
            <v>SI</v>
          </cell>
          <cell r="M693" t="str">
            <v>C</v>
          </cell>
          <cell r="N693" t="str">
            <v>V</v>
          </cell>
          <cell r="P693">
            <v>1135915</v>
          </cell>
          <cell r="Q693">
            <v>0</v>
          </cell>
          <cell r="X693" t="str">
            <v>4Profesional</v>
          </cell>
          <cell r="Z693" t="str">
            <v>ORIENTE</v>
          </cell>
          <cell r="AA693" t="str">
            <v>crear</v>
          </cell>
        </row>
        <row r="694">
          <cell r="C694">
            <v>0.90430863734794364</v>
          </cell>
          <cell r="D694" t="str">
            <v>3020-10</v>
          </cell>
          <cell r="E694">
            <v>23062173.132083338</v>
          </cell>
          <cell r="F694" t="str">
            <v>Profesional Universitario</v>
          </cell>
          <cell r="G694" t="str">
            <v>25SUROCCIDENTE</v>
          </cell>
          <cell r="H694" t="str">
            <v>SUROCCIDENTE</v>
          </cell>
          <cell r="I694" t="str">
            <v>SUROCCIDENTE</v>
          </cell>
          <cell r="J694" t="str">
            <v>SI</v>
          </cell>
          <cell r="M694" t="str">
            <v>C</v>
          </cell>
          <cell r="N694" t="str">
            <v>V</v>
          </cell>
          <cell r="P694">
            <v>1135915</v>
          </cell>
          <cell r="Q694">
            <v>0</v>
          </cell>
          <cell r="X694" t="str">
            <v>4Profesional</v>
          </cell>
          <cell r="Z694" t="str">
            <v>SUROCCIDENTE</v>
          </cell>
          <cell r="AA694" t="str">
            <v>crear</v>
          </cell>
        </row>
        <row r="695">
          <cell r="C695">
            <v>0.42645439415453357</v>
          </cell>
          <cell r="D695" t="str">
            <v>3020-14</v>
          </cell>
          <cell r="E695">
            <v>27317929.430000003</v>
          </cell>
          <cell r="F695" t="str">
            <v>Profesional Universitario</v>
          </cell>
          <cell r="G695" t="str">
            <v>25SUROCCIDENTE</v>
          </cell>
          <cell r="H695" t="str">
            <v>SUROCCIDENTE</v>
          </cell>
          <cell r="I695" t="str">
            <v>SUROCCIDENTE</v>
          </cell>
          <cell r="J695" t="str">
            <v>SI</v>
          </cell>
          <cell r="M695" t="str">
            <v>C</v>
          </cell>
          <cell r="N695" t="str">
            <v>V</v>
          </cell>
          <cell r="P695">
            <v>1345530</v>
          </cell>
          <cell r="Q695">
            <v>0</v>
          </cell>
          <cell r="X695" t="str">
            <v>4Profesional</v>
          </cell>
          <cell r="Z695" t="str">
            <v>SUROCCIDENTE</v>
          </cell>
          <cell r="AA695" t="str">
            <v>crear</v>
          </cell>
        </row>
        <row r="696">
          <cell r="C696">
            <v>0.41993199167416151</v>
          </cell>
          <cell r="D696" t="str">
            <v>3020-10</v>
          </cell>
          <cell r="E696">
            <v>23062173.132083338</v>
          </cell>
          <cell r="F696" t="str">
            <v>Profesional Universitario</v>
          </cell>
          <cell r="G696" t="str">
            <v>23NORTE</v>
          </cell>
          <cell r="H696" t="str">
            <v>NORTE</v>
          </cell>
          <cell r="I696" t="str">
            <v>NORTE</v>
          </cell>
          <cell r="J696" t="str">
            <v>SI</v>
          </cell>
          <cell r="M696" t="str">
            <v>C</v>
          </cell>
          <cell r="N696" t="str">
            <v>V</v>
          </cell>
          <cell r="P696">
            <v>1135915</v>
          </cell>
          <cell r="Q696">
            <v>0</v>
          </cell>
          <cell r="X696" t="str">
            <v>4Profesional</v>
          </cell>
          <cell r="Z696" t="str">
            <v>NORTE</v>
          </cell>
          <cell r="AA696" t="str">
            <v>crear</v>
          </cell>
        </row>
        <row r="697">
          <cell r="C697">
            <v>0.36341723194017828</v>
          </cell>
          <cell r="D697" t="str">
            <v>3020-10</v>
          </cell>
          <cell r="E697">
            <v>23062173.132083338</v>
          </cell>
          <cell r="F697" t="str">
            <v>Profesional Universitario</v>
          </cell>
          <cell r="G697" t="str">
            <v>24ORIENTE</v>
          </cell>
          <cell r="H697" t="str">
            <v>ORIENTE</v>
          </cell>
          <cell r="I697" t="str">
            <v>ORIENTE</v>
          </cell>
          <cell r="J697" t="str">
            <v>SI</v>
          </cell>
          <cell r="M697" t="str">
            <v>C</v>
          </cell>
          <cell r="N697" t="str">
            <v>V</v>
          </cell>
          <cell r="P697">
            <v>1135915</v>
          </cell>
          <cell r="Q697">
            <v>0</v>
          </cell>
          <cell r="X697" t="str">
            <v>4Profesional</v>
          </cell>
          <cell r="Z697" t="str">
            <v>ORIENTE</v>
          </cell>
          <cell r="AA697" t="str">
            <v>crear</v>
          </cell>
        </row>
        <row r="698">
          <cell r="C698">
            <v>0.33196188449084674</v>
          </cell>
          <cell r="D698" t="str">
            <v>3020-10</v>
          </cell>
          <cell r="E698">
            <v>23062173.132083338</v>
          </cell>
          <cell r="F698" t="str">
            <v>Profesional Universitario</v>
          </cell>
          <cell r="G698" t="str">
            <v>25SUROCCIDENTE</v>
          </cell>
          <cell r="H698" t="str">
            <v>SUROCCIDENTE</v>
          </cell>
          <cell r="I698" t="str">
            <v>SUROCCIDENTE</v>
          </cell>
          <cell r="J698" t="str">
            <v>SI</v>
          </cell>
          <cell r="M698" t="str">
            <v>C</v>
          </cell>
          <cell r="N698" t="str">
            <v>V</v>
          </cell>
          <cell r="P698">
            <v>1135915</v>
          </cell>
          <cell r="Q698">
            <v>0</v>
          </cell>
          <cell r="X698" t="str">
            <v>4Profesional</v>
          </cell>
          <cell r="Z698" t="str">
            <v>SUROCCIDENTE</v>
          </cell>
          <cell r="AA698" t="str">
            <v>crear</v>
          </cell>
        </row>
        <row r="699">
          <cell r="C699">
            <v>0.40899458460580407</v>
          </cell>
          <cell r="D699" t="str">
            <v>3020-10</v>
          </cell>
          <cell r="E699">
            <v>23062173.132083338</v>
          </cell>
          <cell r="F699" t="str">
            <v>Profesional Universitario</v>
          </cell>
          <cell r="G699" t="str">
            <v>25SUROCCIDENTE</v>
          </cell>
          <cell r="H699" t="str">
            <v>SUROCCIDENTE</v>
          </cell>
          <cell r="I699" t="str">
            <v>SUROCCIDENTE</v>
          </cell>
          <cell r="J699" t="str">
            <v>SI</v>
          </cell>
          <cell r="M699" t="str">
            <v>C</v>
          </cell>
          <cell r="N699" t="str">
            <v>V</v>
          </cell>
          <cell r="P699">
            <v>1135915</v>
          </cell>
          <cell r="Q699">
            <v>0</v>
          </cell>
          <cell r="X699" t="str">
            <v>4Profesional</v>
          </cell>
          <cell r="Z699" t="str">
            <v>SUROCCIDENTE</v>
          </cell>
          <cell r="AA699" t="str">
            <v>crear</v>
          </cell>
        </row>
        <row r="700">
          <cell r="C700">
            <v>0.94714241360175122</v>
          </cell>
          <cell r="D700" t="str">
            <v>3020-14</v>
          </cell>
          <cell r="E700">
            <v>27317929.430000003</v>
          </cell>
          <cell r="F700" t="str">
            <v>Profesional Universitario</v>
          </cell>
          <cell r="G700" t="str">
            <v>23NORTE</v>
          </cell>
          <cell r="H700" t="str">
            <v>NORTE</v>
          </cell>
          <cell r="I700" t="str">
            <v>NORTE</v>
          </cell>
          <cell r="J700" t="str">
            <v>SI</v>
          </cell>
          <cell r="M700" t="str">
            <v>C</v>
          </cell>
          <cell r="N700" t="str">
            <v>V</v>
          </cell>
          <cell r="P700">
            <v>1345530</v>
          </cell>
          <cell r="Q700">
            <v>0</v>
          </cell>
          <cell r="X700" t="str">
            <v>4Profesional</v>
          </cell>
          <cell r="Z700" t="str">
            <v>NORTE</v>
          </cell>
          <cell r="AA700" t="str">
            <v>crear</v>
          </cell>
        </row>
        <row r="701">
          <cell r="C701">
            <v>9.6970982798739058E-2</v>
          </cell>
          <cell r="D701" t="str">
            <v>3020-10</v>
          </cell>
          <cell r="E701">
            <v>23062173.132083338</v>
          </cell>
          <cell r="F701" t="str">
            <v>Profesional Universitario</v>
          </cell>
          <cell r="G701" t="str">
            <v>18SRI</v>
          </cell>
          <cell r="H701" t="str">
            <v>DIVISION BECAS</v>
          </cell>
          <cell r="I701" t="str">
            <v>DIVISION DE BECAS</v>
          </cell>
          <cell r="J701" t="str">
            <v>SI</v>
          </cell>
          <cell r="M701" t="str">
            <v>C</v>
          </cell>
          <cell r="N701" t="str">
            <v>V</v>
          </cell>
          <cell r="P701">
            <v>1135915</v>
          </cell>
          <cell r="Q701">
            <v>0</v>
          </cell>
          <cell r="X701" t="str">
            <v>4Profesional</v>
          </cell>
          <cell r="AA701" t="str">
            <v>crear</v>
          </cell>
        </row>
        <row r="702">
          <cell r="C702" t="str">
            <v>RICO BOCANEGRA CARMENZA</v>
          </cell>
          <cell r="D702" t="str">
            <v>3020-12</v>
          </cell>
          <cell r="E702">
            <v>25294052.003333326</v>
          </cell>
          <cell r="F702" t="str">
            <v>Profesional Universitario</v>
          </cell>
          <cell r="G702" t="str">
            <v>17SFA</v>
          </cell>
          <cell r="H702" t="str">
            <v>DIVISION FONDOS</v>
          </cell>
          <cell r="I702" t="str">
            <v>DIVISION FONDOS</v>
          </cell>
          <cell r="J702" t="str">
            <v>SI</v>
          </cell>
          <cell r="M702" t="str">
            <v>C</v>
          </cell>
          <cell r="P702">
            <v>1245845</v>
          </cell>
          <cell r="Q702">
            <v>0</v>
          </cell>
          <cell r="X702" t="str">
            <v>4Profesional</v>
          </cell>
          <cell r="AA702" t="str">
            <v>Mant</v>
          </cell>
        </row>
        <row r="703">
          <cell r="C703" t="str">
            <v>PIRAJAN VILLAGRAN JOSE ROBERTO</v>
          </cell>
          <cell r="D703" t="str">
            <v>3020-05</v>
          </cell>
          <cell r="E703">
            <v>18168911.181249999</v>
          </cell>
          <cell r="F703" t="str">
            <v>Profesional Universitario</v>
          </cell>
          <cell r="G703" t="str">
            <v>16SCC</v>
          </cell>
          <cell r="H703" t="str">
            <v>DIVISION CREDITO</v>
          </cell>
          <cell r="I703" t="str">
            <v>DIVISION CREDITO</v>
          </cell>
          <cell r="J703" t="str">
            <v>SI</v>
          </cell>
          <cell r="M703" t="str">
            <v>C</v>
          </cell>
          <cell r="P703">
            <v>894900</v>
          </cell>
          <cell r="Q703">
            <v>0</v>
          </cell>
          <cell r="X703" t="str">
            <v>4Profesional</v>
          </cell>
          <cell r="AA703" t="str">
            <v>Mant</v>
          </cell>
        </row>
        <row r="704">
          <cell r="C704">
            <v>0.56334906641629101</v>
          </cell>
          <cell r="D704" t="str">
            <v>3020-14</v>
          </cell>
          <cell r="E704">
            <v>27317929.430000003</v>
          </cell>
          <cell r="F704" t="str">
            <v>Profesional Universitario</v>
          </cell>
          <cell r="G704" t="str">
            <v>16SCC</v>
          </cell>
          <cell r="H704" t="str">
            <v>DIVISION CREDITO</v>
          </cell>
          <cell r="I704" t="str">
            <v>DIVISION CREDITO</v>
          </cell>
          <cell r="J704" t="str">
            <v>SI</v>
          </cell>
          <cell r="M704" t="str">
            <v>C</v>
          </cell>
          <cell r="N704" t="str">
            <v>V</v>
          </cell>
          <cell r="P704">
            <v>1345530</v>
          </cell>
          <cell r="Q704">
            <v>0</v>
          </cell>
          <cell r="X704" t="str">
            <v>4Profesional</v>
          </cell>
          <cell r="AA704" t="str">
            <v>crear</v>
          </cell>
        </row>
        <row r="705">
          <cell r="C705" t="str">
            <v>RODRIGUEZ RINCON AURA INES</v>
          </cell>
          <cell r="D705" t="str">
            <v>3020-08</v>
          </cell>
          <cell r="E705">
            <v>21196717.882083338</v>
          </cell>
          <cell r="F705" t="str">
            <v>Profesional Universitario</v>
          </cell>
          <cell r="G705" t="str">
            <v>16SCC</v>
          </cell>
          <cell r="H705" t="str">
            <v>DIVISION CARTERA</v>
          </cell>
          <cell r="I705" t="str">
            <v>DIVISION CARTERA</v>
          </cell>
          <cell r="J705" t="str">
            <v>SI</v>
          </cell>
          <cell r="M705" t="str">
            <v>C</v>
          </cell>
          <cell r="P705">
            <v>1044033</v>
          </cell>
          <cell r="Q705">
            <v>0</v>
          </cell>
          <cell r="X705" t="str">
            <v>4Profesional</v>
          </cell>
          <cell r="AA705" t="str">
            <v>Mant</v>
          </cell>
        </row>
        <row r="706">
          <cell r="C706">
            <v>0.86250827439401956</v>
          </cell>
          <cell r="D706" t="str">
            <v>3020-10</v>
          </cell>
          <cell r="E706">
            <v>23062173.132083338</v>
          </cell>
          <cell r="F706" t="str">
            <v>Profesional Universitario</v>
          </cell>
          <cell r="G706" t="str">
            <v>17SFA</v>
          </cell>
          <cell r="H706" t="str">
            <v>DIVISION FONDOS</v>
          </cell>
          <cell r="I706" t="str">
            <v>DIVISION FONDOS</v>
          </cell>
          <cell r="J706" t="str">
            <v>SI</v>
          </cell>
          <cell r="M706" t="str">
            <v>C</v>
          </cell>
          <cell r="N706" t="str">
            <v>V</v>
          </cell>
          <cell r="P706">
            <v>1135915</v>
          </cell>
          <cell r="Q706">
            <v>0</v>
          </cell>
          <cell r="X706" t="str">
            <v>4Profesional</v>
          </cell>
          <cell r="AA706" t="str">
            <v>crear</v>
          </cell>
        </row>
        <row r="707">
          <cell r="C707">
            <v>0.90508982366608315</v>
          </cell>
          <cell r="D707" t="str">
            <v>3010-17</v>
          </cell>
          <cell r="E707">
            <v>33809401.822500005</v>
          </cell>
          <cell r="F707" t="str">
            <v>Profesional Especializado</v>
          </cell>
          <cell r="G707" t="str">
            <v>20SEG</v>
          </cell>
          <cell r="H707" t="str">
            <v>DIVISION TALENTO HUMANO</v>
          </cell>
          <cell r="I707" t="str">
            <v>BIENESTAR</v>
          </cell>
          <cell r="J707" t="str">
            <v>NO</v>
          </cell>
          <cell r="M707" t="str">
            <v>C</v>
          </cell>
          <cell r="N707" t="str">
            <v>V</v>
          </cell>
          <cell r="P707">
            <v>1665264</v>
          </cell>
          <cell r="Q707">
            <v>0</v>
          </cell>
          <cell r="X707" t="str">
            <v>4Profesional</v>
          </cell>
          <cell r="AA707" t="str">
            <v>crear</v>
          </cell>
        </row>
        <row r="708">
          <cell r="C708">
            <v>9.848522460260245E-2</v>
          </cell>
          <cell r="D708" t="str">
            <v>3020-10</v>
          </cell>
          <cell r="E708">
            <v>23062173.132083338</v>
          </cell>
          <cell r="F708" t="str">
            <v>Profesional Universitario</v>
          </cell>
          <cell r="G708" t="str">
            <v>16SCC</v>
          </cell>
          <cell r="H708" t="str">
            <v>DIVISION CREDITO</v>
          </cell>
          <cell r="I708" t="str">
            <v>DIVISION CREDITO</v>
          </cell>
          <cell r="J708" t="str">
            <v>SI</v>
          </cell>
          <cell r="M708" t="str">
            <v>C</v>
          </cell>
          <cell r="N708" t="str">
            <v>V</v>
          </cell>
          <cell r="P708">
            <v>1135915</v>
          </cell>
          <cell r="Q708">
            <v>0</v>
          </cell>
          <cell r="X708" t="str">
            <v>4Profesional</v>
          </cell>
          <cell r="AA708" t="str">
            <v>crear</v>
          </cell>
        </row>
        <row r="709">
          <cell r="C709">
            <v>0.434717822158664</v>
          </cell>
          <cell r="D709" t="str">
            <v>3020-10</v>
          </cell>
          <cell r="E709">
            <v>23062173.132083338</v>
          </cell>
          <cell r="F709" t="str">
            <v>Profesional Universitario</v>
          </cell>
          <cell r="G709" t="str">
            <v>16SCC</v>
          </cell>
          <cell r="H709" t="str">
            <v>DIVISION CREDITO</v>
          </cell>
          <cell r="I709" t="str">
            <v>DIVISION CREDITO</v>
          </cell>
          <cell r="J709" t="str">
            <v>SI</v>
          </cell>
          <cell r="M709" t="str">
            <v>C</v>
          </cell>
          <cell r="N709" t="str">
            <v>V</v>
          </cell>
          <cell r="P709">
            <v>1135915</v>
          </cell>
          <cell r="Q709">
            <v>0</v>
          </cell>
          <cell r="X709" t="str">
            <v>4Profesional</v>
          </cell>
          <cell r="AA709" t="str">
            <v>crear</v>
          </cell>
        </row>
        <row r="710">
          <cell r="C710">
            <v>0.57505842023916687</v>
          </cell>
          <cell r="D710" t="str">
            <v>2040-23</v>
          </cell>
          <cell r="E710">
            <v>49073012.952083334</v>
          </cell>
          <cell r="F710" t="str">
            <v>Jefe de División</v>
          </cell>
          <cell r="G710" t="str">
            <v>19SDF</v>
          </cell>
          <cell r="H710" t="str">
            <v>DIVISION TESORERIA</v>
          </cell>
          <cell r="I710" t="str">
            <v>DIVISION TESORERIA</v>
          </cell>
          <cell r="J710" t="str">
            <v>SI</v>
          </cell>
          <cell r="M710" t="str">
            <v>C</v>
          </cell>
          <cell r="N710" t="str">
            <v>V</v>
          </cell>
          <cell r="P710">
            <v>2417065</v>
          </cell>
          <cell r="Q710">
            <v>0</v>
          </cell>
          <cell r="X710" t="str">
            <v>3Ejecutivo</v>
          </cell>
          <cell r="AA710" t="str">
            <v>crear</v>
          </cell>
        </row>
        <row r="711">
          <cell r="C711">
            <v>0.86007216885780613</v>
          </cell>
          <cell r="D711" t="str">
            <v>3010-17</v>
          </cell>
          <cell r="E711">
            <v>33809401.822500005</v>
          </cell>
          <cell r="F711" t="str">
            <v>Profesional Especializado</v>
          </cell>
          <cell r="G711" t="str">
            <v>20SEG</v>
          </cell>
          <cell r="H711" t="str">
            <v>DIVISION SERVICIOS ADMINISTRATIVOS</v>
          </cell>
          <cell r="I711" t="str">
            <v>ADQUISICIONES</v>
          </cell>
          <cell r="J711" t="str">
            <v>NO</v>
          </cell>
          <cell r="M711" t="str">
            <v>C</v>
          </cell>
          <cell r="N711" t="str">
            <v>V</v>
          </cell>
          <cell r="P711">
            <v>1665264</v>
          </cell>
          <cell r="Q711">
            <v>0</v>
          </cell>
          <cell r="X711" t="str">
            <v>4Profesional</v>
          </cell>
          <cell r="AA711" t="str">
            <v>crear</v>
          </cell>
        </row>
        <row r="712">
          <cell r="C712">
            <v>0.98009735251399999</v>
          </cell>
          <cell r="D712" t="str">
            <v>3010-17</v>
          </cell>
          <cell r="E712">
            <v>33809401.822500005</v>
          </cell>
          <cell r="F712" t="str">
            <v>Profesional Especializado</v>
          </cell>
          <cell r="G712" t="str">
            <v>20SEG</v>
          </cell>
          <cell r="H712" t="str">
            <v>DIVISION SERVICIOS ADMINISTRATIVOS</v>
          </cell>
          <cell r="I712" t="str">
            <v>MANTENIMIENTO</v>
          </cell>
          <cell r="J712" t="str">
            <v>NO</v>
          </cell>
          <cell r="M712" t="str">
            <v>C</v>
          </cell>
          <cell r="N712" t="str">
            <v>V</v>
          </cell>
          <cell r="P712">
            <v>1665264</v>
          </cell>
          <cell r="Q712">
            <v>0</v>
          </cell>
          <cell r="X712" t="str">
            <v>4Profesional</v>
          </cell>
          <cell r="AA712" t="str">
            <v>crear</v>
          </cell>
        </row>
        <row r="713">
          <cell r="C713" t="str">
            <v>zzVACANTE20</v>
          </cell>
          <cell r="D713" t="str">
            <v>3020-14</v>
          </cell>
          <cell r="E713">
            <v>27317929.430000003</v>
          </cell>
          <cell r="F713" t="str">
            <v>Profesional Universitario</v>
          </cell>
          <cell r="G713" t="str">
            <v>20SEG</v>
          </cell>
          <cell r="H713" t="str">
            <v>SECRETARIA GENERAL</v>
          </cell>
          <cell r="I713" t="str">
            <v>ARCHIVO</v>
          </cell>
          <cell r="J713" t="str">
            <v>NO</v>
          </cell>
          <cell r="M713" t="str">
            <v>C</v>
          </cell>
          <cell r="N713" t="str">
            <v>V</v>
          </cell>
          <cell r="P713">
            <v>1345530</v>
          </cell>
          <cell r="Q713">
            <v>0</v>
          </cell>
          <cell r="X713" t="str">
            <v>4Profesional</v>
          </cell>
          <cell r="AA713" t="str">
            <v>Mant</v>
          </cell>
        </row>
        <row r="714">
          <cell r="C714" t="str">
            <v>zzVACANTE21</v>
          </cell>
          <cell r="D714" t="str">
            <v>3020-14</v>
          </cell>
          <cell r="E714">
            <v>27317929.430000003</v>
          </cell>
          <cell r="F714" t="str">
            <v>Profesional Universitario</v>
          </cell>
          <cell r="G714" t="str">
            <v>20SEG</v>
          </cell>
          <cell r="H714" t="str">
            <v>SECRETARIA GENERAL</v>
          </cell>
          <cell r="I714" t="str">
            <v>ARCHIVO</v>
          </cell>
          <cell r="J714" t="str">
            <v>NO</v>
          </cell>
          <cell r="M714" t="str">
            <v>C</v>
          </cell>
          <cell r="N714" t="str">
            <v>V</v>
          </cell>
          <cell r="P714">
            <v>1345530</v>
          </cell>
          <cell r="Q714">
            <v>0</v>
          </cell>
          <cell r="X714" t="str">
            <v>4Profesional</v>
          </cell>
          <cell r="AA714" t="str">
            <v>Mant</v>
          </cell>
        </row>
        <row r="715">
          <cell r="C715">
            <v>0.74742603999386681</v>
          </cell>
          <cell r="D715" t="str">
            <v>3020-14</v>
          </cell>
          <cell r="E715">
            <v>27317929.430000003</v>
          </cell>
          <cell r="F715" t="str">
            <v>Profesional Universitario</v>
          </cell>
          <cell r="G715" t="str">
            <v>18SRI</v>
          </cell>
          <cell r="H715" t="str">
            <v>DIVISION BECAS</v>
          </cell>
          <cell r="I715" t="str">
            <v>DIVISION DE BECAS</v>
          </cell>
          <cell r="J715" t="str">
            <v>SI</v>
          </cell>
          <cell r="M715" t="str">
            <v>C</v>
          </cell>
          <cell r="N715" t="str">
            <v>V</v>
          </cell>
          <cell r="P715">
            <v>1345530</v>
          </cell>
          <cell r="Q715">
            <v>0</v>
          </cell>
          <cell r="X715" t="str">
            <v>4Profesional</v>
          </cell>
          <cell r="AA715" t="str">
            <v>crear</v>
          </cell>
        </row>
        <row r="716">
          <cell r="C716">
            <v>0.68246577976592793</v>
          </cell>
          <cell r="D716" t="str">
            <v>4065-09</v>
          </cell>
          <cell r="E716">
            <v>14586952.714583334</v>
          </cell>
          <cell r="F716" t="str">
            <v>Técnico Administrativo</v>
          </cell>
          <cell r="G716" t="str">
            <v>20SEG</v>
          </cell>
          <cell r="H716" t="str">
            <v>DIVISION SERVICIOS ADMINISTRATIVOS</v>
          </cell>
          <cell r="I716" t="str">
            <v>MANTENIMIENTO</v>
          </cell>
          <cell r="J716" t="str">
            <v>NO</v>
          </cell>
          <cell r="M716" t="str">
            <v>C</v>
          </cell>
          <cell r="N716" t="str">
            <v>V</v>
          </cell>
          <cell r="P716">
            <v>688731</v>
          </cell>
          <cell r="Q716">
            <v>0</v>
          </cell>
          <cell r="X716" t="str">
            <v>5Tecnico</v>
          </cell>
          <cell r="AA716" t="str">
            <v>crear</v>
          </cell>
        </row>
        <row r="717">
          <cell r="C717">
            <v>0.70775008117816895</v>
          </cell>
          <cell r="D717" t="str">
            <v>3010-17</v>
          </cell>
          <cell r="E717">
            <v>33809401.822500005</v>
          </cell>
          <cell r="F717" t="str">
            <v>Profesional Especializado</v>
          </cell>
          <cell r="G717" t="str">
            <v>19SDF</v>
          </cell>
          <cell r="H717" t="str">
            <v>DIVISION INVERSIONES</v>
          </cell>
          <cell r="I717" t="str">
            <v>DIVISION INVERSIONES</v>
          </cell>
          <cell r="J717" t="str">
            <v>SI</v>
          </cell>
          <cell r="M717" t="str">
            <v>C</v>
          </cell>
          <cell r="N717" t="str">
            <v>V</v>
          </cell>
          <cell r="P717">
            <v>1665264</v>
          </cell>
          <cell r="Q717">
            <v>0</v>
          </cell>
          <cell r="X717" t="str">
            <v>4Profesional</v>
          </cell>
          <cell r="AA717" t="str">
            <v>crear</v>
          </cell>
        </row>
        <row r="718">
          <cell r="C718">
            <v>2.4874250797306097E-2</v>
          </cell>
          <cell r="D718" t="str">
            <v>3020-10</v>
          </cell>
          <cell r="E718">
            <v>23062173.132083338</v>
          </cell>
          <cell r="F718" t="str">
            <v>Profesional Universitario</v>
          </cell>
          <cell r="G718" t="str">
            <v>20SEG</v>
          </cell>
          <cell r="H718" t="str">
            <v>DIVISION ATENCION AL USUARIO - QUEJAS Y RECLAMOS</v>
          </cell>
          <cell r="I718" t="str">
            <v>DIVISION ATENCION AL USUARIO - QUEJAS Y RECLAMOS</v>
          </cell>
          <cell r="J718" t="str">
            <v>SI</v>
          </cell>
          <cell r="M718" t="str">
            <v>C</v>
          </cell>
          <cell r="N718" t="str">
            <v>V</v>
          </cell>
          <cell r="P718">
            <v>1135915</v>
          </cell>
          <cell r="Q718">
            <v>0</v>
          </cell>
          <cell r="X718" t="str">
            <v>4Profesional</v>
          </cell>
          <cell r="AA718" t="str">
            <v>crear</v>
          </cell>
        </row>
        <row r="719">
          <cell r="C719">
            <v>0.50134408034317546</v>
          </cell>
          <cell r="D719" t="str">
            <v>3020-10</v>
          </cell>
          <cell r="E719">
            <v>23062173.132083338</v>
          </cell>
          <cell r="F719" t="str">
            <v>Profesional Universitario</v>
          </cell>
          <cell r="G719" t="str">
            <v>20SEG</v>
          </cell>
          <cell r="H719" t="str">
            <v>DIVISION ATENCION AL USUARIO - QUEJAS Y RECLAMOS</v>
          </cell>
          <cell r="I719" t="str">
            <v>DIVISION ATENCION AL USUARIO - QUEJAS Y RECLAMOS</v>
          </cell>
          <cell r="J719" t="str">
            <v>SI</v>
          </cell>
          <cell r="M719" t="str">
            <v>C</v>
          </cell>
          <cell r="N719" t="str">
            <v>V</v>
          </cell>
          <cell r="P719">
            <v>1135915</v>
          </cell>
          <cell r="Q719">
            <v>0</v>
          </cell>
          <cell r="X719" t="str">
            <v>4Profesional</v>
          </cell>
          <cell r="AA719" t="str">
            <v>crear</v>
          </cell>
        </row>
        <row r="720">
          <cell r="C720">
            <v>0.91154005032617036</v>
          </cell>
          <cell r="D720" t="str">
            <v>3010-17</v>
          </cell>
          <cell r="E720">
            <v>33809401.822500005</v>
          </cell>
          <cell r="F720" t="str">
            <v>Profesional Especializado</v>
          </cell>
          <cell r="G720" t="str">
            <v>20SEG</v>
          </cell>
          <cell r="H720" t="str">
            <v>DIVISION ATENCION AL USUARIO - QUEJAS Y RECLAMOS</v>
          </cell>
          <cell r="I720" t="str">
            <v>DIVISION ATENCION AL USUARIO - QUEJAS Y RECLAMOS</v>
          </cell>
          <cell r="J720" t="str">
            <v>SI</v>
          </cell>
          <cell r="M720" t="str">
            <v>C</v>
          </cell>
          <cell r="N720" t="str">
            <v>V</v>
          </cell>
          <cell r="P720">
            <v>1665264</v>
          </cell>
          <cell r="Q720">
            <v>0</v>
          </cell>
          <cell r="X720" t="str">
            <v>4Profesional</v>
          </cell>
          <cell r="AA720" t="str">
            <v>crear</v>
          </cell>
        </row>
        <row r="721">
          <cell r="C721">
            <v>0.4461612533190964</v>
          </cell>
          <cell r="D721" t="str">
            <v>4065-12</v>
          </cell>
          <cell r="E721">
            <v>16415181.84</v>
          </cell>
          <cell r="F721" t="str">
            <v>Técnico Administrativo</v>
          </cell>
          <cell r="G721" t="str">
            <v>20SEG</v>
          </cell>
          <cell r="H721" t="str">
            <v>DIVISION TALENTO HUMANO</v>
          </cell>
          <cell r="I721" t="str">
            <v>BIENESTAR</v>
          </cell>
          <cell r="J721" t="str">
            <v>NO</v>
          </cell>
          <cell r="M721" t="str">
            <v>C</v>
          </cell>
          <cell r="N721" t="str">
            <v>V</v>
          </cell>
          <cell r="P721">
            <v>808521</v>
          </cell>
          <cell r="Q721">
            <v>0</v>
          </cell>
          <cell r="X721" t="str">
            <v>5Tecnico</v>
          </cell>
          <cell r="AA721" t="str">
            <v>crear</v>
          </cell>
        </row>
        <row r="722">
          <cell r="C722">
            <v>0.96099584684570338</v>
          </cell>
          <cell r="D722" t="str">
            <v>3020-10</v>
          </cell>
          <cell r="E722">
            <v>23062173.132083338</v>
          </cell>
          <cell r="F722" t="str">
            <v>Profesional Universitario</v>
          </cell>
          <cell r="G722" t="str">
            <v>19SDF</v>
          </cell>
          <cell r="H722" t="str">
            <v>DIVISION CONTABILIDAD</v>
          </cell>
          <cell r="I722" t="str">
            <v>DIVISION CONTABILIDAD</v>
          </cell>
          <cell r="J722" t="str">
            <v>SI</v>
          </cell>
          <cell r="M722" t="str">
            <v>C</v>
          </cell>
          <cell r="N722" t="str">
            <v>V</v>
          </cell>
          <cell r="P722">
            <v>1135915</v>
          </cell>
          <cell r="Q722">
            <v>0</v>
          </cell>
          <cell r="X722" t="str">
            <v>4Profesional</v>
          </cell>
          <cell r="AA722" t="str">
            <v>crear</v>
          </cell>
        </row>
        <row r="723">
          <cell r="C723">
            <v>0.15153887165292534</v>
          </cell>
          <cell r="D723" t="str">
            <v>3010-17</v>
          </cell>
          <cell r="E723">
            <v>33809401.822500005</v>
          </cell>
          <cell r="F723" t="str">
            <v>Profesional Especializado</v>
          </cell>
          <cell r="G723" t="str">
            <v>21CENTRO</v>
          </cell>
          <cell r="H723" t="str">
            <v>CENTRO</v>
          </cell>
          <cell r="I723" t="str">
            <v>CENTRO</v>
          </cell>
          <cell r="J723" t="str">
            <v>SI</v>
          </cell>
          <cell r="M723" t="str">
            <v>C</v>
          </cell>
          <cell r="N723" t="str">
            <v>V</v>
          </cell>
          <cell r="P723">
            <v>1665264</v>
          </cell>
          <cell r="Q723">
            <v>0</v>
          </cell>
          <cell r="X723" t="str">
            <v>4Profesional</v>
          </cell>
          <cell r="Z723" t="str">
            <v>CENTRO</v>
          </cell>
          <cell r="AA723" t="str">
            <v>crear</v>
          </cell>
        </row>
        <row r="724">
          <cell r="C724" t="str">
            <v>RIVEROS GALVIS ELISA</v>
          </cell>
          <cell r="D724" t="str">
            <v>3020-09</v>
          </cell>
          <cell r="E724">
            <v>21953542.663749997</v>
          </cell>
          <cell r="F724" t="str">
            <v>Profesional Universitario</v>
          </cell>
          <cell r="G724" t="str">
            <v>21CENTRO</v>
          </cell>
          <cell r="H724" t="str">
            <v>CENTRO</v>
          </cell>
          <cell r="I724" t="str">
            <v>CENTRO</v>
          </cell>
          <cell r="J724" t="str">
            <v>SI</v>
          </cell>
          <cell r="M724" t="str">
            <v>C</v>
          </cell>
          <cell r="P724">
            <v>1081310</v>
          </cell>
          <cell r="Q724">
            <v>0</v>
          </cell>
          <cell r="X724" t="str">
            <v>4Profesional</v>
          </cell>
          <cell r="Z724" t="str">
            <v>CENTRO</v>
          </cell>
          <cell r="AA724" t="str">
            <v>Mant</v>
          </cell>
        </row>
        <row r="725">
          <cell r="C725" t="str">
            <v>AVILA LEAL RUBEN DARIO</v>
          </cell>
          <cell r="D725" t="str">
            <v>3020-08</v>
          </cell>
          <cell r="E725">
            <v>21196717.882083338</v>
          </cell>
          <cell r="F725" t="str">
            <v>Profesional Universitario</v>
          </cell>
          <cell r="G725" t="str">
            <v>21CENTRO</v>
          </cell>
          <cell r="H725" t="str">
            <v>CENTRO</v>
          </cell>
          <cell r="I725" t="str">
            <v>CENTRO</v>
          </cell>
          <cell r="J725" t="str">
            <v>SI</v>
          </cell>
          <cell r="M725" t="str">
            <v>C</v>
          </cell>
          <cell r="P725">
            <v>1044033</v>
          </cell>
          <cell r="Q725">
            <v>0</v>
          </cell>
          <cell r="X725" t="str">
            <v>4Profesional</v>
          </cell>
          <cell r="Z725" t="str">
            <v>CENTRO</v>
          </cell>
          <cell r="AA725" t="str">
            <v>Mant</v>
          </cell>
        </row>
        <row r="726">
          <cell r="C726">
            <v>0.47458550337980676</v>
          </cell>
          <cell r="D726" t="str">
            <v>3020-14</v>
          </cell>
          <cell r="E726">
            <v>27317929.430000003</v>
          </cell>
          <cell r="F726" t="str">
            <v>Profesional Universitario</v>
          </cell>
          <cell r="G726" t="str">
            <v>21CENTRO</v>
          </cell>
          <cell r="H726" t="str">
            <v>CENTRO</v>
          </cell>
          <cell r="I726" t="str">
            <v>CENTRO</v>
          </cell>
          <cell r="J726" t="str">
            <v>SI</v>
          </cell>
          <cell r="M726" t="str">
            <v>C</v>
          </cell>
          <cell r="N726" t="str">
            <v>V</v>
          </cell>
          <cell r="P726">
            <v>1345530</v>
          </cell>
          <cell r="Q726">
            <v>0</v>
          </cell>
          <cell r="X726" t="str">
            <v>4Profesional</v>
          </cell>
          <cell r="Z726" t="str">
            <v>CENTRO</v>
          </cell>
          <cell r="AA726" t="str">
            <v>crear</v>
          </cell>
        </row>
        <row r="727">
          <cell r="C727">
            <v>0.11555569308220193</v>
          </cell>
          <cell r="D727" t="str">
            <v>3010-17</v>
          </cell>
          <cell r="E727">
            <v>33809401.822500005</v>
          </cell>
          <cell r="F727" t="str">
            <v>Profesional Especializado</v>
          </cell>
          <cell r="G727" t="str">
            <v>19SDF</v>
          </cell>
          <cell r="H727" t="str">
            <v>DIVISION PRESUPUESTO</v>
          </cell>
          <cell r="I727" t="str">
            <v>DIVISION DE PRESUPUESTO</v>
          </cell>
          <cell r="J727" t="str">
            <v>SI</v>
          </cell>
          <cell r="M727" t="str">
            <v>C</v>
          </cell>
          <cell r="N727" t="str">
            <v>V</v>
          </cell>
          <cell r="P727">
            <v>1665264</v>
          </cell>
          <cell r="Q727">
            <v>0</v>
          </cell>
          <cell r="X727" t="str">
            <v>4Profesional</v>
          </cell>
          <cell r="AA727" t="str">
            <v>crear</v>
          </cell>
        </row>
        <row r="728">
          <cell r="C728" t="str">
            <v>MARROQUIN CACERES MARIA IBED</v>
          </cell>
          <cell r="D728" t="str">
            <v>5040-20</v>
          </cell>
          <cell r="E728">
            <v>16138824.14833333</v>
          </cell>
          <cell r="F728" t="str">
            <v>Secretario Ejecutivo</v>
          </cell>
          <cell r="G728" t="str">
            <v>19SDF</v>
          </cell>
          <cell r="H728" t="str">
            <v>DIVISION INVERSIONES</v>
          </cell>
          <cell r="I728" t="str">
            <v>DIVISION INVERSIONES</v>
          </cell>
          <cell r="J728" t="str">
            <v>SI</v>
          </cell>
          <cell r="M728" t="str">
            <v>C</v>
          </cell>
          <cell r="P728">
            <v>764298</v>
          </cell>
          <cell r="Q728">
            <v>0</v>
          </cell>
          <cell r="X728" t="str">
            <v>6Asistencial</v>
          </cell>
          <cell r="AA728" t="str">
            <v>Mant</v>
          </cell>
        </row>
        <row r="729">
          <cell r="C729">
            <v>8.3788760305123278E-2</v>
          </cell>
          <cell r="D729" t="str">
            <v>3010-17</v>
          </cell>
          <cell r="E729">
            <v>33809401.822500005</v>
          </cell>
          <cell r="F729" t="str">
            <v>Profesional Especializado</v>
          </cell>
          <cell r="G729" t="str">
            <v>16SCC</v>
          </cell>
          <cell r="H729" t="str">
            <v>DIVISION CARTERA</v>
          </cell>
          <cell r="I729" t="str">
            <v>DIVISION CARTERA</v>
          </cell>
          <cell r="J729" t="str">
            <v>SI</v>
          </cell>
          <cell r="M729" t="str">
            <v>C</v>
          </cell>
          <cell r="N729" t="str">
            <v>V</v>
          </cell>
          <cell r="P729">
            <v>1665264</v>
          </cell>
          <cell r="Q729">
            <v>0</v>
          </cell>
          <cell r="X729" t="str">
            <v>4Profesional</v>
          </cell>
          <cell r="AA729" t="str">
            <v>crear</v>
          </cell>
        </row>
        <row r="730">
          <cell r="C730">
            <v>0.10074195661570989</v>
          </cell>
          <cell r="D730" t="str">
            <v>3020-10</v>
          </cell>
          <cell r="E730">
            <v>23062173.132083338</v>
          </cell>
          <cell r="F730" t="str">
            <v>Profesional Universitario</v>
          </cell>
          <cell r="G730" t="str">
            <v>22NOROCCIDENTE</v>
          </cell>
          <cell r="H730" t="str">
            <v>NOROCCIDENTE</v>
          </cell>
          <cell r="I730" t="str">
            <v>NOROCCIDENTE</v>
          </cell>
          <cell r="J730" t="str">
            <v>SI</v>
          </cell>
          <cell r="M730" t="str">
            <v>C</v>
          </cell>
          <cell r="N730" t="str">
            <v>V</v>
          </cell>
          <cell r="P730">
            <v>1135915</v>
          </cell>
          <cell r="Q730">
            <v>0</v>
          </cell>
          <cell r="X730" t="str">
            <v>4Profesional</v>
          </cell>
          <cell r="Z730" t="str">
            <v>NOROCCIDENTE</v>
          </cell>
          <cell r="AA730" t="str">
            <v>crear</v>
          </cell>
        </row>
        <row r="731">
          <cell r="C731">
            <v>0.5980829228868626</v>
          </cell>
          <cell r="D731" t="str">
            <v>3020-10</v>
          </cell>
          <cell r="E731">
            <v>23062173.132083338</v>
          </cell>
          <cell r="F731" t="str">
            <v>Profesional Universitario</v>
          </cell>
          <cell r="G731" t="str">
            <v>23NORTE</v>
          </cell>
          <cell r="H731" t="str">
            <v>NORTE</v>
          </cell>
          <cell r="I731" t="str">
            <v>NORTE</v>
          </cell>
          <cell r="J731" t="str">
            <v>SI</v>
          </cell>
          <cell r="M731" t="str">
            <v>C</v>
          </cell>
          <cell r="N731" t="str">
            <v>V</v>
          </cell>
          <cell r="P731">
            <v>1135915</v>
          </cell>
          <cell r="Q731">
            <v>0</v>
          </cell>
          <cell r="X731" t="str">
            <v>4Profesional</v>
          </cell>
          <cell r="Z731" t="str">
            <v>NORTE</v>
          </cell>
          <cell r="AA731" t="str">
            <v>crear</v>
          </cell>
        </row>
        <row r="732">
          <cell r="C732">
            <v>0.98371267187759637</v>
          </cell>
          <cell r="D732" t="str">
            <v>3020-14</v>
          </cell>
          <cell r="E732">
            <v>27317929.430000003</v>
          </cell>
          <cell r="F732" t="str">
            <v>Profesional Universitario</v>
          </cell>
          <cell r="G732" t="str">
            <v>23NORTE</v>
          </cell>
          <cell r="H732" t="str">
            <v>NORTE</v>
          </cell>
          <cell r="I732" t="str">
            <v>NORTE</v>
          </cell>
          <cell r="J732" t="str">
            <v>SI</v>
          </cell>
          <cell r="M732" t="str">
            <v>C</v>
          </cell>
          <cell r="N732" t="str">
            <v>V</v>
          </cell>
          <cell r="P732">
            <v>1345530</v>
          </cell>
          <cell r="Q732">
            <v>0</v>
          </cell>
          <cell r="X732" t="str">
            <v>4Profesional</v>
          </cell>
          <cell r="Z732" t="str">
            <v>NORTE</v>
          </cell>
          <cell r="AA732" t="str">
            <v>crear</v>
          </cell>
        </row>
        <row r="733">
          <cell r="C733" t="str">
            <v>zzVACANTE17</v>
          </cell>
          <cell r="D733" t="str">
            <v>3020-10</v>
          </cell>
          <cell r="E733">
            <v>23062173.132083338</v>
          </cell>
          <cell r="F733" t="str">
            <v>Profesional Universitario</v>
          </cell>
          <cell r="G733" t="str">
            <v>23NORTE</v>
          </cell>
          <cell r="H733" t="str">
            <v>NORTE</v>
          </cell>
          <cell r="I733" t="str">
            <v>NORTE</v>
          </cell>
          <cell r="J733" t="str">
            <v>SI</v>
          </cell>
          <cell r="M733" t="str">
            <v>C</v>
          </cell>
          <cell r="N733" t="str">
            <v>V</v>
          </cell>
          <cell r="P733">
            <v>1135915</v>
          </cell>
          <cell r="Q733">
            <v>0</v>
          </cell>
          <cell r="X733" t="str">
            <v>4Profesional</v>
          </cell>
          <cell r="Z733" t="str">
            <v>NORTE</v>
          </cell>
          <cell r="AA733" t="str">
            <v>Mant</v>
          </cell>
        </row>
        <row r="734">
          <cell r="C734" t="str">
            <v>zzVACANTE PENSION39</v>
          </cell>
          <cell r="D734" t="str">
            <v>3020-10</v>
          </cell>
          <cell r="E734">
            <v>23062173.132083338</v>
          </cell>
          <cell r="F734" t="str">
            <v>Profesional Universitario</v>
          </cell>
          <cell r="G734" t="str">
            <v>19SDF</v>
          </cell>
          <cell r="H734" t="str">
            <v>DIVISION INVERSIONES</v>
          </cell>
          <cell r="I734" t="str">
            <v>DIVISION INVERSIONES</v>
          </cell>
          <cell r="J734" t="str">
            <v>SI</v>
          </cell>
          <cell r="M734" t="str">
            <v>C</v>
          </cell>
          <cell r="N734" t="str">
            <v>V</v>
          </cell>
          <cell r="P734">
            <v>1135915</v>
          </cell>
          <cell r="Q734">
            <v>0</v>
          </cell>
          <cell r="X734" t="str">
            <v>4Profesional</v>
          </cell>
          <cell r="AA734" t="str">
            <v>Mant</v>
          </cell>
        </row>
        <row r="735">
          <cell r="C735" t="str">
            <v>zzVACANTE38</v>
          </cell>
          <cell r="D735" t="str">
            <v>5310-19</v>
          </cell>
          <cell r="E735">
            <v>24716999.175000004</v>
          </cell>
          <cell r="F735" t="str">
            <v>Conductor Mec (Asignado)</v>
          </cell>
          <cell r="G735" t="str">
            <v>10DIR</v>
          </cell>
          <cell r="H735" t="str">
            <v>DIRECCION</v>
          </cell>
          <cell r="I735" t="str">
            <v>DIRECCION</v>
          </cell>
          <cell r="J735" t="str">
            <v>SI</v>
          </cell>
          <cell r="M735" t="str">
            <v>LNR</v>
          </cell>
          <cell r="N735" t="str">
            <v>V</v>
          </cell>
          <cell r="P735">
            <v>740637</v>
          </cell>
          <cell r="Q735">
            <v>0</v>
          </cell>
          <cell r="X735" t="str">
            <v>6Asistencial</v>
          </cell>
          <cell r="AA735" t="str">
            <v>Mant</v>
          </cell>
        </row>
        <row r="736">
          <cell r="C736" t="str">
            <v>ALARCON ROJAS ROSALBA</v>
          </cell>
          <cell r="D736" t="str">
            <v>4065-15</v>
          </cell>
          <cell r="E736">
            <v>18995922.495416671</v>
          </cell>
          <cell r="F736" t="str">
            <v>Técnico Administrativo</v>
          </cell>
          <cell r="G736" t="str">
            <v>19SDF</v>
          </cell>
          <cell r="H736" t="str">
            <v>DIVISION CONTABILIDAD</v>
          </cell>
          <cell r="I736" t="str">
            <v>DIVISION CONTABILIDAD</v>
          </cell>
          <cell r="J736" t="str">
            <v>SI</v>
          </cell>
          <cell r="L736">
            <v>2004</v>
          </cell>
          <cell r="M736" t="str">
            <v>C</v>
          </cell>
          <cell r="P736">
            <v>935634</v>
          </cell>
          <cell r="Q736">
            <v>0</v>
          </cell>
          <cell r="X736" t="str">
            <v>5Tecnico</v>
          </cell>
          <cell r="AA736" t="str">
            <v>Mant</v>
          </cell>
        </row>
        <row r="737">
          <cell r="C737" t="str">
            <v>ALMANZA RAMIREZ AMPARO DE-JESUS</v>
          </cell>
          <cell r="D737" t="str">
            <v>5040-16</v>
          </cell>
          <cell r="E737">
            <v>14586952.714583334</v>
          </cell>
          <cell r="F737" t="str">
            <v>Secretario Ejecutivo</v>
          </cell>
          <cell r="G737" t="str">
            <v>23NORTE</v>
          </cell>
          <cell r="H737" t="str">
            <v>NORTE</v>
          </cell>
          <cell r="I737" t="str">
            <v>NORTE</v>
          </cell>
          <cell r="J737" t="str">
            <v>SI</v>
          </cell>
          <cell r="L737" t="str">
            <v>MCF</v>
          </cell>
          <cell r="M737" t="str">
            <v>C</v>
          </cell>
          <cell r="N737" t="str">
            <v>P</v>
          </cell>
          <cell r="P737">
            <v>688731</v>
          </cell>
          <cell r="Q737">
            <v>0</v>
          </cell>
          <cell r="X737" t="str">
            <v>6Asistencial</v>
          </cell>
          <cell r="Z737" t="str">
            <v>NORTE</v>
          </cell>
          <cell r="AA737" t="str">
            <v>Mant</v>
          </cell>
        </row>
        <row r="738">
          <cell r="C738" t="str">
            <v>ANDRADE DE FALLA LUZ STELLA</v>
          </cell>
          <cell r="D738" t="str">
            <v>4065-09</v>
          </cell>
          <cell r="E738">
            <v>14586952.714583334</v>
          </cell>
          <cell r="F738" t="str">
            <v>Técnico Administrativo</v>
          </cell>
          <cell r="G738" t="str">
            <v>25SUROCCIDENTE</v>
          </cell>
          <cell r="H738" t="str">
            <v>SUROCCIDENTE</v>
          </cell>
          <cell r="I738" t="str">
            <v>SUROCCIDENTE</v>
          </cell>
          <cell r="J738" t="str">
            <v>SI</v>
          </cell>
          <cell r="L738" t="str">
            <v>MCF</v>
          </cell>
          <cell r="M738" t="str">
            <v>C</v>
          </cell>
          <cell r="P738">
            <v>688731</v>
          </cell>
          <cell r="Q738">
            <v>0</v>
          </cell>
          <cell r="X738" t="str">
            <v>5Tecnico</v>
          </cell>
          <cell r="Z738" t="str">
            <v>SUROCCIDENTE</v>
          </cell>
          <cell r="AA738" t="str">
            <v>Mant</v>
          </cell>
        </row>
        <row r="739">
          <cell r="C739" t="str">
            <v>ANGULO SANABRIA GLORIA CONSTANZA</v>
          </cell>
          <cell r="D739" t="str">
            <v>3020-09</v>
          </cell>
          <cell r="E739">
            <v>21953542.663749997</v>
          </cell>
          <cell r="F739" t="str">
            <v>Profesional Universitario</v>
          </cell>
          <cell r="G739" t="str">
            <v>11OCI</v>
          </cell>
          <cell r="H739" t="str">
            <v>OFICINA CONTROL INTERNO</v>
          </cell>
          <cell r="I739" t="str">
            <v>OFICINA DE CONTROL INTERNO</v>
          </cell>
          <cell r="J739" t="str">
            <v>NO</v>
          </cell>
          <cell r="L739" t="str">
            <v>MCF</v>
          </cell>
          <cell r="M739" t="str">
            <v>C</v>
          </cell>
          <cell r="P739">
            <v>1081310</v>
          </cell>
          <cell r="Q739">
            <v>0</v>
          </cell>
          <cell r="X739" t="str">
            <v>4Profesional</v>
          </cell>
          <cell r="AA739" t="str">
            <v>Mant</v>
          </cell>
        </row>
        <row r="740">
          <cell r="C740" t="str">
            <v>ANTIA JARAMILLO TERESA CAROLINA DEL PILA</v>
          </cell>
          <cell r="D740" t="str">
            <v>4065-09</v>
          </cell>
          <cell r="E740">
            <v>14586952.714583334</v>
          </cell>
          <cell r="F740" t="str">
            <v>Técnico Administrativo</v>
          </cell>
          <cell r="G740" t="str">
            <v>22NOROCCIDENTE</v>
          </cell>
          <cell r="H740" t="str">
            <v>NOROCCIDENTE</v>
          </cell>
          <cell r="I740" t="str">
            <v>NOROCCIDENTE</v>
          </cell>
          <cell r="J740" t="str">
            <v>SI</v>
          </cell>
          <cell r="L740" t="str">
            <v>MCF</v>
          </cell>
          <cell r="M740" t="str">
            <v>C</v>
          </cell>
          <cell r="P740">
            <v>688731</v>
          </cell>
          <cell r="Q740">
            <v>0</v>
          </cell>
          <cell r="X740" t="str">
            <v>5Tecnico</v>
          </cell>
          <cell r="Z740" t="str">
            <v>NOROCCIDENTE</v>
          </cell>
          <cell r="AA740" t="str">
            <v>Mant</v>
          </cell>
        </row>
        <row r="741">
          <cell r="C741" t="str">
            <v>BECERRA DE CABALLERO RUTH MARINA</v>
          </cell>
          <cell r="D741" t="str">
            <v>5120-09</v>
          </cell>
          <cell r="E741">
            <v>10643889.421249999</v>
          </cell>
          <cell r="F741" t="str">
            <v>Auxiliar Administrativo</v>
          </cell>
          <cell r="G741" t="str">
            <v>25SUROCCIDENTE</v>
          </cell>
          <cell r="H741" t="str">
            <v>SUROCCIDENTE</v>
          </cell>
          <cell r="I741" t="str">
            <v>SUROCCIDENTE</v>
          </cell>
          <cell r="J741" t="str">
            <v>SI</v>
          </cell>
          <cell r="L741" t="str">
            <v>MCF</v>
          </cell>
          <cell r="M741" t="str">
            <v>C</v>
          </cell>
          <cell r="N741" t="str">
            <v>P</v>
          </cell>
          <cell r="P741">
            <v>468655</v>
          </cell>
          <cell r="Q741">
            <v>0</v>
          </cell>
          <cell r="X741" t="str">
            <v>6Asistencial</v>
          </cell>
          <cell r="Z741" t="str">
            <v>SUROCCIDENTE</v>
          </cell>
          <cell r="AA741" t="str">
            <v>Mant</v>
          </cell>
        </row>
        <row r="742">
          <cell r="C742" t="str">
            <v>BOLIVAR PEREIRA MERY ANNE</v>
          </cell>
          <cell r="D742" t="str">
            <v>4065-09</v>
          </cell>
          <cell r="E742">
            <v>14586952.714583334</v>
          </cell>
          <cell r="F742" t="str">
            <v>Técnico Administrativo</v>
          </cell>
          <cell r="G742" t="str">
            <v>25SUROCCIDENTE</v>
          </cell>
          <cell r="H742" t="str">
            <v>SUROCCIDENTE</v>
          </cell>
          <cell r="I742" t="str">
            <v>SUROCCIDENTE</v>
          </cell>
          <cell r="J742" t="str">
            <v>SI</v>
          </cell>
          <cell r="L742" t="str">
            <v>MCF</v>
          </cell>
          <cell r="M742" t="str">
            <v>C</v>
          </cell>
          <cell r="P742">
            <v>688731</v>
          </cell>
          <cell r="Q742">
            <v>0</v>
          </cell>
          <cell r="X742" t="str">
            <v>5Tecnico</v>
          </cell>
          <cell r="Z742" t="str">
            <v>SUROCCIDENTE</v>
          </cell>
          <cell r="AA742" t="str">
            <v>Mant</v>
          </cell>
        </row>
        <row r="743">
          <cell r="C743" t="str">
            <v>CABEZAS TORRES JENNY DOMINGA</v>
          </cell>
          <cell r="D743" t="str">
            <v>4065-11</v>
          </cell>
          <cell r="E743">
            <v>16080398.177083332</v>
          </cell>
          <cell r="F743" t="str">
            <v>Técnico Administrativo</v>
          </cell>
          <cell r="G743" t="str">
            <v>19SDF</v>
          </cell>
          <cell r="H743" t="str">
            <v>DIVISION CONTABILIDAD</v>
          </cell>
          <cell r="I743" t="str">
            <v>DIVISION CONTABILIDAD</v>
          </cell>
          <cell r="J743" t="str">
            <v>SI</v>
          </cell>
          <cell r="L743" t="str">
            <v>MCF</v>
          </cell>
          <cell r="M743" t="str">
            <v>C</v>
          </cell>
          <cell r="P743">
            <v>761453</v>
          </cell>
          <cell r="Q743">
            <v>0</v>
          </cell>
          <cell r="X743" t="str">
            <v>5Tecnico</v>
          </cell>
          <cell r="AA743" t="str">
            <v>Mant</v>
          </cell>
        </row>
        <row r="744">
          <cell r="C744" t="str">
            <v>CARVAJAL GUEVARA LUZ STELLA</v>
          </cell>
          <cell r="D744" t="str">
            <v>5120-12</v>
          </cell>
          <cell r="E744">
            <v>13279546.932500001</v>
          </cell>
          <cell r="F744" t="str">
            <v>Auxiliar Administrativo</v>
          </cell>
          <cell r="G744" t="str">
            <v>20SEG</v>
          </cell>
          <cell r="H744" t="str">
            <v>DIVISION SERVICIOS ADMINISTRATIVOS</v>
          </cell>
          <cell r="I744" t="str">
            <v>CORRESPONDENCIA</v>
          </cell>
          <cell r="J744" t="str">
            <v>NO</v>
          </cell>
          <cell r="L744" t="str">
            <v>MCF</v>
          </cell>
          <cell r="M744" t="str">
            <v>C</v>
          </cell>
          <cell r="P744">
            <v>596996</v>
          </cell>
          <cell r="Q744">
            <v>0</v>
          </cell>
          <cell r="X744" t="str">
            <v>6Asistencial</v>
          </cell>
          <cell r="AA744" t="str">
            <v>Mant</v>
          </cell>
        </row>
        <row r="745">
          <cell r="C745" t="str">
            <v>CASSAS BERROCAL MARIELA-DEL-ROSARIO</v>
          </cell>
          <cell r="D745" t="str">
            <v>5120-10</v>
          </cell>
          <cell r="E745">
            <v>11597824.078333335</v>
          </cell>
          <cell r="F745" t="str">
            <v>Auxiliar Administrativo</v>
          </cell>
          <cell r="G745" t="str">
            <v>23NORTE</v>
          </cell>
          <cell r="H745" t="str">
            <v>NORTE</v>
          </cell>
          <cell r="I745" t="str">
            <v>NORTE</v>
          </cell>
          <cell r="J745" t="str">
            <v>SI</v>
          </cell>
          <cell r="L745">
            <v>2005</v>
          </cell>
          <cell r="M745" t="str">
            <v>C</v>
          </cell>
          <cell r="P745">
            <v>515106</v>
          </cell>
          <cell r="Q745">
            <v>0</v>
          </cell>
          <cell r="X745" t="str">
            <v>6Asistencial</v>
          </cell>
          <cell r="Z745" t="str">
            <v>NORTE</v>
          </cell>
          <cell r="AA745" t="str">
            <v>Mant</v>
          </cell>
        </row>
        <row r="746">
          <cell r="C746" t="str">
            <v>CASTELLANOS DE CUELLAR ELVA MARINA</v>
          </cell>
          <cell r="D746" t="str">
            <v>5120-17</v>
          </cell>
          <cell r="E746">
            <v>16042796.106666669</v>
          </cell>
          <cell r="F746" t="str">
            <v>Auxiliar Administrativo</v>
          </cell>
          <cell r="G746" t="str">
            <v>16SCC</v>
          </cell>
          <cell r="H746" t="str">
            <v>DIVISION CARTERA</v>
          </cell>
          <cell r="I746" t="str">
            <v>DIVISION CARTERA</v>
          </cell>
          <cell r="J746" t="str">
            <v>SI</v>
          </cell>
          <cell r="L746">
            <v>2004</v>
          </cell>
          <cell r="M746" t="str">
            <v>C</v>
          </cell>
          <cell r="P746">
            <v>703542</v>
          </cell>
          <cell r="Q746">
            <v>56080</v>
          </cell>
          <cell r="X746" t="str">
            <v>6Asistencial</v>
          </cell>
          <cell r="AA746" t="str">
            <v>Mant</v>
          </cell>
        </row>
        <row r="747">
          <cell r="C747" t="str">
            <v>CASTRO QUINTERO HERMELINDA</v>
          </cell>
          <cell r="D747" t="str">
            <v>4065-11</v>
          </cell>
          <cell r="E747">
            <v>16080398.177083332</v>
          </cell>
          <cell r="F747" t="str">
            <v>Técnico Administrativo</v>
          </cell>
          <cell r="G747" t="str">
            <v>25SUROCCIDENTE</v>
          </cell>
          <cell r="H747" t="str">
            <v>SUROCCIDENTE</v>
          </cell>
          <cell r="I747" t="str">
            <v>SUROCCIDENTE</v>
          </cell>
          <cell r="J747" t="str">
            <v>SI</v>
          </cell>
          <cell r="L747">
            <v>2003</v>
          </cell>
          <cell r="M747" t="str">
            <v>C</v>
          </cell>
          <cell r="P747">
            <v>761453</v>
          </cell>
          <cell r="Q747">
            <v>0</v>
          </cell>
          <cell r="X747" t="str">
            <v>5Tecnico</v>
          </cell>
          <cell r="Z747" t="str">
            <v>SUROCCIDENTE</v>
          </cell>
          <cell r="AA747" t="str">
            <v>Mant</v>
          </cell>
        </row>
        <row r="748">
          <cell r="C748" t="str">
            <v>CRIALES CLAVIJO LISBETH ASTRID</v>
          </cell>
          <cell r="D748" t="str">
            <v>5120-12</v>
          </cell>
          <cell r="E748">
            <v>13279546.932500001</v>
          </cell>
          <cell r="F748" t="str">
            <v>Auxiliar Administrativo</v>
          </cell>
          <cell r="G748" t="str">
            <v>20SEG</v>
          </cell>
          <cell r="H748" t="str">
            <v>DIVISION SERVICIOS ADMINISTRATIVOS</v>
          </cell>
          <cell r="I748" t="str">
            <v>CORRESPONDENCIA</v>
          </cell>
          <cell r="J748" t="str">
            <v>NO</v>
          </cell>
          <cell r="L748" t="str">
            <v>MCF</v>
          </cell>
          <cell r="M748" t="str">
            <v>C</v>
          </cell>
          <cell r="P748">
            <v>596996</v>
          </cell>
          <cell r="Q748">
            <v>0</v>
          </cell>
          <cell r="X748" t="str">
            <v>6Asistencial</v>
          </cell>
          <cell r="AA748" t="str">
            <v>Mant</v>
          </cell>
        </row>
        <row r="749">
          <cell r="C749" t="str">
            <v>CUEVAS DE REVELO MARIA BEATRIZ</v>
          </cell>
          <cell r="D749" t="str">
            <v>5120-10</v>
          </cell>
          <cell r="E749">
            <v>11597824.078333335</v>
          </cell>
          <cell r="F749" t="str">
            <v>Auxiliar Administrativo</v>
          </cell>
          <cell r="G749" t="str">
            <v>25SUROCCIDENTE</v>
          </cell>
          <cell r="H749" t="str">
            <v>SUROCCIDENTE</v>
          </cell>
          <cell r="I749" t="str">
            <v>SUROCCIDENTE</v>
          </cell>
          <cell r="J749" t="str">
            <v>SI</v>
          </cell>
          <cell r="L749">
            <v>2003</v>
          </cell>
          <cell r="M749" t="str">
            <v>C</v>
          </cell>
          <cell r="P749">
            <v>515106</v>
          </cell>
          <cell r="Q749">
            <v>0</v>
          </cell>
          <cell r="X749" t="str">
            <v>6Asistencial</v>
          </cell>
          <cell r="Z749" t="str">
            <v>SUROCCIDENTE</v>
          </cell>
          <cell r="AA749" t="str">
            <v>Mant</v>
          </cell>
        </row>
        <row r="750">
          <cell r="C750" t="str">
            <v>DE-MOYA BADILLO BERLYS</v>
          </cell>
          <cell r="D750" t="str">
            <v>4065-09</v>
          </cell>
          <cell r="E750">
            <v>14586952.714583334</v>
          </cell>
          <cell r="F750" t="str">
            <v>Técnico Administrativo</v>
          </cell>
          <cell r="G750" t="str">
            <v>23NORTE</v>
          </cell>
          <cell r="H750" t="str">
            <v>NORTE</v>
          </cell>
          <cell r="I750" t="str">
            <v>NORTE</v>
          </cell>
          <cell r="J750" t="str">
            <v>SI</v>
          </cell>
          <cell r="L750" t="str">
            <v>MCF</v>
          </cell>
          <cell r="M750" t="str">
            <v>C</v>
          </cell>
          <cell r="P750">
            <v>688731</v>
          </cell>
          <cell r="Q750">
            <v>0</v>
          </cell>
          <cell r="X750" t="str">
            <v>5Tecnico</v>
          </cell>
          <cell r="Z750" t="str">
            <v>NORTE</v>
          </cell>
          <cell r="AA750" t="str">
            <v>Mant</v>
          </cell>
        </row>
        <row r="751">
          <cell r="C751" t="str">
            <v>FUERTE POSADA MARIA CRISTINA</v>
          </cell>
          <cell r="D751" t="str">
            <v>5120-17</v>
          </cell>
          <cell r="E751">
            <v>14891116.80625</v>
          </cell>
          <cell r="F751" t="str">
            <v>Auxiliar Administrativo</v>
          </cell>
          <cell r="G751" t="str">
            <v>20SEG</v>
          </cell>
          <cell r="H751" t="str">
            <v>DIVISION TALENTO HUMANO</v>
          </cell>
          <cell r="I751" t="str">
            <v>DIVISION DE TALENTO HUMANO</v>
          </cell>
          <cell r="J751" t="str">
            <v>NO</v>
          </cell>
          <cell r="L751" t="str">
            <v>MCF</v>
          </cell>
          <cell r="M751" t="str">
            <v>C</v>
          </cell>
          <cell r="P751">
            <v>703542</v>
          </cell>
          <cell r="Q751">
            <v>0</v>
          </cell>
          <cell r="X751" t="str">
            <v>6Asistencial</v>
          </cell>
          <cell r="AA751" t="str">
            <v>Mant</v>
          </cell>
        </row>
        <row r="752">
          <cell r="C752" t="str">
            <v>FUNEME  HERNANDO</v>
          </cell>
          <cell r="D752" t="str">
            <v>5120-17</v>
          </cell>
          <cell r="E752">
            <v>14891116.80625</v>
          </cell>
          <cell r="F752" t="str">
            <v>Auxiliar Administrativo</v>
          </cell>
          <cell r="G752" t="str">
            <v>20SEG</v>
          </cell>
          <cell r="H752" t="str">
            <v>DIVISION SERVICIOS ADMINISTRATIVOS</v>
          </cell>
          <cell r="I752" t="str">
            <v>CORRESPONDENCIA</v>
          </cell>
          <cell r="J752" t="str">
            <v>NO</v>
          </cell>
          <cell r="L752">
            <v>2003</v>
          </cell>
          <cell r="M752" t="str">
            <v>C</v>
          </cell>
          <cell r="P752">
            <v>703542</v>
          </cell>
          <cell r="Q752">
            <v>0</v>
          </cell>
          <cell r="X752" t="str">
            <v>6Asistencial</v>
          </cell>
          <cell r="AA752" t="str">
            <v>Mant</v>
          </cell>
        </row>
        <row r="753">
          <cell r="C753" t="str">
            <v>GOMEZ SILVA AMIRA</v>
          </cell>
          <cell r="D753" t="str">
            <v>5040-22</v>
          </cell>
          <cell r="E753">
            <v>17182482.831666667</v>
          </cell>
          <cell r="F753" t="str">
            <v>Secretario Ejecutivo</v>
          </cell>
          <cell r="G753" t="str">
            <v>20SEG</v>
          </cell>
          <cell r="H753" t="str">
            <v>SECRETARIA GENERAL</v>
          </cell>
          <cell r="I753" t="str">
            <v>SECRETARIA GENERAL</v>
          </cell>
          <cell r="J753" t="str">
            <v>NO</v>
          </cell>
          <cell r="L753">
            <v>2004</v>
          </cell>
          <cell r="M753" t="str">
            <v>C</v>
          </cell>
          <cell r="N753" t="str">
            <v>P</v>
          </cell>
          <cell r="P753">
            <v>846314</v>
          </cell>
          <cell r="Q753">
            <v>0</v>
          </cell>
          <cell r="X753" t="str">
            <v>6Asistencial</v>
          </cell>
          <cell r="AA753" t="str">
            <v>Mant</v>
          </cell>
        </row>
        <row r="754">
          <cell r="C754" t="str">
            <v>GONZALEZ RUBIO MIGUEL DE-CERVANTES</v>
          </cell>
          <cell r="D754" t="str">
            <v>5120-10</v>
          </cell>
          <cell r="E754">
            <v>12918517.657916667</v>
          </cell>
          <cell r="F754" t="str">
            <v>Auxiliar Administrativo</v>
          </cell>
          <cell r="G754" t="str">
            <v>25SUROCCIDENTE</v>
          </cell>
          <cell r="H754" t="str">
            <v>SUROCCIDENTE</v>
          </cell>
          <cell r="I754" t="str">
            <v>SUROCCIDENTE</v>
          </cell>
          <cell r="J754" t="str">
            <v>SI</v>
          </cell>
          <cell r="L754">
            <v>2003</v>
          </cell>
          <cell r="M754" t="str">
            <v>C</v>
          </cell>
          <cell r="P754">
            <v>515106</v>
          </cell>
          <cell r="Q754">
            <v>64310</v>
          </cell>
          <cell r="X754" t="str">
            <v>6Asistencial</v>
          </cell>
          <cell r="Z754" t="str">
            <v>SUROCCIDENTE</v>
          </cell>
          <cell r="AA754" t="str">
            <v>Mant</v>
          </cell>
        </row>
        <row r="755">
          <cell r="C755" t="str">
            <v>GONZALEZ SANCHEZ MARTHA ELSA</v>
          </cell>
          <cell r="D755" t="str">
            <v>4065-15</v>
          </cell>
          <cell r="E755">
            <v>20297489.79333334</v>
          </cell>
          <cell r="F755" t="str">
            <v>Técnico Administrativo</v>
          </cell>
          <cell r="G755" t="str">
            <v>21CENTRO</v>
          </cell>
          <cell r="H755" t="str">
            <v>CENTRO</v>
          </cell>
          <cell r="I755" t="str">
            <v>CENTRO</v>
          </cell>
          <cell r="J755" t="str">
            <v>SI</v>
          </cell>
          <cell r="L755">
            <v>2004</v>
          </cell>
          <cell r="M755" t="str">
            <v>C</v>
          </cell>
          <cell r="P755">
            <v>935634</v>
          </cell>
          <cell r="Q755">
            <v>64108</v>
          </cell>
          <cell r="X755" t="str">
            <v>5Tecnico</v>
          </cell>
          <cell r="Z755" t="str">
            <v>CENTRO</v>
          </cell>
          <cell r="AA755" t="str">
            <v>Mant</v>
          </cell>
        </row>
        <row r="756">
          <cell r="C756" t="str">
            <v>GUERRERO PAVAJEAU LOURDES MARGARITA</v>
          </cell>
          <cell r="D756" t="str">
            <v>5040-20</v>
          </cell>
          <cell r="E756">
            <v>16138824.14833333</v>
          </cell>
          <cell r="F756" t="str">
            <v>Secretario Ejecutivo</v>
          </cell>
          <cell r="G756" t="str">
            <v>23NORTE</v>
          </cell>
          <cell r="H756" t="str">
            <v>NORTE</v>
          </cell>
          <cell r="I756" t="str">
            <v>NORTE</v>
          </cell>
          <cell r="J756" t="str">
            <v>SI</v>
          </cell>
          <cell r="L756" t="str">
            <v>MCF</v>
          </cell>
          <cell r="M756" t="str">
            <v>C</v>
          </cell>
          <cell r="P756">
            <v>764298</v>
          </cell>
          <cell r="Q756">
            <v>0</v>
          </cell>
          <cell r="X756" t="str">
            <v>6Asistencial</v>
          </cell>
          <cell r="Z756" t="str">
            <v>NORTE</v>
          </cell>
          <cell r="AA756" t="str">
            <v>Mant</v>
          </cell>
        </row>
        <row r="757">
          <cell r="C757" t="str">
            <v>GUERRERO TORRES MARGARITA</v>
          </cell>
          <cell r="D757" t="str">
            <v>3010-17</v>
          </cell>
          <cell r="E757">
            <v>33809401.822500005</v>
          </cell>
          <cell r="F757" t="str">
            <v>Profesional Especializado</v>
          </cell>
          <cell r="G757" t="str">
            <v>18SRI</v>
          </cell>
          <cell r="H757" t="str">
            <v>SUBDIRECCION REL INTERNALES</v>
          </cell>
          <cell r="I757" t="str">
            <v>CONSEJERIA</v>
          </cell>
          <cell r="J757" t="str">
            <v>SI</v>
          </cell>
          <cell r="L757" t="str">
            <v>MCF</v>
          </cell>
          <cell r="M757" t="str">
            <v>C</v>
          </cell>
          <cell r="N757" t="str">
            <v>P</v>
          </cell>
          <cell r="P757">
            <v>1665264</v>
          </cell>
          <cell r="Q757">
            <v>0</v>
          </cell>
          <cell r="X757" t="str">
            <v>4Profesional</v>
          </cell>
          <cell r="AA757" t="str">
            <v>crear</v>
          </cell>
        </row>
        <row r="758">
          <cell r="C758" t="str">
            <v>GUTIERREZ SALCEDO MARIA OLGA</v>
          </cell>
          <cell r="D758" t="str">
            <v>5040-16</v>
          </cell>
          <cell r="E758">
            <v>14586952.714583334</v>
          </cell>
          <cell r="F758" t="str">
            <v>Secretario Ejecutivo</v>
          </cell>
          <cell r="G758" t="str">
            <v>25SUROCCIDENTE</v>
          </cell>
          <cell r="H758" t="str">
            <v>SUROCCIDENTE</v>
          </cell>
          <cell r="I758" t="str">
            <v>SUROCCIDENTE</v>
          </cell>
          <cell r="J758" t="str">
            <v>SI</v>
          </cell>
          <cell r="L758" t="str">
            <v>MCF</v>
          </cell>
          <cell r="M758" t="str">
            <v>C</v>
          </cell>
          <cell r="N758" t="str">
            <v>P</v>
          </cell>
          <cell r="P758">
            <v>688731</v>
          </cell>
          <cell r="Q758">
            <v>0</v>
          </cell>
          <cell r="X758" t="str">
            <v>6Asistencial</v>
          </cell>
          <cell r="Z758" t="str">
            <v>SUROCCIDENTE</v>
          </cell>
          <cell r="AA758" t="str">
            <v>Mant</v>
          </cell>
        </row>
        <row r="759">
          <cell r="C759" t="str">
            <v>JARAMILLO PALACIOS OSCAR ANTONIO</v>
          </cell>
          <cell r="D759" t="str">
            <v>4065-11</v>
          </cell>
          <cell r="E759">
            <v>16080398.177083332</v>
          </cell>
          <cell r="F759" t="str">
            <v>Técnico Administrativo</v>
          </cell>
          <cell r="G759" t="str">
            <v>22NOROCCIDENTE</v>
          </cell>
          <cell r="H759" t="str">
            <v>NOROCCIDENTE</v>
          </cell>
          <cell r="I759" t="str">
            <v>NOROCCIDENTE</v>
          </cell>
          <cell r="J759" t="str">
            <v>SI</v>
          </cell>
          <cell r="L759">
            <v>2004</v>
          </cell>
          <cell r="M759" t="str">
            <v>C</v>
          </cell>
          <cell r="P759">
            <v>761453</v>
          </cell>
          <cell r="Q759">
            <v>0</v>
          </cell>
          <cell r="X759" t="str">
            <v>5Tecnico</v>
          </cell>
          <cell r="Z759" t="str">
            <v>NOROCCIDENTE</v>
          </cell>
          <cell r="AA759" t="str">
            <v>Mant</v>
          </cell>
        </row>
        <row r="760">
          <cell r="C760" t="str">
            <v>LEON GONZALEZ JULIO ELI</v>
          </cell>
          <cell r="D760" t="str">
            <v>5310-15</v>
          </cell>
          <cell r="E760">
            <v>22621187.487499997</v>
          </cell>
          <cell r="F760" t="str">
            <v>Conductor Mec (Asignado)</v>
          </cell>
          <cell r="G760" t="str">
            <v>20SEG</v>
          </cell>
          <cell r="H760" t="str">
            <v>SECRETARIA GENERAL</v>
          </cell>
          <cell r="I760" t="str">
            <v>SECRETARIA GENERAL</v>
          </cell>
          <cell r="J760" t="str">
            <v>NO</v>
          </cell>
          <cell r="L760">
            <v>2004</v>
          </cell>
          <cell r="M760" t="str">
            <v>C</v>
          </cell>
          <cell r="P760">
            <v>659101</v>
          </cell>
          <cell r="Q760">
            <v>0</v>
          </cell>
          <cell r="X760" t="str">
            <v>6Asistencial</v>
          </cell>
          <cell r="AA760" t="str">
            <v>Mant</v>
          </cell>
        </row>
        <row r="761">
          <cell r="C761" t="str">
            <v>MENDEZ BENAVIDES FLOR MARIA</v>
          </cell>
          <cell r="D761" t="str">
            <v>4065-12</v>
          </cell>
          <cell r="E761">
            <v>17519609.642500002</v>
          </cell>
          <cell r="F761" t="str">
            <v>Técnico Administrativo</v>
          </cell>
          <cell r="G761" t="str">
            <v>21CENTRO</v>
          </cell>
          <cell r="H761" t="str">
            <v>CENTRO</v>
          </cell>
          <cell r="I761" t="str">
            <v>CENTRO</v>
          </cell>
          <cell r="J761" t="str">
            <v>SI</v>
          </cell>
          <cell r="L761">
            <v>2005</v>
          </cell>
          <cell r="M761" t="str">
            <v>C</v>
          </cell>
          <cell r="P761">
            <v>808521</v>
          </cell>
          <cell r="Q761">
            <v>54398</v>
          </cell>
          <cell r="X761" t="str">
            <v>5Tecnico</v>
          </cell>
          <cell r="Z761" t="str">
            <v>CENTRO</v>
          </cell>
          <cell r="AA761" t="str">
            <v>Mant</v>
          </cell>
        </row>
        <row r="762">
          <cell r="C762" t="str">
            <v>MONTAÑO CARDENAS MONICA ALEXANDRA</v>
          </cell>
          <cell r="D762" t="str">
            <v>4065-09</v>
          </cell>
          <cell r="E762">
            <v>14586952.714583334</v>
          </cell>
          <cell r="F762" t="str">
            <v>Técnico Administrativo</v>
          </cell>
          <cell r="G762" t="str">
            <v>23NORTE</v>
          </cell>
          <cell r="H762" t="str">
            <v>NORTE</v>
          </cell>
          <cell r="I762" t="str">
            <v>NORTE</v>
          </cell>
          <cell r="J762" t="str">
            <v>SI</v>
          </cell>
          <cell r="L762" t="str">
            <v>MCF</v>
          </cell>
          <cell r="M762" t="str">
            <v>C</v>
          </cell>
          <cell r="P762">
            <v>688731</v>
          </cell>
          <cell r="Q762">
            <v>0</v>
          </cell>
          <cell r="X762" t="str">
            <v>5Tecnico</v>
          </cell>
          <cell r="Z762" t="str">
            <v>NORTE</v>
          </cell>
          <cell r="AA762" t="str">
            <v>Mant</v>
          </cell>
        </row>
        <row r="763">
          <cell r="C763" t="str">
            <v>OSPINA MONTEALEGRE HELENA</v>
          </cell>
          <cell r="D763" t="str">
            <v>5120-10</v>
          </cell>
          <cell r="E763">
            <v>11597824.078333335</v>
          </cell>
          <cell r="F763" t="str">
            <v>Auxiliar Administrativo</v>
          </cell>
          <cell r="G763" t="str">
            <v>20SEG</v>
          </cell>
          <cell r="H763" t="str">
            <v>DIVISION SERVICIOS ADMINISTRATIVOS</v>
          </cell>
          <cell r="I763" t="str">
            <v>CORRESPONDENCIA</v>
          </cell>
          <cell r="J763" t="str">
            <v>NO</v>
          </cell>
          <cell r="L763">
            <v>2003</v>
          </cell>
          <cell r="M763" t="str">
            <v>C</v>
          </cell>
          <cell r="P763">
            <v>515106</v>
          </cell>
          <cell r="Q763">
            <v>0</v>
          </cell>
          <cell r="X763" t="str">
            <v>6Asistencial</v>
          </cell>
          <cell r="AA763" t="str">
            <v>Mant</v>
          </cell>
        </row>
        <row r="764">
          <cell r="C764" t="str">
            <v>OTERO NAVARRETE ELSA MARINA</v>
          </cell>
          <cell r="D764" t="str">
            <v>5120-12</v>
          </cell>
          <cell r="E764">
            <v>14637144.369583335</v>
          </cell>
          <cell r="F764" t="str">
            <v>Auxiliar Administrativo</v>
          </cell>
          <cell r="G764" t="str">
            <v>20SEG</v>
          </cell>
          <cell r="H764" t="str">
            <v>DIVISION SERVICIOS ADMINISTRATIVOS</v>
          </cell>
          <cell r="I764" t="str">
            <v>CORRESPONDENCIA</v>
          </cell>
          <cell r="J764" t="str">
            <v>NO</v>
          </cell>
          <cell r="L764">
            <v>2005</v>
          </cell>
          <cell r="M764" t="str">
            <v>C</v>
          </cell>
          <cell r="P764">
            <v>596996</v>
          </cell>
          <cell r="Q764">
            <v>66107</v>
          </cell>
          <cell r="X764" t="str">
            <v>6Asistencial</v>
          </cell>
          <cell r="AA764" t="str">
            <v>Mant</v>
          </cell>
        </row>
        <row r="765">
          <cell r="C765" t="str">
            <v>PALACIO TAYLOR MARIA IDALIDES</v>
          </cell>
          <cell r="D765" t="str">
            <v>5120-09</v>
          </cell>
          <cell r="E765">
            <v>10643889.421249999</v>
          </cell>
          <cell r="F765" t="str">
            <v>Auxiliar Administrativo</v>
          </cell>
          <cell r="G765" t="str">
            <v>23NORTE</v>
          </cell>
          <cell r="H765" t="str">
            <v>NORTE</v>
          </cell>
          <cell r="I765" t="str">
            <v>NORTE</v>
          </cell>
          <cell r="J765" t="str">
            <v>SI</v>
          </cell>
          <cell r="L765" t="str">
            <v>MCF</v>
          </cell>
          <cell r="M765" t="str">
            <v>C</v>
          </cell>
          <cell r="N765" t="str">
            <v>P</v>
          </cell>
          <cell r="P765">
            <v>468655</v>
          </cell>
          <cell r="Q765">
            <v>0</v>
          </cell>
          <cell r="X765" t="str">
            <v>6Asistencial</v>
          </cell>
          <cell r="Z765" t="str">
            <v>NORTE</v>
          </cell>
          <cell r="AA765" t="str">
            <v>Mant</v>
          </cell>
        </row>
        <row r="766">
          <cell r="C766" t="str">
            <v>PALACIOS QUICENO OLGA ISABEL</v>
          </cell>
          <cell r="D766" t="str">
            <v>5120-12</v>
          </cell>
          <cell r="E766">
            <v>13279546.932500001</v>
          </cell>
          <cell r="F766" t="str">
            <v>Auxiliar Administrativo</v>
          </cell>
          <cell r="G766" t="str">
            <v>20SEG</v>
          </cell>
          <cell r="H766" t="str">
            <v>DIVISION SERVICIOS ADMINISTRATIVOS</v>
          </cell>
          <cell r="I766" t="str">
            <v>CORRESPONDENCIA</v>
          </cell>
          <cell r="J766" t="str">
            <v>NO</v>
          </cell>
          <cell r="L766" t="str">
            <v>MCF</v>
          </cell>
          <cell r="M766" t="str">
            <v>C</v>
          </cell>
          <cell r="P766">
            <v>596996</v>
          </cell>
          <cell r="Q766">
            <v>0</v>
          </cell>
          <cell r="X766" t="str">
            <v>6Asistencial</v>
          </cell>
          <cell r="AA766" t="str">
            <v>Mant</v>
          </cell>
        </row>
        <row r="767">
          <cell r="C767" t="str">
            <v>RAMIREZ ATENCIA LUISA IBETH</v>
          </cell>
          <cell r="D767" t="str">
            <v>5120-09</v>
          </cell>
          <cell r="E767">
            <v>10643889.421249999</v>
          </cell>
          <cell r="F767" t="str">
            <v>Auxiliar Administrativo</v>
          </cell>
          <cell r="G767" t="str">
            <v>23NORTE</v>
          </cell>
          <cell r="H767" t="str">
            <v>NORTE</v>
          </cell>
          <cell r="I767" t="str">
            <v>NORTE</v>
          </cell>
          <cell r="J767" t="str">
            <v>SI</v>
          </cell>
          <cell r="L767" t="str">
            <v>MCF</v>
          </cell>
          <cell r="M767" t="str">
            <v>C</v>
          </cell>
          <cell r="P767">
            <v>468655</v>
          </cell>
          <cell r="Q767">
            <v>0</v>
          </cell>
          <cell r="X767" t="str">
            <v>6Asistencial</v>
          </cell>
          <cell r="Z767" t="str">
            <v>NORTE</v>
          </cell>
          <cell r="AA767" t="str">
            <v>Mant</v>
          </cell>
        </row>
        <row r="768">
          <cell r="C768" t="str">
            <v>RAMOS CALDERON YOLANDA</v>
          </cell>
          <cell r="D768" t="str">
            <v>4065-11</v>
          </cell>
          <cell r="E768">
            <v>17726634.216250002</v>
          </cell>
          <cell r="F768" t="str">
            <v>Técnico Administrativo</v>
          </cell>
          <cell r="G768" t="str">
            <v>25SUROCCIDENTE</v>
          </cell>
          <cell r="H768" t="str">
            <v>SUROCCIDENTE</v>
          </cell>
          <cell r="I768" t="str">
            <v>SUROCCIDENTE</v>
          </cell>
          <cell r="J768" t="str">
            <v>SI</v>
          </cell>
          <cell r="L768" t="str">
            <v>MCF</v>
          </cell>
          <cell r="M768" t="str">
            <v>C</v>
          </cell>
          <cell r="P768">
            <v>761453</v>
          </cell>
          <cell r="Q768">
            <v>80162</v>
          </cell>
          <cell r="X768" t="str">
            <v>5Tecnico</v>
          </cell>
          <cell r="Z768" t="str">
            <v>SUROCCIDENTE</v>
          </cell>
          <cell r="AA768" t="str">
            <v>Mant</v>
          </cell>
        </row>
        <row r="769">
          <cell r="C769" t="str">
            <v>REYES RICARDO MARGARITA MERCEDES</v>
          </cell>
          <cell r="D769" t="str">
            <v>5120-10</v>
          </cell>
          <cell r="E769">
            <v>11597824.078333335</v>
          </cell>
          <cell r="F769" t="str">
            <v>Auxiliar Administrativo</v>
          </cell>
          <cell r="G769" t="str">
            <v>23NORTE</v>
          </cell>
          <cell r="H769" t="str">
            <v>NORTE</v>
          </cell>
          <cell r="I769" t="str">
            <v>NORTE</v>
          </cell>
          <cell r="J769" t="str">
            <v>SI</v>
          </cell>
          <cell r="L769" t="str">
            <v>MCF</v>
          </cell>
          <cell r="M769" t="str">
            <v>C</v>
          </cell>
          <cell r="P769">
            <v>515106</v>
          </cell>
          <cell r="Q769">
            <v>0</v>
          </cell>
          <cell r="X769" t="str">
            <v>6Asistencial</v>
          </cell>
          <cell r="Z769" t="str">
            <v>NORTE</v>
          </cell>
          <cell r="AA769" t="str">
            <v>Mant</v>
          </cell>
        </row>
        <row r="770">
          <cell r="C770" t="str">
            <v>RINCON IBAÑEZ CARLOS GUILLERMO</v>
          </cell>
          <cell r="D770" t="str">
            <v>5310-19</v>
          </cell>
          <cell r="E770">
            <v>24716999.175000004</v>
          </cell>
          <cell r="F770" t="str">
            <v>Conductor Mec (Asignado)</v>
          </cell>
          <cell r="G770" t="str">
            <v>17SFA</v>
          </cell>
          <cell r="H770" t="str">
            <v>SUBDIRECCION FONDOS</v>
          </cell>
          <cell r="I770" t="str">
            <v>SUBDIRECCION FONDOS</v>
          </cell>
          <cell r="J770" t="str">
            <v>SI</v>
          </cell>
          <cell r="L770">
            <v>2005</v>
          </cell>
          <cell r="M770" t="str">
            <v>C</v>
          </cell>
          <cell r="P770">
            <v>740637</v>
          </cell>
          <cell r="Q770">
            <v>0</v>
          </cell>
          <cell r="X770" t="str">
            <v>6Asistencial</v>
          </cell>
          <cell r="AA770" t="str">
            <v>Mant</v>
          </cell>
        </row>
        <row r="771">
          <cell r="C771" t="str">
            <v>RIOS CASTAÑEDA LILIANA MARIA</v>
          </cell>
          <cell r="D771" t="str">
            <v>5120-10</v>
          </cell>
          <cell r="E771">
            <v>11597824.078333335</v>
          </cell>
          <cell r="F771" t="str">
            <v>Auxiliar Administrativo</v>
          </cell>
          <cell r="G771" t="str">
            <v>22NOROCCIDENTE</v>
          </cell>
          <cell r="H771" t="str">
            <v>NOROCCIDENTE</v>
          </cell>
          <cell r="I771" t="str">
            <v>NOROCCIDENTE</v>
          </cell>
          <cell r="J771" t="str">
            <v>SI</v>
          </cell>
          <cell r="L771" t="str">
            <v>MCF</v>
          </cell>
          <cell r="M771" t="str">
            <v>C</v>
          </cell>
          <cell r="P771">
            <v>515106</v>
          </cell>
          <cell r="Q771">
            <v>0</v>
          </cell>
          <cell r="X771" t="str">
            <v>6Asistencial</v>
          </cell>
          <cell r="Z771" t="str">
            <v>NOROCCIDENTE</v>
          </cell>
          <cell r="AA771" t="str">
            <v>Mant</v>
          </cell>
        </row>
        <row r="772">
          <cell r="C772" t="str">
            <v>RUIZ  ELSA</v>
          </cell>
          <cell r="D772" t="str">
            <v>4065-11</v>
          </cell>
          <cell r="E772">
            <v>16080398.177083332</v>
          </cell>
          <cell r="F772" t="str">
            <v>Técnico Administrativo</v>
          </cell>
          <cell r="G772" t="str">
            <v>25SUROCCIDENTE</v>
          </cell>
          <cell r="H772" t="str">
            <v>SUROCCIDENTE</v>
          </cell>
          <cell r="I772" t="str">
            <v>SUROCCIDENTE</v>
          </cell>
          <cell r="J772" t="str">
            <v>SI</v>
          </cell>
          <cell r="L772" t="str">
            <v>MCF</v>
          </cell>
          <cell r="M772" t="str">
            <v>C</v>
          </cell>
          <cell r="P772">
            <v>761453</v>
          </cell>
          <cell r="Q772">
            <v>0</v>
          </cell>
          <cell r="X772" t="str">
            <v>5Tecnico</v>
          </cell>
          <cell r="Z772" t="str">
            <v>SUROCCIDENTE</v>
          </cell>
          <cell r="AA772" t="str">
            <v>Mant</v>
          </cell>
        </row>
        <row r="773">
          <cell r="C773" t="str">
            <v>RUIZ LOPEZ MARIA CONSUELO</v>
          </cell>
          <cell r="D773" t="str">
            <v>5040-20</v>
          </cell>
          <cell r="E773">
            <v>17368151.424166664</v>
          </cell>
          <cell r="F773" t="str">
            <v>Secretario Ejecutivo</v>
          </cell>
          <cell r="G773" t="str">
            <v>20SEG</v>
          </cell>
          <cell r="H773" t="str">
            <v>DIVISION TALENTO HUMANO</v>
          </cell>
          <cell r="I773" t="str">
            <v>DIVISION DE TALENTO HUMANO</v>
          </cell>
          <cell r="J773" t="str">
            <v>NO</v>
          </cell>
          <cell r="L773">
            <v>2003</v>
          </cell>
          <cell r="M773" t="str">
            <v>C</v>
          </cell>
          <cell r="P773">
            <v>764298</v>
          </cell>
          <cell r="Q773">
            <v>59861</v>
          </cell>
          <cell r="X773" t="str">
            <v>6Asistencial</v>
          </cell>
          <cell r="AA773" t="str">
            <v>Mant</v>
          </cell>
        </row>
        <row r="774">
          <cell r="C774" t="str">
            <v>RUIZ MOLINA TERESA</v>
          </cell>
          <cell r="D774" t="str">
            <v>4065-12</v>
          </cell>
          <cell r="E774">
            <v>16415181.84</v>
          </cell>
          <cell r="F774" t="str">
            <v>Técnico Administrativo</v>
          </cell>
          <cell r="G774" t="str">
            <v>21CENTRO</v>
          </cell>
          <cell r="H774" t="str">
            <v>CENTRO</v>
          </cell>
          <cell r="I774" t="str">
            <v>CENTRO</v>
          </cell>
          <cell r="J774" t="str">
            <v>SI</v>
          </cell>
          <cell r="L774" t="str">
            <v>MCF</v>
          </cell>
          <cell r="M774" t="str">
            <v>C</v>
          </cell>
          <cell r="P774">
            <v>808521</v>
          </cell>
          <cell r="Q774">
            <v>0</v>
          </cell>
          <cell r="X774" t="str">
            <v>5Tecnico</v>
          </cell>
          <cell r="Z774" t="str">
            <v>CENTRO</v>
          </cell>
          <cell r="AA774" t="str">
            <v>Mant</v>
          </cell>
        </row>
        <row r="775">
          <cell r="C775" t="str">
            <v>SANCHEZ BARRIOS MARIA HELENA</v>
          </cell>
          <cell r="D775" t="str">
            <v>5120-09</v>
          </cell>
          <cell r="E775">
            <v>10643889.421249999</v>
          </cell>
          <cell r="F775" t="str">
            <v>Auxiliar Administrativo</v>
          </cell>
          <cell r="G775" t="str">
            <v>23NORTE</v>
          </cell>
          <cell r="H775" t="str">
            <v>NORTE</v>
          </cell>
          <cell r="I775" t="str">
            <v>NORTE</v>
          </cell>
          <cell r="J775" t="str">
            <v>SI</v>
          </cell>
          <cell r="L775" t="str">
            <v>MCF</v>
          </cell>
          <cell r="M775" t="str">
            <v>C</v>
          </cell>
          <cell r="P775">
            <v>468655</v>
          </cell>
          <cell r="Q775">
            <v>0</v>
          </cell>
          <cell r="X775" t="str">
            <v>6Asistencial</v>
          </cell>
          <cell r="Z775" t="str">
            <v>NORTE</v>
          </cell>
          <cell r="AA775" t="str">
            <v>Mant</v>
          </cell>
        </row>
        <row r="776">
          <cell r="C776" t="str">
            <v>SANCLEMENTE ALVES OBDULIA</v>
          </cell>
          <cell r="D776" t="str">
            <v>4065-11</v>
          </cell>
          <cell r="E776">
            <v>17198808.577083334</v>
          </cell>
          <cell r="F776" t="str">
            <v>Técnico Administrativo</v>
          </cell>
          <cell r="G776" t="str">
            <v>25SUROCCIDENTE</v>
          </cell>
          <cell r="H776" t="str">
            <v>SUROCCIDENTE</v>
          </cell>
          <cell r="I776" t="str">
            <v>SUROCCIDENTE</v>
          </cell>
          <cell r="J776" t="str">
            <v>SI</v>
          </cell>
          <cell r="L776">
            <v>2003</v>
          </cell>
          <cell r="M776" t="str">
            <v>C</v>
          </cell>
          <cell r="P776">
            <v>761453</v>
          </cell>
          <cell r="Q776">
            <v>54460</v>
          </cell>
          <cell r="X776" t="str">
            <v>5Tecnico</v>
          </cell>
          <cell r="Z776" t="str">
            <v>SUROCCIDENTE</v>
          </cell>
          <cell r="AA776" t="str">
            <v>Mant</v>
          </cell>
        </row>
        <row r="777">
          <cell r="C777" t="str">
            <v>SUAREZ FLOREZ LUZ ESPERANZA</v>
          </cell>
          <cell r="D777" t="str">
            <v>4065-11</v>
          </cell>
          <cell r="E777">
            <v>16080398.177083332</v>
          </cell>
          <cell r="F777" t="str">
            <v>Técnico Administrativo</v>
          </cell>
          <cell r="G777" t="str">
            <v>25SUROCCIDENTE</v>
          </cell>
          <cell r="H777" t="str">
            <v>SUROCCIDENTE</v>
          </cell>
          <cell r="I777" t="str">
            <v>SUROCCIDENTE</v>
          </cell>
          <cell r="J777" t="str">
            <v>SI</v>
          </cell>
          <cell r="L777">
            <v>2003</v>
          </cell>
          <cell r="M777" t="str">
            <v>C</v>
          </cell>
          <cell r="P777">
            <v>761453</v>
          </cell>
          <cell r="Q777">
            <v>0</v>
          </cell>
          <cell r="X777" t="str">
            <v>5Tecnico</v>
          </cell>
          <cell r="Z777" t="str">
            <v>SUROCCIDENTE</v>
          </cell>
          <cell r="AA777" t="str">
            <v>Mant</v>
          </cell>
        </row>
        <row r="778">
          <cell r="C778" t="str">
            <v>SUAREZ SALAZAR ANAMITH</v>
          </cell>
          <cell r="D778" t="str">
            <v>5120-09</v>
          </cell>
          <cell r="E778">
            <v>10643889.421249999</v>
          </cell>
          <cell r="F778" t="str">
            <v>Auxiliar Administrativo</v>
          </cell>
          <cell r="G778" t="str">
            <v>24ORIENTE</v>
          </cell>
          <cell r="H778" t="str">
            <v>ORIENTE</v>
          </cell>
          <cell r="I778" t="str">
            <v>ORIENTE</v>
          </cell>
          <cell r="J778" t="str">
            <v>SI</v>
          </cell>
          <cell r="L778" t="str">
            <v>MCF</v>
          </cell>
          <cell r="M778" t="str">
            <v>C</v>
          </cell>
          <cell r="P778">
            <v>468655</v>
          </cell>
          <cell r="Q778">
            <v>0</v>
          </cell>
          <cell r="X778" t="str">
            <v>6Asistencial</v>
          </cell>
          <cell r="Z778" t="str">
            <v>ORIENTE</v>
          </cell>
          <cell r="AA778" t="str">
            <v>Mant</v>
          </cell>
        </row>
        <row r="779">
          <cell r="C779" t="str">
            <v>TABORDA TORRES LUZ ELVIRA</v>
          </cell>
          <cell r="D779" t="str">
            <v>5040-16</v>
          </cell>
          <cell r="E779">
            <v>16286152.02416667</v>
          </cell>
          <cell r="F779" t="str">
            <v>Secretario Ejecutivo</v>
          </cell>
          <cell r="G779" t="str">
            <v>22NOROCCIDENTE</v>
          </cell>
          <cell r="H779" t="str">
            <v>NOROCCIDENTE</v>
          </cell>
          <cell r="I779" t="str">
            <v>NOROCCIDENTE</v>
          </cell>
          <cell r="J779" t="str">
            <v>SI</v>
          </cell>
          <cell r="L779">
            <v>2004</v>
          </cell>
          <cell r="M779" t="str">
            <v>C</v>
          </cell>
          <cell r="N779" t="str">
            <v>P</v>
          </cell>
          <cell r="P779">
            <v>688731</v>
          </cell>
          <cell r="Q779">
            <v>82741</v>
          </cell>
          <cell r="X779" t="str">
            <v>6Asistencial</v>
          </cell>
          <cell r="Z779" t="str">
            <v>NOROCCIDENTE</v>
          </cell>
          <cell r="AA779" t="str">
            <v>Mant</v>
          </cell>
        </row>
        <row r="780">
          <cell r="C780" t="str">
            <v>TEJADA VANEGAS VICTORIA EUGENIA</v>
          </cell>
          <cell r="D780" t="str">
            <v>5120-10</v>
          </cell>
          <cell r="E780">
            <v>11597824.078333335</v>
          </cell>
          <cell r="F780" t="str">
            <v>Auxiliar Administrativo</v>
          </cell>
          <cell r="G780" t="str">
            <v>22NOROCCIDENTE</v>
          </cell>
          <cell r="H780" t="str">
            <v>NOROCCIDENTE</v>
          </cell>
          <cell r="I780" t="str">
            <v>NOROCCIDENTE</v>
          </cell>
          <cell r="J780" t="str">
            <v>SI</v>
          </cell>
          <cell r="L780">
            <v>2005</v>
          </cell>
          <cell r="M780" t="str">
            <v>C</v>
          </cell>
          <cell r="P780">
            <v>515106</v>
          </cell>
          <cell r="Q780">
            <v>0</v>
          </cell>
          <cell r="X780" t="str">
            <v>6Asistencial</v>
          </cell>
          <cell r="Z780" t="str">
            <v>NOROCCIDENTE</v>
          </cell>
          <cell r="AA780" t="str">
            <v>Mant</v>
          </cell>
        </row>
        <row r="781">
          <cell r="C781" t="str">
            <v>TRUJILLO MARTINEZ NANCY</v>
          </cell>
          <cell r="D781" t="str">
            <v>4065-11</v>
          </cell>
          <cell r="E781">
            <v>16080398.177083332</v>
          </cell>
          <cell r="F781" t="str">
            <v>Técnico Administrativo</v>
          </cell>
          <cell r="G781" t="str">
            <v>22NOROCCIDENTE</v>
          </cell>
          <cell r="H781" t="str">
            <v>NOROCCIDENTE</v>
          </cell>
          <cell r="I781" t="str">
            <v>NOROCCIDENTE</v>
          </cell>
          <cell r="J781" t="str">
            <v>SI</v>
          </cell>
          <cell r="L781">
            <v>2005</v>
          </cell>
          <cell r="M781" t="str">
            <v>C</v>
          </cell>
          <cell r="P781">
            <v>761453</v>
          </cell>
          <cell r="Q781">
            <v>0</v>
          </cell>
          <cell r="X781" t="str">
            <v>5Tecnico</v>
          </cell>
          <cell r="Z781" t="str">
            <v>NOROCCIDENTE</v>
          </cell>
          <cell r="AA781" t="str">
            <v>Mant</v>
          </cell>
        </row>
        <row r="782">
          <cell r="C782" t="str">
            <v>VARGAS CARDONA ANA MARIA</v>
          </cell>
          <cell r="D782" t="str">
            <v>4065-09</v>
          </cell>
          <cell r="E782">
            <v>14586952.714583334</v>
          </cell>
          <cell r="F782" t="str">
            <v>Técnico Administrativo</v>
          </cell>
          <cell r="G782" t="str">
            <v>24ORIENTE</v>
          </cell>
          <cell r="H782" t="str">
            <v>ORIENTE</v>
          </cell>
          <cell r="I782" t="str">
            <v>ORIENTE</v>
          </cell>
          <cell r="J782" t="str">
            <v>SI</v>
          </cell>
          <cell r="L782" t="str">
            <v>MCF</v>
          </cell>
          <cell r="M782" t="str">
            <v>C</v>
          </cell>
          <cell r="P782">
            <v>688731</v>
          </cell>
          <cell r="Q782">
            <v>0</v>
          </cell>
          <cell r="X782" t="str">
            <v>5Tecnico</v>
          </cell>
          <cell r="Z782" t="str">
            <v>ORIENTE</v>
          </cell>
          <cell r="AA782" t="str">
            <v>Mant</v>
          </cell>
        </row>
        <row r="783">
          <cell r="C783" t="str">
            <v>VELASQUEZ ANGARITA DELIA ROSA</v>
          </cell>
          <cell r="D783" t="str">
            <v>5120-09</v>
          </cell>
          <cell r="E783">
            <v>10643889.421249999</v>
          </cell>
          <cell r="F783" t="str">
            <v>Auxiliar Administrativo</v>
          </cell>
          <cell r="G783" t="str">
            <v>24ORIENTE</v>
          </cell>
          <cell r="H783" t="str">
            <v>ORIENTE</v>
          </cell>
          <cell r="I783" t="str">
            <v>ORIENTE</v>
          </cell>
          <cell r="J783" t="str">
            <v>SI</v>
          </cell>
          <cell r="L783" t="str">
            <v>MCF</v>
          </cell>
          <cell r="M783" t="str">
            <v>C</v>
          </cell>
          <cell r="P783">
            <v>468655</v>
          </cell>
          <cell r="Q783">
            <v>0</v>
          </cell>
          <cell r="X783" t="str">
            <v>6Asistencial</v>
          </cell>
          <cell r="Z783" t="str">
            <v>ORIENTE</v>
          </cell>
          <cell r="AA783" t="str">
            <v>Mant</v>
          </cell>
        </row>
        <row r="784">
          <cell r="C784" t="str">
            <v>ZULETA HURTADO SANDRA GRICEL</v>
          </cell>
          <cell r="D784" t="str">
            <v>5120-12</v>
          </cell>
          <cell r="E784">
            <v>13279546.932500001</v>
          </cell>
          <cell r="F784" t="str">
            <v>Auxiliar Administrativo</v>
          </cell>
          <cell r="G784" t="str">
            <v>13OJU</v>
          </cell>
          <cell r="H784" t="str">
            <v>OFICINA JURIDICA</v>
          </cell>
          <cell r="I784" t="str">
            <v>OFICINA JURIDICA</v>
          </cell>
          <cell r="J784" t="str">
            <v>NO</v>
          </cell>
          <cell r="L784" t="str">
            <v>MCF</v>
          </cell>
          <cell r="M784" t="str">
            <v>C</v>
          </cell>
          <cell r="P784">
            <v>596996</v>
          </cell>
          <cell r="Q784">
            <v>0</v>
          </cell>
          <cell r="X784" t="str">
            <v>6Asistencial</v>
          </cell>
          <cell r="AA784" t="str">
            <v>Mant</v>
          </cell>
        </row>
        <row r="785">
          <cell r="C785" t="str">
            <v>MARTINEZ SOLORZANO VICTOR MANUEL</v>
          </cell>
          <cell r="D785" t="str">
            <v>3010-17</v>
          </cell>
          <cell r="E785">
            <v>33809401.822500005</v>
          </cell>
          <cell r="F785" t="str">
            <v>Profesional Especializado</v>
          </cell>
          <cell r="G785" t="str">
            <v>15OSI</v>
          </cell>
          <cell r="H785" t="str">
            <v>OFICINA SISTEMATIZACION</v>
          </cell>
          <cell r="I785" t="str">
            <v>OFICINA DE SISTEMATIZACION</v>
          </cell>
          <cell r="J785" t="str">
            <v>SI</v>
          </cell>
          <cell r="L785">
            <v>2004</v>
          </cell>
          <cell r="M785" t="str">
            <v>C</v>
          </cell>
          <cell r="P785">
            <v>1665264</v>
          </cell>
          <cell r="Q785">
            <v>0</v>
          </cell>
          <cell r="X785" t="str">
            <v>4Profesional</v>
          </cell>
          <cell r="AA785" t="str">
            <v>Mant</v>
          </cell>
        </row>
        <row r="786">
          <cell r="C786" t="str">
            <v>BUSTAMANTE SAGRA CLARA EUGENIA DEL SOCORR</v>
          </cell>
          <cell r="D786" t="str">
            <v>3010-19</v>
          </cell>
          <cell r="E786">
            <v>40443135.44166667</v>
          </cell>
          <cell r="F786" t="str">
            <v>Profesional Especializado</v>
          </cell>
          <cell r="G786" t="str">
            <v>16SCC</v>
          </cell>
          <cell r="H786" t="str">
            <v>DIVISION CREDITO</v>
          </cell>
          <cell r="I786" t="str">
            <v>DIVISION CREDITO</v>
          </cell>
          <cell r="J786" t="str">
            <v>SI</v>
          </cell>
          <cell r="L786">
            <v>2005</v>
          </cell>
          <cell r="M786" t="str">
            <v>C</v>
          </cell>
          <cell r="N786" t="str">
            <v>P</v>
          </cell>
          <cell r="P786">
            <v>1992005</v>
          </cell>
          <cell r="Q786">
            <v>0</v>
          </cell>
          <cell r="X786" t="str">
            <v>4Profesional</v>
          </cell>
          <cell r="AA786" t="str">
            <v>crear</v>
          </cell>
        </row>
        <row r="787">
          <cell r="C787" t="str">
            <v>HERNANDEZ POMARES JOSE EDUARDO</v>
          </cell>
          <cell r="D787" t="str">
            <v>5120-17</v>
          </cell>
          <cell r="E787">
            <v>14891116.80625</v>
          </cell>
          <cell r="F787" t="str">
            <v>Auxiliar Administrativo</v>
          </cell>
          <cell r="G787" t="str">
            <v>20SEG</v>
          </cell>
          <cell r="H787" t="str">
            <v>DIVISION SERVICIOS ADMINISTRATIVOS</v>
          </cell>
          <cell r="I787" t="str">
            <v>CORRESPONDENCIA</v>
          </cell>
          <cell r="J787" t="str">
            <v>NO</v>
          </cell>
          <cell r="L787">
            <v>2003</v>
          </cell>
          <cell r="M787" t="str">
            <v>C</v>
          </cell>
          <cell r="P787">
            <v>703542</v>
          </cell>
          <cell r="Q787">
            <v>0</v>
          </cell>
          <cell r="X787" t="str">
            <v>6Asistencial</v>
          </cell>
          <cell r="AA787" t="str">
            <v>Mant</v>
          </cell>
        </row>
        <row r="788">
          <cell r="C788">
            <v>16</v>
          </cell>
          <cell r="D788" t="str">
            <v>3010-19</v>
          </cell>
          <cell r="E788">
            <v>40443135.44166667</v>
          </cell>
          <cell r="F788" t="str">
            <v>Profesional Especializado</v>
          </cell>
          <cell r="G788" t="str">
            <v>15OSI</v>
          </cell>
          <cell r="H788" t="str">
            <v>OFICINA SISTEMATIZACION</v>
          </cell>
          <cell r="I788" t="str">
            <v>OFICINA DE SISTEMATIZACION</v>
          </cell>
          <cell r="J788" t="str">
            <v>SI</v>
          </cell>
          <cell r="M788" t="str">
            <v>C</v>
          </cell>
          <cell r="N788" t="str">
            <v>V</v>
          </cell>
          <cell r="P788">
            <v>1992005</v>
          </cell>
          <cell r="Q788">
            <v>0</v>
          </cell>
          <cell r="X788" t="str">
            <v>4Profesional</v>
          </cell>
          <cell r="AA788" t="str">
            <v>crear</v>
          </cell>
        </row>
        <row r="789">
          <cell r="C789" t="str">
            <v>MASMELA ORTIZ EDUARDO</v>
          </cell>
          <cell r="D789" t="str">
            <v>4065-11</v>
          </cell>
          <cell r="E789">
            <v>16080398.177083332</v>
          </cell>
          <cell r="F789" t="str">
            <v>Técnico Administrativo</v>
          </cell>
          <cell r="G789" t="str">
            <v>19SDF</v>
          </cell>
          <cell r="H789" t="str">
            <v>DIVISION CONTABILIDAD</v>
          </cell>
          <cell r="I789" t="str">
            <v>DIVISION CONTABILIDAD</v>
          </cell>
          <cell r="J789" t="str">
            <v>SI</v>
          </cell>
          <cell r="L789">
            <v>2004</v>
          </cell>
          <cell r="M789" t="str">
            <v>C</v>
          </cell>
          <cell r="N789" t="str">
            <v>P</v>
          </cell>
          <cell r="P789">
            <v>761453</v>
          </cell>
          <cell r="Q789">
            <v>0</v>
          </cell>
          <cell r="X789" t="str">
            <v>5Tecnico</v>
          </cell>
          <cell r="AA789" t="str">
            <v>prov</v>
          </cell>
        </row>
        <row r="790">
          <cell r="C790" t="str">
            <v>VALLEJO MEJIA DAIRO</v>
          </cell>
          <cell r="D790" t="str">
            <v>5120-10</v>
          </cell>
          <cell r="E790">
            <v>11597824.078333335</v>
          </cell>
          <cell r="F790" t="str">
            <v>Auxiliar Administrativo</v>
          </cell>
          <cell r="G790" t="str">
            <v>20SEG</v>
          </cell>
          <cell r="H790" t="str">
            <v>DIVISION SERVICIOS ADMINISTRATIVOS</v>
          </cell>
          <cell r="I790" t="str">
            <v>CORRESPONDENCIA</v>
          </cell>
          <cell r="J790" t="str">
            <v>NO</v>
          </cell>
          <cell r="L790">
            <v>2004</v>
          </cell>
          <cell r="M790" t="str">
            <v>C</v>
          </cell>
          <cell r="N790" t="str">
            <v>P</v>
          </cell>
          <cell r="P790">
            <v>515106</v>
          </cell>
          <cell r="Q790">
            <v>0</v>
          </cell>
          <cell r="X790" t="str">
            <v>6Asistencial</v>
          </cell>
          <cell r="AA790" t="str">
            <v>prov</v>
          </cell>
        </row>
        <row r="791">
          <cell r="C791" t="str">
            <v>AGUILAR ZAPATA ROSALIA</v>
          </cell>
          <cell r="D791" t="str">
            <v>5120-09</v>
          </cell>
          <cell r="E791">
            <v>10643889.421249999</v>
          </cell>
          <cell r="F791" t="str">
            <v>Auxiliar Administrativo</v>
          </cell>
          <cell r="G791" t="str">
            <v>24ORIENTE</v>
          </cell>
          <cell r="H791" t="str">
            <v>ORIENTE</v>
          </cell>
          <cell r="I791" t="str">
            <v>ORIENTE</v>
          </cell>
          <cell r="J791" t="str">
            <v>SI</v>
          </cell>
          <cell r="L791" t="str">
            <v>MCF</v>
          </cell>
          <cell r="M791" t="str">
            <v>C</v>
          </cell>
          <cell r="N791" t="str">
            <v>P</v>
          </cell>
          <cell r="P791">
            <v>468655</v>
          </cell>
          <cell r="Q791">
            <v>0</v>
          </cell>
          <cell r="X791" t="str">
            <v>6Asistencial</v>
          </cell>
          <cell r="Z791" t="str">
            <v>ORIENTE</v>
          </cell>
          <cell r="AA791" t="str">
            <v>prov</v>
          </cell>
        </row>
        <row r="792">
          <cell r="C792" t="str">
            <v>GOMEZ SALAZAR MARIA DEL PILAR</v>
          </cell>
          <cell r="D792" t="str">
            <v>5120-09</v>
          </cell>
          <cell r="E792">
            <v>10643889.421249999</v>
          </cell>
          <cell r="F792" t="str">
            <v>Auxiliar Administrativo</v>
          </cell>
          <cell r="G792" t="str">
            <v>25SUROCCIDENTE</v>
          </cell>
          <cell r="H792" t="str">
            <v>SUROCCIDENTE</v>
          </cell>
          <cell r="I792" t="str">
            <v>SUROCCIDENTE</v>
          </cell>
          <cell r="J792" t="str">
            <v>SI</v>
          </cell>
          <cell r="L792" t="str">
            <v>MCF</v>
          </cell>
          <cell r="M792" t="str">
            <v>C</v>
          </cell>
          <cell r="N792" t="str">
            <v>P</v>
          </cell>
          <cell r="P792">
            <v>468655</v>
          </cell>
          <cell r="Q792">
            <v>0</v>
          </cell>
          <cell r="X792" t="str">
            <v>6Asistencial</v>
          </cell>
          <cell r="Z792" t="str">
            <v>SUROCCIDENTE</v>
          </cell>
          <cell r="AA792" t="str">
            <v>prov</v>
          </cell>
        </row>
        <row r="793">
          <cell r="C793" t="str">
            <v>LILOY MURILLO LESVIA LEONOR</v>
          </cell>
          <cell r="D793" t="str">
            <v>5120-12</v>
          </cell>
          <cell r="E793">
            <v>13279546.932500001</v>
          </cell>
          <cell r="F793" t="str">
            <v>Auxiliar Administrativo</v>
          </cell>
          <cell r="G793" t="str">
            <v>22NOROCCIDENTE</v>
          </cell>
          <cell r="H793" t="str">
            <v>NOROCCIDENTE</v>
          </cell>
          <cell r="I793" t="str">
            <v>NOROCCIDENTE</v>
          </cell>
          <cell r="J793" t="str">
            <v>SI</v>
          </cell>
          <cell r="L793" t="str">
            <v>MCF</v>
          </cell>
          <cell r="M793" t="str">
            <v>C</v>
          </cell>
          <cell r="N793" t="str">
            <v>P</v>
          </cell>
          <cell r="P793">
            <v>596996</v>
          </cell>
          <cell r="Q793">
            <v>0</v>
          </cell>
          <cell r="X793" t="str">
            <v>6Asistencial</v>
          </cell>
          <cell r="Z793" t="str">
            <v>NOROCCIDENTE</v>
          </cell>
          <cell r="AA793" t="str">
            <v>prov</v>
          </cell>
        </row>
        <row r="794">
          <cell r="C794">
            <v>0.2534775098739237</v>
          </cell>
          <cell r="D794" t="str">
            <v>3010-17</v>
          </cell>
          <cell r="E794">
            <v>33809401.822500005</v>
          </cell>
          <cell r="F794" t="str">
            <v>Profesional Especializado</v>
          </cell>
          <cell r="G794" t="str">
            <v>13OJU</v>
          </cell>
          <cell r="H794" t="str">
            <v>OFICINA JURIDICA</v>
          </cell>
          <cell r="I794" t="str">
            <v>OFICINA JURIDICA</v>
          </cell>
          <cell r="J794" t="str">
            <v>NO</v>
          </cell>
          <cell r="M794" t="str">
            <v>C</v>
          </cell>
          <cell r="N794" t="str">
            <v>V</v>
          </cell>
          <cell r="P794">
            <v>1665264</v>
          </cell>
          <cell r="Q794">
            <v>0</v>
          </cell>
          <cell r="X794" t="str">
            <v>4Profesional</v>
          </cell>
          <cell r="AA794" t="str">
            <v>crear</v>
          </cell>
        </row>
        <row r="795">
          <cell r="C795">
            <v>0.6139514718046668</v>
          </cell>
          <cell r="D795" t="str">
            <v>3020-10</v>
          </cell>
          <cell r="E795">
            <v>23062173.132083338</v>
          </cell>
          <cell r="F795" t="str">
            <v>Profesional Universitario</v>
          </cell>
          <cell r="G795" t="str">
            <v>13OJU</v>
          </cell>
          <cell r="H795" t="str">
            <v>OFICINA JURIDICA</v>
          </cell>
          <cell r="I795" t="str">
            <v>OFICINA JURIDICA</v>
          </cell>
          <cell r="J795" t="str">
            <v>NO</v>
          </cell>
          <cell r="M795" t="str">
            <v>C</v>
          </cell>
          <cell r="N795" t="str">
            <v>V</v>
          </cell>
          <cell r="P795">
            <v>1135915</v>
          </cell>
          <cell r="Q795">
            <v>0</v>
          </cell>
          <cell r="X795" t="str">
            <v>4Profesional</v>
          </cell>
          <cell r="AA795" t="str">
            <v>crear</v>
          </cell>
        </row>
        <row r="796">
          <cell r="C796">
            <v>0.82873159363268201</v>
          </cell>
          <cell r="D796" t="str">
            <v>3020-10</v>
          </cell>
          <cell r="E796">
            <v>23062173.132083338</v>
          </cell>
          <cell r="F796" t="str">
            <v>Profesional Universitario</v>
          </cell>
          <cell r="G796" t="str">
            <v>12OPL</v>
          </cell>
          <cell r="H796" t="str">
            <v>OFICINA PLANEACION</v>
          </cell>
          <cell r="I796" t="str">
            <v>OFICINA DE PLANEACION</v>
          </cell>
          <cell r="J796" t="str">
            <v>NO</v>
          </cell>
          <cell r="M796" t="str">
            <v>C</v>
          </cell>
          <cell r="N796" t="str">
            <v>V</v>
          </cell>
          <cell r="P796">
            <v>1135915</v>
          </cell>
          <cell r="Q796">
            <v>0</v>
          </cell>
          <cell r="X796" t="str">
            <v>4Profesional</v>
          </cell>
          <cell r="AA796" t="str">
            <v>crear</v>
          </cell>
        </row>
        <row r="797">
          <cell r="C797" t="str">
            <v>MARTINEZ CUERVO ALICIA</v>
          </cell>
          <cell r="D797" t="str">
            <v>4065-11</v>
          </cell>
          <cell r="E797">
            <v>16080398.177083332</v>
          </cell>
          <cell r="F797" t="str">
            <v>Técnico Administrativo</v>
          </cell>
          <cell r="G797" t="str">
            <v>20SEG</v>
          </cell>
          <cell r="H797" t="str">
            <v>DIVISION SERVICIOS ADMINISTRATIVOS</v>
          </cell>
          <cell r="I797" t="str">
            <v>CAJA MENOR Y SEGUROS</v>
          </cell>
          <cell r="J797" t="str">
            <v>NO</v>
          </cell>
          <cell r="M797" t="str">
            <v>C</v>
          </cell>
          <cell r="P797">
            <v>761453</v>
          </cell>
          <cell r="Q797">
            <v>0</v>
          </cell>
          <cell r="X797" t="str">
            <v>5Tecnico</v>
          </cell>
          <cell r="AA797" t="str">
            <v>Mant</v>
          </cell>
        </row>
        <row r="798">
          <cell r="C798" t="str">
            <v>PEREZ MARTINEZ LUZ MYRIAM</v>
          </cell>
          <cell r="D798" t="str">
            <v>5120-10</v>
          </cell>
          <cell r="E798">
            <v>11597824.078333335</v>
          </cell>
          <cell r="F798" t="str">
            <v>Auxiliar Administrativo</v>
          </cell>
          <cell r="G798" t="str">
            <v>20SEG</v>
          </cell>
          <cell r="H798" t="str">
            <v>DIVISION SERVICIOS ADMINISTRATIVOS</v>
          </cell>
          <cell r="I798" t="str">
            <v>CAJA MENOR Y SEGUROS</v>
          </cell>
          <cell r="J798" t="str">
            <v>NO</v>
          </cell>
          <cell r="M798" t="str">
            <v>C</v>
          </cell>
          <cell r="P798">
            <v>515106</v>
          </cell>
          <cell r="Q798">
            <v>0</v>
          </cell>
          <cell r="X798" t="str">
            <v>6Asistencial</v>
          </cell>
          <cell r="AA798" t="str">
            <v>Mant</v>
          </cell>
        </row>
        <row r="799">
          <cell r="C799" t="str">
            <v>ECHAVARRIA TORO HECTOR</v>
          </cell>
          <cell r="D799" t="str">
            <v>5310-11</v>
          </cell>
          <cell r="E799">
            <v>19241995.709166665</v>
          </cell>
          <cell r="F799" t="str">
            <v>Conductor Mec (Asignado)</v>
          </cell>
          <cell r="G799" t="str">
            <v>25SUROCCIDENTE</v>
          </cell>
          <cell r="H799" t="str">
            <v>SUROCCIDENTE</v>
          </cell>
          <cell r="I799" t="str">
            <v>SUROCCIDENTE</v>
          </cell>
          <cell r="J799" t="str">
            <v>SI</v>
          </cell>
          <cell r="M799" t="str">
            <v>C</v>
          </cell>
          <cell r="N799" t="str">
            <v>P</v>
          </cell>
          <cell r="P799">
            <v>555997</v>
          </cell>
          <cell r="Q799">
            <v>0</v>
          </cell>
          <cell r="X799" t="str">
            <v>6Asistencial</v>
          </cell>
          <cell r="Z799" t="str">
            <v>SUROCCIDENTE</v>
          </cell>
          <cell r="AA799" t="str">
            <v>Mant</v>
          </cell>
        </row>
        <row r="800">
          <cell r="C800" t="str">
            <v>VEGA SERRANO MAURICIO FERNANDO</v>
          </cell>
          <cell r="D800" t="str">
            <v>5310-11</v>
          </cell>
          <cell r="E800">
            <v>19241995.709166665</v>
          </cell>
          <cell r="F800" t="str">
            <v>Conductor Mec (Asignado)</v>
          </cell>
          <cell r="G800" t="str">
            <v>24ORIENTE</v>
          </cell>
          <cell r="H800" t="str">
            <v>ORIENTE</v>
          </cell>
          <cell r="I800" t="str">
            <v>ORIENTE</v>
          </cell>
          <cell r="J800" t="str">
            <v>SI</v>
          </cell>
          <cell r="M800" t="str">
            <v>C</v>
          </cell>
          <cell r="N800" t="str">
            <v>P</v>
          </cell>
          <cell r="P800">
            <v>555997</v>
          </cell>
          <cell r="Q800">
            <v>0</v>
          </cell>
          <cell r="X800" t="str">
            <v>6Asistencial</v>
          </cell>
          <cell r="Z800" t="str">
            <v>ORIENTE</v>
          </cell>
          <cell r="AA800" t="str">
            <v>Mant</v>
          </cell>
        </row>
        <row r="801">
          <cell r="C801">
            <v>0.84848484800000001</v>
          </cell>
          <cell r="D801" t="str">
            <v>3010-17</v>
          </cell>
          <cell r="E801">
            <v>33809401.822500005</v>
          </cell>
          <cell r="F801" t="str">
            <v>Profesional Especializado</v>
          </cell>
          <cell r="G801" t="str">
            <v>16SCC</v>
          </cell>
          <cell r="H801" t="str">
            <v>DIVISION CARTERA</v>
          </cell>
          <cell r="I801" t="str">
            <v>DIVISION CARTERA</v>
          </cell>
          <cell r="J801" t="str">
            <v>SI</v>
          </cell>
          <cell r="M801" t="str">
            <v>C</v>
          </cell>
          <cell r="N801" t="str">
            <v>V</v>
          </cell>
          <cell r="P801">
            <v>1665264</v>
          </cell>
          <cell r="Q801">
            <v>0</v>
          </cell>
          <cell r="X801" t="str">
            <v>4Profesional</v>
          </cell>
          <cell r="AA801" t="str">
            <v>crear</v>
          </cell>
        </row>
        <row r="802">
          <cell r="C802">
            <v>0.87878787700000005</v>
          </cell>
          <cell r="D802" t="str">
            <v>3010-17</v>
          </cell>
          <cell r="E802">
            <v>33809401.822500005</v>
          </cell>
          <cell r="F802" t="str">
            <v>Profesional Especializado</v>
          </cell>
          <cell r="G802" t="str">
            <v>16SCC</v>
          </cell>
          <cell r="H802" t="str">
            <v>DIVISION CARTERA</v>
          </cell>
          <cell r="I802" t="str">
            <v>DIVISION CREDITO</v>
          </cell>
          <cell r="J802" t="str">
            <v>SI</v>
          </cell>
          <cell r="M802" t="str">
            <v>C</v>
          </cell>
          <cell r="N802" t="str">
            <v>V</v>
          </cell>
          <cell r="P802">
            <v>1665264</v>
          </cell>
          <cell r="Q802">
            <v>0</v>
          </cell>
          <cell r="X802" t="str">
            <v>4Profesional</v>
          </cell>
          <cell r="AA802" t="str">
            <v>crear</v>
          </cell>
        </row>
        <row r="803">
          <cell r="C803">
            <v>0.99999998999999995</v>
          </cell>
          <cell r="D803" t="str">
            <v>3020-14</v>
          </cell>
          <cell r="E803">
            <v>27317929.430000003</v>
          </cell>
          <cell r="F803" t="str">
            <v>Profesional Universitario</v>
          </cell>
          <cell r="G803" t="str">
            <v>16SCC</v>
          </cell>
          <cell r="H803" t="str">
            <v>DIVISION CARTERA</v>
          </cell>
          <cell r="I803" t="str">
            <v>DIVISION CARTERA</v>
          </cell>
          <cell r="J803" t="str">
            <v>SI</v>
          </cell>
          <cell r="M803" t="str">
            <v>C</v>
          </cell>
          <cell r="N803" t="str">
            <v>V</v>
          </cell>
          <cell r="P803">
            <v>1345530</v>
          </cell>
          <cell r="Q803">
            <v>0</v>
          </cell>
          <cell r="X803" t="str">
            <v>4Profesional</v>
          </cell>
          <cell r="AA803" t="str">
            <v>crear</v>
          </cell>
        </row>
      </sheetData>
      <sheetData sheetId="2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1"/>
      <sheetName val="2"/>
      <sheetName val="3"/>
      <sheetName val="Cuadros Grales"/>
      <sheetName val="Base"/>
      <sheetName val="Pob"/>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1"/>
      <sheetName val="Gráfico2"/>
      <sheetName val="Gráfico3"/>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00"/>
      <sheetName val="Pagos00"/>
      <sheetName val="Financiamiento00"/>
      <sheetName val="opetesorer"/>
      <sheetName val="CAIDAINGRESOS"/>
      <sheetName val="caidaTRAS.TERRIT"/>
      <sheetName val="inversion"/>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ow r="2">
          <cell r="M2">
            <v>0.37582719489197253</v>
          </cell>
          <cell r="N2">
            <v>0.4466742187644912</v>
          </cell>
          <cell r="O2">
            <v>0.52202091794207206</v>
          </cell>
          <cell r="P2">
            <v>0.60992847280641138</v>
          </cell>
        </row>
      </sheetData>
      <sheetData sheetId="2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7"/>
      <sheetName val="GPT"/>
      <sheetName val="GPN"/>
      <sheetName val="GPP"/>
      <sheetName val="GGT"/>
      <sheetName val="GGN"/>
      <sheetName val="GGP"/>
      <sheetName val="CUA1-3"/>
      <sheetName val="PLANOJUL13"/>
      <sheetName val="CUA1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OFMI"/>
      <sheetName val="PAGOS VIGENCIA t"/>
      <sheetName val="PAGORES"/>
    </sheetNames>
    <sheetDataSet>
      <sheetData sheetId="0" refreshError="1">
        <row r="1">
          <cell r="A1" t="str">
            <v>PAGOS POR NUMERALES CON RECURSOS NACION</v>
          </cell>
          <cell r="P1" t="str">
            <v>PAGOS POR NUMERALES CON RECURSOS NACION</v>
          </cell>
        </row>
        <row r="2">
          <cell r="A2" t="str">
            <v>Clasificación FMI</v>
          </cell>
          <cell r="P2" t="str">
            <v>Clasificación FMI</v>
          </cell>
        </row>
        <row r="3">
          <cell r="A3" t="str">
            <v>Millones de pesos</v>
          </cell>
          <cell r="P3" t="str">
            <v>Participación porcentual en el PIB</v>
          </cell>
        </row>
        <row r="6">
          <cell r="A6" t="str">
            <v>CONCEPTOS</v>
          </cell>
          <cell r="D6" t="str">
            <v>1990</v>
          </cell>
          <cell r="E6" t="str">
            <v>1991</v>
          </cell>
          <cell r="F6" t="str">
            <v>1992</v>
          </cell>
          <cell r="G6" t="str">
            <v>1993</v>
          </cell>
          <cell r="H6" t="str">
            <v>1994</v>
          </cell>
          <cell r="I6" t="str">
            <v>1995</v>
          </cell>
          <cell r="J6" t="str">
            <v>1996</v>
          </cell>
          <cell r="K6" t="str">
            <v>1997</v>
          </cell>
          <cell r="L6" t="str">
            <v>1998</v>
          </cell>
          <cell r="P6" t="str">
            <v>CONCEPTOS</v>
          </cell>
          <cell r="S6" t="str">
            <v>1990</v>
          </cell>
          <cell r="T6" t="str">
            <v>1991</v>
          </cell>
          <cell r="U6" t="str">
            <v>1992</v>
          </cell>
          <cell r="V6" t="str">
            <v>1993</v>
          </cell>
          <cell r="W6" t="str">
            <v>1994</v>
          </cell>
          <cell r="X6" t="str">
            <v>1995</v>
          </cell>
          <cell r="Y6" t="str">
            <v>1996</v>
          </cell>
          <cell r="Z6" t="str">
            <v>1997</v>
          </cell>
          <cell r="AA6" t="str">
            <v>1998</v>
          </cell>
        </row>
        <row r="9">
          <cell r="A9" t="str">
            <v>FUNCIONAMIENTO</v>
          </cell>
          <cell r="D9">
            <v>1514171.5079999999</v>
          </cell>
          <cell r="E9">
            <v>2042977.54</v>
          </cell>
          <cell r="F9">
            <v>2840041.1519999998</v>
          </cell>
          <cell r="G9">
            <v>4359295.9340000004</v>
          </cell>
          <cell r="H9">
            <v>6348478.9809999987</v>
          </cell>
          <cell r="I9">
            <v>8416455.5750610009</v>
          </cell>
          <cell r="J9">
            <v>10744325.71397927</v>
          </cell>
          <cell r="K9">
            <v>13479247.99776217</v>
          </cell>
          <cell r="L9">
            <v>18614618.366270654</v>
          </cell>
          <cell r="P9" t="str">
            <v>FUNCIONAMIENTO</v>
          </cell>
          <cell r="S9">
            <v>10.00992620994665</v>
          </cell>
          <cell r="T9">
            <v>10.099689630110003</v>
          </cell>
          <cell r="U9">
            <v>10.823009552577551</v>
          </cell>
          <cell r="V9">
            <v>13.154773506714696</v>
          </cell>
          <cell r="W9">
            <v>14.563491641442578</v>
          </cell>
          <cell r="X9">
            <v>14.792463841724823</v>
          </cell>
          <cell r="Y9">
            <v>14.838791327562923</v>
          </cell>
          <cell r="Z9">
            <v>14.988418185388378</v>
          </cell>
          <cell r="AA9">
            <v>17.078168629258041</v>
          </cell>
        </row>
        <row r="10">
          <cell r="A10" t="str">
            <v>1.</v>
          </cell>
          <cell r="B10" t="str">
            <v>SERVICIOS PERSONALES</v>
          </cell>
          <cell r="D10">
            <v>452281.84499999997</v>
          </cell>
          <cell r="E10">
            <v>570378.91799999995</v>
          </cell>
          <cell r="F10">
            <v>786919.03299999994</v>
          </cell>
          <cell r="G10">
            <v>1168875.811</v>
          </cell>
          <cell r="H10">
            <v>1624297.6979999999</v>
          </cell>
          <cell r="I10">
            <v>2079844.530424</v>
          </cell>
          <cell r="J10">
            <v>2552417.1840965501</v>
          </cell>
          <cell r="K10">
            <v>3822362.5809934139</v>
          </cell>
          <cell r="L10">
            <v>4103822.4998498741</v>
          </cell>
          <cell r="P10" t="str">
            <v>1.</v>
          </cell>
          <cell r="Q10" t="str">
            <v>SERVICIOS PERSONALES</v>
          </cell>
          <cell r="S10">
            <v>2.9899571287855244</v>
          </cell>
          <cell r="T10">
            <v>2.8197324398181896</v>
          </cell>
          <cell r="U10">
            <v>2.9988411278007034</v>
          </cell>
          <cell r="V10">
            <v>3.5272431108097497</v>
          </cell>
          <cell r="W10">
            <v>3.7261596074956627</v>
          </cell>
          <cell r="X10">
            <v>3.6554609880992781</v>
          </cell>
          <cell r="Y10">
            <v>3.525096593676063</v>
          </cell>
          <cell r="Z10">
            <v>4.2503238184816574</v>
          </cell>
          <cell r="AA10">
            <v>3.7650931809579053</v>
          </cell>
        </row>
        <row r="11">
          <cell r="B11" t="str">
            <v>1.1.</v>
          </cell>
          <cell r="C11" t="str">
            <v>Vigencia</v>
          </cell>
          <cell r="D11">
            <v>448435.77999999997</v>
          </cell>
          <cell r="E11">
            <v>561895</v>
          </cell>
          <cell r="F11">
            <v>780872.06299999997</v>
          </cell>
          <cell r="G11">
            <v>1155639.1529999999</v>
          </cell>
          <cell r="H11">
            <v>1614299.4</v>
          </cell>
          <cell r="I11">
            <v>2058168.3357800001</v>
          </cell>
          <cell r="J11">
            <v>2533434</v>
          </cell>
          <cell r="K11">
            <v>3720242.9032626296</v>
          </cell>
          <cell r="L11">
            <v>4025801.5790410009</v>
          </cell>
          <cell r="Q11" t="str">
            <v>1.1.</v>
          </cell>
          <cell r="R11" t="str">
            <v>Vigencia</v>
          </cell>
          <cell r="S11">
            <v>2.964531457621292</v>
          </cell>
          <cell r="T11">
            <v>2.7777912353900178</v>
          </cell>
          <cell r="U11">
            <v>2.9757969497161496</v>
          </cell>
          <cell r="V11">
            <v>3.4872996794364015</v>
          </cell>
          <cell r="W11">
            <v>3.7032233845377793</v>
          </cell>
          <cell r="X11">
            <v>3.6173636771067899</v>
          </cell>
          <cell r="Y11">
            <v>3.4988792660335366</v>
          </cell>
          <cell r="Z11">
            <v>4.1367705672142128</v>
          </cell>
          <cell r="AA11">
            <v>3.6935121033356908</v>
          </cell>
        </row>
        <row r="12">
          <cell r="B12" t="str">
            <v>1.2.</v>
          </cell>
          <cell r="C12" t="str">
            <v>Reservas de apropiación</v>
          </cell>
          <cell r="D12">
            <v>858.06499999999994</v>
          </cell>
          <cell r="E12">
            <v>974</v>
          </cell>
          <cell r="F12">
            <v>445.137</v>
          </cell>
          <cell r="G12">
            <v>4114.1580000000004</v>
          </cell>
          <cell r="H12">
            <v>4524.2</v>
          </cell>
          <cell r="I12">
            <v>8374.0679999999993</v>
          </cell>
          <cell r="J12">
            <v>4569.7269999999999</v>
          </cell>
          <cell r="K12">
            <v>6443.6396408199998</v>
          </cell>
          <cell r="L12">
            <v>9822.3828690355003</v>
          </cell>
          <cell r="Q12" t="str">
            <v>1.2.</v>
          </cell>
          <cell r="R12" t="str">
            <v>Reservas de apropiación</v>
          </cell>
          <cell r="S12">
            <v>5.6725194523590729E-3</v>
          </cell>
          <cell r="T12">
            <v>4.8150787304921333E-3</v>
          </cell>
          <cell r="U12">
            <v>1.6963564066010104E-3</v>
          </cell>
          <cell r="V12">
            <v>1.2415036161855195E-2</v>
          </cell>
          <cell r="W12">
            <v>1.0378572423632085E-2</v>
          </cell>
          <cell r="X12">
            <v>1.4717964943009525E-2</v>
          </cell>
          <cell r="Y12">
            <v>6.3111662082902635E-3</v>
          </cell>
          <cell r="Z12">
            <v>7.1650855884979759E-3</v>
          </cell>
          <cell r="AA12">
            <v>9.0116438423728604E-3</v>
          </cell>
        </row>
        <row r="13">
          <cell r="B13" t="str">
            <v>1.3.</v>
          </cell>
          <cell r="C13" t="str">
            <v>Reservas de Tesorería</v>
          </cell>
          <cell r="D13">
            <v>1389.0060000000001</v>
          </cell>
          <cell r="E13">
            <v>2988</v>
          </cell>
          <cell r="F13">
            <v>7509.9179999999997</v>
          </cell>
          <cell r="G13">
            <v>5601.8329999999996</v>
          </cell>
          <cell r="H13">
            <v>9122.5</v>
          </cell>
          <cell r="I13">
            <v>5474.098</v>
          </cell>
          <cell r="J13">
            <v>13302.126644</v>
          </cell>
          <cell r="K13">
            <v>14413.457096550001</v>
          </cell>
          <cell r="L13">
            <v>95676.038089963811</v>
          </cell>
          <cell r="Q13" t="str">
            <v>1.3.</v>
          </cell>
          <cell r="R13" t="str">
            <v>Reservas de Tesorería</v>
          </cell>
          <cell r="S13">
            <v>9.18247866355517E-3</v>
          </cell>
          <cell r="T13">
            <v>1.4771514627012828E-2</v>
          </cell>
          <cell r="U13">
            <v>2.8619273419976873E-2</v>
          </cell>
          <cell r="V13">
            <v>1.6904299559636207E-2</v>
          </cell>
          <cell r="W13">
            <v>2.09271311910578E-2</v>
          </cell>
          <cell r="X13">
            <v>9.6210805141059962E-3</v>
          </cell>
          <cell r="Y13">
            <v>1.8371323314064575E-2</v>
          </cell>
          <cell r="Z13">
            <v>1.6027223662337199E-2</v>
          </cell>
          <cell r="AA13">
            <v>8.7778942341382823E-2</v>
          </cell>
        </row>
        <row r="14">
          <cell r="B14" t="str">
            <v>1.4.</v>
          </cell>
          <cell r="C14" t="str">
            <v>Deuda Flotante</v>
          </cell>
          <cell r="D14">
            <v>1598.9939999999999</v>
          </cell>
          <cell r="E14">
            <v>4521.9179999999997</v>
          </cell>
          <cell r="F14">
            <v>-1908.085</v>
          </cell>
          <cell r="G14">
            <v>3520.6670000000004</v>
          </cell>
          <cell r="H14">
            <v>-3648.402</v>
          </cell>
          <cell r="I14">
            <v>7828.028644</v>
          </cell>
          <cell r="J14">
            <v>1111.3304525500007</v>
          </cell>
          <cell r="K14">
            <v>81262.580993413809</v>
          </cell>
          <cell r="L14">
            <v>-27477.500150126158</v>
          </cell>
          <cell r="Q14" t="str">
            <v>1.4.</v>
          </cell>
          <cell r="R14" t="str">
            <v>Deuda Flotante</v>
          </cell>
          <cell r="S14">
            <v>1.0570673048318536E-2</v>
          </cell>
          <cell r="T14">
            <v>2.2354611070666865E-2</v>
          </cell>
          <cell r="U14">
            <v>-7.2714517420238902E-3</v>
          </cell>
          <cell r="V14">
            <v>1.0624095651856406E-2</v>
          </cell>
          <cell r="W14">
            <v>-8.36948065680654E-3</v>
          </cell>
          <cell r="X14">
            <v>1.3758265535372582E-2</v>
          </cell>
          <cell r="Y14">
            <v>1.5348381201716185E-3</v>
          </cell>
          <cell r="Z14">
            <v>9.0360942016608936E-2</v>
          </cell>
          <cell r="AA14">
            <v>-2.5209508561540958E-2</v>
          </cell>
        </row>
        <row r="15">
          <cell r="A15" t="str">
            <v>2.</v>
          </cell>
          <cell r="B15" t="str">
            <v>GASTOS GENERALES</v>
          </cell>
          <cell r="D15">
            <v>88229.286999999997</v>
          </cell>
          <cell r="E15">
            <v>135133.66399999999</v>
          </cell>
          <cell r="F15">
            <v>221513.60000000001</v>
          </cell>
          <cell r="G15">
            <v>331820.55400000006</v>
          </cell>
          <cell r="H15">
            <v>496726.674</v>
          </cell>
          <cell r="I15">
            <v>658657.75230500009</v>
          </cell>
          <cell r="J15">
            <v>746841.81881257007</v>
          </cell>
          <cell r="K15">
            <v>923741.25538861135</v>
          </cell>
          <cell r="L15">
            <v>1064141.5849549375</v>
          </cell>
          <cell r="P15" t="str">
            <v>2.</v>
          </cell>
          <cell r="Q15" t="str">
            <v>GASTOS GENERALES</v>
          </cell>
          <cell r="S15">
            <v>0.58326857146634759</v>
          </cell>
          <cell r="T15">
            <v>0.66804849209432293</v>
          </cell>
          <cell r="U15">
            <v>0.84415812325026574</v>
          </cell>
          <cell r="V15">
            <v>1.0013140421823434</v>
          </cell>
          <cell r="W15">
            <v>1.1394973168425102</v>
          </cell>
          <cell r="X15">
            <v>1.157633507139713</v>
          </cell>
          <cell r="Y15">
            <v>1.0314495482614019</v>
          </cell>
          <cell r="Z15">
            <v>1.0271656277233547</v>
          </cell>
          <cell r="AA15">
            <v>0.97630738786439764</v>
          </cell>
        </row>
        <row r="16">
          <cell r="B16" t="str">
            <v>2.1.</v>
          </cell>
          <cell r="C16" t="str">
            <v>Vigencia</v>
          </cell>
          <cell r="D16">
            <v>60562.438000000002</v>
          </cell>
          <cell r="E16">
            <v>112505</v>
          </cell>
          <cell r="F16">
            <v>176720.44200000001</v>
          </cell>
          <cell r="G16">
            <v>258642.916</v>
          </cell>
          <cell r="H16">
            <v>399005.9</v>
          </cell>
          <cell r="I16">
            <v>508771.81699999998</v>
          </cell>
          <cell r="J16">
            <v>567045.63896799996</v>
          </cell>
          <cell r="K16">
            <v>675253.51317078003</v>
          </cell>
          <cell r="L16">
            <v>770641.77358200005</v>
          </cell>
          <cell r="Q16" t="str">
            <v>2.1.</v>
          </cell>
          <cell r="R16" t="str">
            <v>Vigencia</v>
          </cell>
          <cell r="S16">
            <v>0.40036781320446624</v>
          </cell>
          <cell r="T16">
            <v>0.55618114227311855</v>
          </cell>
          <cell r="U16">
            <v>0.67345750626001044</v>
          </cell>
          <cell r="V16">
            <v>0.78049048071262106</v>
          </cell>
          <cell r="W16">
            <v>0.91532461664084308</v>
          </cell>
          <cell r="X16">
            <v>0.89419930272804793</v>
          </cell>
          <cell r="Y16">
            <v>0.78313633948224948</v>
          </cell>
          <cell r="Z16">
            <v>0.75085657881185952</v>
          </cell>
          <cell r="AA16">
            <v>0.7070330373160727</v>
          </cell>
        </row>
        <row r="17">
          <cell r="B17" t="str">
            <v>2.2.</v>
          </cell>
          <cell r="C17" t="str">
            <v>Reservas de apropiación</v>
          </cell>
          <cell r="D17">
            <v>10424.849</v>
          </cell>
          <cell r="E17">
            <v>12493</v>
          </cell>
          <cell r="F17">
            <v>24202.214</v>
          </cell>
          <cell r="G17">
            <v>44751.06</v>
          </cell>
          <cell r="H17">
            <v>77700.800000000003</v>
          </cell>
          <cell r="I17">
            <v>67560.148344000001</v>
          </cell>
          <cell r="J17">
            <v>52550.792460999997</v>
          </cell>
          <cell r="K17">
            <v>65501.099445650005</v>
          </cell>
          <cell r="L17">
            <v>94194.583645818668</v>
          </cell>
          <cell r="Q17" t="str">
            <v>2.2.</v>
          </cell>
          <cell r="R17" t="str">
            <v>Reservas de apropiación</v>
          </cell>
          <cell r="S17">
            <v>6.891687545862614E-2</v>
          </cell>
          <cell r="T17">
            <v>6.1760552956918097E-2</v>
          </cell>
          <cell r="U17">
            <v>9.2231337257582854E-2</v>
          </cell>
          <cell r="V17">
            <v>0.13504246268163533</v>
          </cell>
          <cell r="W17">
            <v>0.17824662485614076</v>
          </cell>
          <cell r="X17">
            <v>0.11874132080985193</v>
          </cell>
          <cell r="Y17">
            <v>7.2576936346249551E-2</v>
          </cell>
          <cell r="Z17">
            <v>7.2834765727072079E-2</v>
          </cell>
          <cell r="AA17">
            <v>8.6419767078379922E-2</v>
          </cell>
        </row>
        <row r="18">
          <cell r="B18" t="str">
            <v>2.3.</v>
          </cell>
          <cell r="C18" t="str">
            <v>Reservas de Tesorería</v>
          </cell>
          <cell r="D18">
            <v>7626.5989999999993</v>
          </cell>
          <cell r="E18">
            <v>17242</v>
          </cell>
          <cell r="F18">
            <v>10135.664000000001</v>
          </cell>
          <cell r="G18">
            <v>20590.944</v>
          </cell>
          <cell r="H18">
            <v>28426.578000000001</v>
          </cell>
          <cell r="I18">
            <v>20019.974000000002</v>
          </cell>
          <cell r="J18">
            <v>82325.786961000005</v>
          </cell>
          <cell r="K18">
            <v>127245.38738357001</v>
          </cell>
          <cell r="L18">
            <v>182986.6427721814</v>
          </cell>
          <cell r="Q18" t="str">
            <v>2.3.</v>
          </cell>
          <cell r="R18" t="str">
            <v>Reservas de Tesorería</v>
          </cell>
          <cell r="S18">
            <v>5.0418128210382961E-2</v>
          </cell>
          <cell r="T18">
            <v>8.5237769477561981E-2</v>
          </cell>
          <cell r="U18">
            <v>3.8625633370299985E-2</v>
          </cell>
          <cell r="V18">
            <v>6.2135998269083316E-2</v>
          </cell>
          <cell r="W18">
            <v>6.5210931994391624E-2</v>
          </cell>
          <cell r="X18">
            <v>3.5186396323980441E-2</v>
          </cell>
          <cell r="Y18">
            <v>0.11369863555069402</v>
          </cell>
          <cell r="Z18">
            <v>0.14149209797040049</v>
          </cell>
          <cell r="AA18">
            <v>0.16788293376068872</v>
          </cell>
        </row>
        <row r="19">
          <cell r="B19" t="str">
            <v>2.4.</v>
          </cell>
          <cell r="C19" t="str">
            <v>Deuda Flotante</v>
          </cell>
          <cell r="D19">
            <v>9615.4010000000017</v>
          </cell>
          <cell r="E19">
            <v>-7106.3359999999993</v>
          </cell>
          <cell r="F19">
            <v>10455.279999999999</v>
          </cell>
          <cell r="G19">
            <v>7835.6340000000018</v>
          </cell>
          <cell r="H19">
            <v>-8406.6039999999994</v>
          </cell>
          <cell r="I19">
            <v>62305.812961000003</v>
          </cell>
          <cell r="J19">
            <v>44919.600422570002</v>
          </cell>
          <cell r="K19">
            <v>55741.255388611389</v>
          </cell>
          <cell r="L19">
            <v>16318.584954937338</v>
          </cell>
          <cell r="Q19" t="str">
            <v>2.4.</v>
          </cell>
          <cell r="R19" t="str">
            <v>Deuda Flotante</v>
          </cell>
          <cell r="S19">
            <v>6.3565754592872212E-2</v>
          </cell>
          <cell r="T19">
            <v>-3.5130972613275711E-2</v>
          </cell>
          <cell r="U19">
            <v>3.9843646362372503E-2</v>
          </cell>
          <cell r="V19">
            <v>2.3645100519003422E-2</v>
          </cell>
          <cell r="W19">
            <v>-1.9284856648865034E-2</v>
          </cell>
          <cell r="X19">
            <v>0.10950648727783278</v>
          </cell>
          <cell r="Y19">
            <v>6.2037636882208674E-2</v>
          </cell>
          <cell r="Z19">
            <v>6.1982185214022795E-2</v>
          </cell>
          <cell r="AA19">
            <v>1.4971649709256303E-2</v>
          </cell>
        </row>
        <row r="20">
          <cell r="A20" t="str">
            <v>3.</v>
          </cell>
          <cell r="B20" t="str">
            <v>TRANSFERENCIAS</v>
          </cell>
          <cell r="D20">
            <v>973660.37599999993</v>
          </cell>
          <cell r="E20">
            <v>1337464.9580000001</v>
          </cell>
          <cell r="F20">
            <v>1831608.5190000001</v>
          </cell>
          <cell r="G20">
            <v>2858599.5690000001</v>
          </cell>
          <cell r="H20">
            <v>4227454.6089999992</v>
          </cell>
          <cell r="I20">
            <v>5677953.2923320001</v>
          </cell>
          <cell r="J20">
            <v>7445066.7110701501</v>
          </cell>
          <cell r="K20">
            <v>8733144.1613801438</v>
          </cell>
          <cell r="L20">
            <v>13446654.281465843</v>
          </cell>
          <cell r="P20" t="str">
            <v>3.</v>
          </cell>
          <cell r="Q20" t="str">
            <v>TRANSFERENCIAS</v>
          </cell>
          <cell r="S20">
            <v>6.4367005096947771</v>
          </cell>
          <cell r="T20">
            <v>6.6119086981974897</v>
          </cell>
          <cell r="U20">
            <v>6.9800103015265833</v>
          </cell>
          <cell r="V20">
            <v>8.6262163537226026</v>
          </cell>
          <cell r="W20">
            <v>9.6978347171044064</v>
          </cell>
          <cell r="X20">
            <v>9.9793693464858304</v>
          </cell>
          <cell r="Y20">
            <v>10.282245185625456</v>
          </cell>
          <cell r="Z20">
            <v>9.7109287391833643</v>
          </cell>
          <cell r="AA20">
            <v>12.336768060435739</v>
          </cell>
        </row>
        <row r="21">
          <cell r="B21" t="str">
            <v>3.1.</v>
          </cell>
          <cell r="C21" t="str">
            <v>Vigencia</v>
          </cell>
          <cell r="D21">
            <v>916032.97599999991</v>
          </cell>
          <cell r="E21">
            <v>1191613</v>
          </cell>
          <cell r="F21">
            <v>1764629.9180000001</v>
          </cell>
          <cell r="G21">
            <v>2728808.7370000002</v>
          </cell>
          <cell r="H21">
            <v>4015879</v>
          </cell>
          <cell r="I21">
            <v>5203311.62</v>
          </cell>
          <cell r="J21">
            <v>6804539.1954640001</v>
          </cell>
          <cell r="K21">
            <v>7561255.3762968201</v>
          </cell>
          <cell r="L21">
            <v>11980966.199272001</v>
          </cell>
          <cell r="Q21" t="str">
            <v>3.1.</v>
          </cell>
          <cell r="R21" t="str">
            <v>Vigencia</v>
          </cell>
          <cell r="S21">
            <v>6.0557357255713402</v>
          </cell>
          <cell r="T21">
            <v>5.8908731121949929</v>
          </cell>
          <cell r="U21">
            <v>6.7247639865459741</v>
          </cell>
          <cell r="V21">
            <v>8.2345547129306667</v>
          </cell>
          <cell r="W21">
            <v>9.2124775752714729</v>
          </cell>
          <cell r="X21">
            <v>9.1451559756517522</v>
          </cell>
          <cell r="Y21">
            <v>9.3976243730531408</v>
          </cell>
          <cell r="Z21">
            <v>8.4078323661133165</v>
          </cell>
          <cell r="AA21">
            <v>10.992057804599581</v>
          </cell>
        </row>
        <row r="22">
          <cell r="B22" t="str">
            <v>3.2.</v>
          </cell>
          <cell r="C22" t="str">
            <v>Reservas de apropiación</v>
          </cell>
          <cell r="D22">
            <v>27937.4</v>
          </cell>
          <cell r="E22">
            <v>67827</v>
          </cell>
          <cell r="F22">
            <v>44092.851999999999</v>
          </cell>
          <cell r="G22">
            <v>61973.756000000001</v>
          </cell>
          <cell r="H22">
            <v>25414.799999999999</v>
          </cell>
          <cell r="I22">
            <v>128370.81544999999</v>
          </cell>
          <cell r="J22">
            <v>142737.45243100001</v>
          </cell>
          <cell r="K22">
            <v>123754.56052803001</v>
          </cell>
          <cell r="L22">
            <v>855038.81017270719</v>
          </cell>
          <cell r="Q22" t="str">
            <v>3.2.</v>
          </cell>
          <cell r="R22" t="str">
            <v>Reservas de apropiación</v>
          </cell>
          <cell r="S22">
            <v>0.18468932417513403</v>
          </cell>
          <cell r="T22">
            <v>0.3353104158655954</v>
          </cell>
          <cell r="U22">
            <v>0.16803184632036916</v>
          </cell>
          <cell r="V22">
            <v>0.18701431054081794</v>
          </cell>
          <cell r="W22">
            <v>5.8301874902109703E-2</v>
          </cell>
          <cell r="X22">
            <v>0.22561999275604708</v>
          </cell>
          <cell r="Y22">
            <v>0.19713207953997386</v>
          </cell>
          <cell r="Z22">
            <v>0.13761042944317223</v>
          </cell>
          <cell r="AA22">
            <v>0.7844639464190738</v>
          </cell>
        </row>
        <row r="23">
          <cell r="B23" t="str">
            <v>3.3.</v>
          </cell>
          <cell r="C23" t="str">
            <v>Reservas de Tesorería</v>
          </cell>
          <cell r="D23">
            <v>75494</v>
          </cell>
          <cell r="E23">
            <v>29690</v>
          </cell>
          <cell r="F23">
            <v>78024.957999999999</v>
          </cell>
          <cell r="G23">
            <v>22885.749</v>
          </cell>
          <cell r="H23">
            <v>67817.076000000001</v>
          </cell>
          <cell r="I23">
            <v>186160.80899999998</v>
          </cell>
          <cell r="J23">
            <v>346270.85688199999</v>
          </cell>
          <cell r="K23">
            <v>497790.06317515002</v>
          </cell>
          <cell r="L23">
            <v>1048134.2245552937</v>
          </cell>
          <cell r="Q23" t="str">
            <v>3.3.</v>
          </cell>
          <cell r="R23" t="str">
            <v>Reservas de Tesorería</v>
          </cell>
          <cell r="S23">
            <v>0.4990777896038131</v>
          </cell>
          <cell r="T23">
            <v>0.14677585986479616</v>
          </cell>
          <cell r="U23">
            <v>0.29734247518870538</v>
          </cell>
          <cell r="V23">
            <v>6.906088716722629E-2</v>
          </cell>
          <cell r="W23">
            <v>0.1555732361135585</v>
          </cell>
          <cell r="X23">
            <v>0.32718963598388406</v>
          </cell>
          <cell r="Y23">
            <v>0.47822833418044275</v>
          </cell>
          <cell r="Z23">
            <v>0.55352387882756815</v>
          </cell>
          <cell r="AA23">
            <v>0.96162127425006882</v>
          </cell>
        </row>
        <row r="24">
          <cell r="B24" t="str">
            <v>3.4.</v>
          </cell>
          <cell r="C24" t="str">
            <v>Deuda Flotante</v>
          </cell>
          <cell r="D24">
            <v>-45804</v>
          </cell>
          <cell r="E24">
            <v>48334.957999999999</v>
          </cell>
          <cell r="F24">
            <v>-55139.209000000003</v>
          </cell>
          <cell r="G24">
            <v>44931.327000000005</v>
          </cell>
          <cell r="H24">
            <v>118343.73299999998</v>
          </cell>
          <cell r="I24">
            <v>160110.04788200001</v>
          </cell>
          <cell r="J24">
            <v>151519.20629315003</v>
          </cell>
          <cell r="K24">
            <v>550344.1613801436</v>
          </cell>
          <cell r="L24">
            <v>-437484.9525341579</v>
          </cell>
          <cell r="Q24" t="str">
            <v>3.4.</v>
          </cell>
          <cell r="R24" t="str">
            <v>Deuda Flotante</v>
          </cell>
          <cell r="S24">
            <v>-0.30280232965550979</v>
          </cell>
          <cell r="T24">
            <v>0.23894931027210534</v>
          </cell>
          <cell r="U24">
            <v>-0.21012800652846669</v>
          </cell>
          <cell r="V24">
            <v>0.13558644308389245</v>
          </cell>
          <cell r="W24">
            <v>0.27148203081726674</v>
          </cell>
          <cell r="X24">
            <v>0.28140374209414742</v>
          </cell>
          <cell r="Y24">
            <v>0.20926039885189857</v>
          </cell>
          <cell r="Z24">
            <v>0.61196206479930682</v>
          </cell>
          <cell r="AA24">
            <v>-0.40137496483298385</v>
          </cell>
        </row>
        <row r="26">
          <cell r="A26" t="str">
            <v>SERVICIO DE LA DEUDA</v>
          </cell>
          <cell r="D26">
            <v>642008.13299999991</v>
          </cell>
          <cell r="E26">
            <v>981207.84400000004</v>
          </cell>
          <cell r="F26">
            <v>1186322.27</v>
          </cell>
          <cell r="G26">
            <v>1555947.0029999998</v>
          </cell>
          <cell r="H26">
            <v>2492870.6804299997</v>
          </cell>
          <cell r="I26">
            <v>2555290.0435859999</v>
          </cell>
          <cell r="J26">
            <v>4931696.6335319998</v>
          </cell>
          <cell r="K26">
            <v>8105297.8707762575</v>
          </cell>
          <cell r="L26">
            <v>15954873.558034485</v>
          </cell>
          <cell r="P26" t="str">
            <v>SERVICIO DE LA DEUDA</v>
          </cell>
          <cell r="S26">
            <v>4.2442048364811882</v>
          </cell>
          <cell r="T26">
            <v>4.8507115193392645</v>
          </cell>
          <cell r="U26">
            <v>4.5209124000205634</v>
          </cell>
          <cell r="V26">
            <v>4.6952835326633569</v>
          </cell>
          <cell r="W26">
            <v>5.7186770919923413</v>
          </cell>
          <cell r="X26">
            <v>4.4910871610691521</v>
          </cell>
          <cell r="Y26">
            <v>6.8110758351835914</v>
          </cell>
          <cell r="Z26">
            <v>9.0127872136859288</v>
          </cell>
          <cell r="AA26">
            <v>14.637959034192823</v>
          </cell>
        </row>
        <row r="27">
          <cell r="A27" t="str">
            <v>1.</v>
          </cell>
          <cell r="B27" t="str">
            <v>INTERNA</v>
          </cell>
          <cell r="D27">
            <v>53495.635999999999</v>
          </cell>
          <cell r="E27">
            <v>317438.14600000001</v>
          </cell>
          <cell r="F27">
            <v>191249.383</v>
          </cell>
          <cell r="G27">
            <v>342860.55699999997</v>
          </cell>
          <cell r="H27">
            <v>1209860.2339999999</v>
          </cell>
          <cell r="I27">
            <v>1316512.6035509999</v>
          </cell>
          <cell r="J27">
            <v>3410773.4025599998</v>
          </cell>
          <cell r="K27">
            <v>5774404.6764245965</v>
          </cell>
          <cell r="L27">
            <v>12048979.051885806</v>
          </cell>
          <cell r="P27" t="str">
            <v>1.</v>
          </cell>
          <cell r="Q27" t="str">
            <v>INTERNA</v>
          </cell>
          <cell r="S27">
            <v>0.35365040623533223</v>
          </cell>
          <cell r="T27">
            <v>1.5692912372191545</v>
          </cell>
          <cell r="U27">
            <v>0.72882531919508009</v>
          </cell>
          <cell r="V27">
            <v>1.0346287657471622</v>
          </cell>
          <cell r="W27">
            <v>2.7754347864907527</v>
          </cell>
          <cell r="X27">
            <v>2.3138558638518121</v>
          </cell>
          <cell r="Y27">
            <v>4.7105566355215256</v>
          </cell>
          <cell r="Z27">
            <v>6.4209214101768168</v>
          </cell>
          <cell r="AA27">
            <v>11.054456879511593</v>
          </cell>
        </row>
        <row r="28">
          <cell r="B28" t="str">
            <v>1.1.</v>
          </cell>
          <cell r="C28" t="str">
            <v>Vigencia</v>
          </cell>
          <cell r="D28">
            <v>43883.635999999999</v>
          </cell>
          <cell r="E28">
            <v>303956</v>
          </cell>
          <cell r="F28">
            <v>181226.709</v>
          </cell>
          <cell r="G28">
            <v>322907.95699999999</v>
          </cell>
          <cell r="H28">
            <v>1121100.2999999998</v>
          </cell>
          <cell r="I28">
            <v>1288610.748864</v>
          </cell>
          <cell r="J28">
            <v>3407106.3435379998</v>
          </cell>
          <cell r="K28">
            <v>5204532.9409779999</v>
          </cell>
          <cell r="L28">
            <v>10199179.051885806</v>
          </cell>
          <cell r="Q28" t="str">
            <v>1.1.</v>
          </cell>
          <cell r="R28" t="str">
            <v>Vigencia</v>
          </cell>
          <cell r="S28">
            <v>0.29010713506581076</v>
          </cell>
          <cell r="T28">
            <v>1.5026407295744015</v>
          </cell>
          <cell r="U28">
            <v>0.69063027530707843</v>
          </cell>
          <cell r="V28">
            <v>0.97441905806869411</v>
          </cell>
          <cell r="W28">
            <v>2.5718183673811188</v>
          </cell>
          <cell r="X28">
            <v>2.2648165535514644</v>
          </cell>
          <cell r="Y28">
            <v>4.7054921275140549</v>
          </cell>
          <cell r="Z28">
            <v>5.7872454154681607</v>
          </cell>
          <cell r="AA28">
            <v>9.3573392857582771</v>
          </cell>
        </row>
        <row r="29">
          <cell r="B29" t="str">
            <v>1.2.</v>
          </cell>
          <cell r="C29" t="str">
            <v>Reservas de apropiación</v>
          </cell>
          <cell r="D29">
            <v>0</v>
          </cell>
          <cell r="E29">
            <v>2300</v>
          </cell>
          <cell r="F29">
            <v>0</v>
          </cell>
          <cell r="G29">
            <v>0</v>
          </cell>
          <cell r="H29">
            <v>0</v>
          </cell>
          <cell r="I29">
            <v>0</v>
          </cell>
          <cell r="J29">
            <v>0</v>
          </cell>
          <cell r="K29">
            <v>200</v>
          </cell>
          <cell r="L29">
            <v>0</v>
          </cell>
          <cell r="Q29" t="str">
            <v>1.2.</v>
          </cell>
          <cell r="R29" t="str">
            <v>Reservas de apropiación</v>
          </cell>
          <cell r="S29">
            <v>0</v>
          </cell>
          <cell r="T29">
            <v>1.137030911717855E-2</v>
          </cell>
          <cell r="U29">
            <v>0</v>
          </cell>
          <cell r="V29">
            <v>0</v>
          </cell>
          <cell r="W29">
            <v>0</v>
          </cell>
          <cell r="X29">
            <v>0</v>
          </cell>
          <cell r="Y29">
            <v>0</v>
          </cell>
          <cell r="Z29">
            <v>2.2239249827403964E-4</v>
          </cell>
          <cell r="AA29">
            <v>0</v>
          </cell>
        </row>
        <row r="30">
          <cell r="B30" t="str">
            <v>1.3.</v>
          </cell>
          <cell r="C30" t="str">
            <v>Reservas de Tesorería</v>
          </cell>
          <cell r="D30">
            <v>1630.654</v>
          </cell>
          <cell r="E30">
            <v>9612</v>
          </cell>
          <cell r="F30">
            <v>11182.146000000001</v>
          </cell>
          <cell r="G30">
            <v>10022.674000000001</v>
          </cell>
          <cell r="H30">
            <v>19952.599999999999</v>
          </cell>
          <cell r="I30">
            <v>88759.933999999994</v>
          </cell>
          <cell r="J30">
            <v>27901.854686999999</v>
          </cell>
          <cell r="K30">
            <v>3667.0590219999999</v>
          </cell>
          <cell r="L30">
            <v>569671.7354465964</v>
          </cell>
          <cell r="Q30" t="str">
            <v>1.3.</v>
          </cell>
          <cell r="R30" t="str">
            <v>Reservas de Tesorería</v>
          </cell>
          <cell r="S30">
            <v>1.0779971837876073E-2</v>
          </cell>
          <cell r="T30">
            <v>4.7518004884487056E-2</v>
          </cell>
          <cell r="U30">
            <v>4.2613633570446542E-2</v>
          </cell>
          <cell r="V30">
            <v>3.024479374600729E-2</v>
          </cell>
          <cell r="W30">
            <v>4.5771518531400372E-2</v>
          </cell>
          <cell r="X30">
            <v>0.15600131226016306</v>
          </cell>
          <cell r="Y30">
            <v>3.8534740138572762E-2</v>
          </cell>
          <cell r="Z30">
            <v>4.0776320861046818E-3</v>
          </cell>
          <cell r="AA30">
            <v>0.52265105681176505</v>
          </cell>
        </row>
        <row r="31">
          <cell r="B31" t="str">
            <v>1.4.</v>
          </cell>
          <cell r="C31" t="str">
            <v>Deuda Flotante</v>
          </cell>
          <cell r="D31">
            <v>7981.3459999999995</v>
          </cell>
          <cell r="E31">
            <v>1570.1460000000006</v>
          </cell>
          <cell r="F31">
            <v>-1159.4719999999998</v>
          </cell>
          <cell r="G31">
            <v>9929.9259999999977</v>
          </cell>
          <cell r="H31">
            <v>68807.334000000003</v>
          </cell>
          <cell r="I31">
            <v>-60858.079312999995</v>
          </cell>
          <cell r="J31">
            <v>-24234.795664999998</v>
          </cell>
          <cell r="K31">
            <v>566004.67642459646</v>
          </cell>
          <cell r="L31">
            <v>1280128.2645534035</v>
          </cell>
          <cell r="Q31" t="str">
            <v>1.4.</v>
          </cell>
          <cell r="R31" t="str">
            <v>Deuda Flotante</v>
          </cell>
          <cell r="S31">
            <v>5.2763299331645364E-2</v>
          </cell>
          <cell r="T31">
            <v>7.762193643087582E-3</v>
          </cell>
          <cell r="U31">
            <v>-4.418589682444924E-3</v>
          </cell>
          <cell r="V31">
            <v>2.9964913932461049E-2</v>
          </cell>
          <cell r="W31">
            <v>0.15784490057823317</v>
          </cell>
          <cell r="X31">
            <v>-0.10696200195981539</v>
          </cell>
          <cell r="Y31">
            <v>-3.3470232131102652E-2</v>
          </cell>
          <cell r="Z31">
            <v>0.62937597012427704</v>
          </cell>
          <cell r="AA31">
            <v>1.1744665369415503</v>
          </cell>
        </row>
        <row r="32">
          <cell r="A32" t="str">
            <v>2.</v>
          </cell>
          <cell r="B32" t="str">
            <v>EXTERNA</v>
          </cell>
          <cell r="D32">
            <v>588512.49699999997</v>
          </cell>
          <cell r="E32">
            <v>663769.69799999997</v>
          </cell>
          <cell r="F32">
            <v>995072.88699999999</v>
          </cell>
          <cell r="G32">
            <v>1213086.4459999998</v>
          </cell>
          <cell r="H32">
            <v>1283010.44643</v>
          </cell>
          <cell r="I32">
            <v>1238777.440035</v>
          </cell>
          <cell r="J32">
            <v>1520923.2309719999</v>
          </cell>
          <cell r="K32">
            <v>2330893.194351661</v>
          </cell>
          <cell r="L32">
            <v>3905894.5061486787</v>
          </cell>
          <cell r="P32" t="str">
            <v>2.</v>
          </cell>
          <cell r="Q32" t="str">
            <v>EXTERNA</v>
          </cell>
          <cell r="S32">
            <v>3.8905544302458566</v>
          </cell>
          <cell r="T32">
            <v>3.2814202821201093</v>
          </cell>
          <cell r="U32">
            <v>3.7920870808254832</v>
          </cell>
          <cell r="V32">
            <v>3.6606547669161946</v>
          </cell>
          <cell r="W32">
            <v>2.9432423055015895</v>
          </cell>
          <cell r="X32">
            <v>2.17723129721734</v>
          </cell>
          <cell r="Y32">
            <v>2.1005191996620658</v>
          </cell>
          <cell r="Z32">
            <v>2.5918658035091124</v>
          </cell>
          <cell r="AA32">
            <v>3.5835021546812307</v>
          </cell>
        </row>
        <row r="33">
          <cell r="B33" t="str">
            <v>2.1.</v>
          </cell>
          <cell r="C33" t="str">
            <v>Vigencia</v>
          </cell>
          <cell r="D33">
            <v>502217.49699999997</v>
          </cell>
          <cell r="E33">
            <v>622360</v>
          </cell>
          <cell r="F33">
            <v>984036.4</v>
          </cell>
          <cell r="G33">
            <v>1127655.3459999999</v>
          </cell>
          <cell r="H33">
            <v>1264475.7</v>
          </cell>
          <cell r="I33">
            <v>1227136.3594519999</v>
          </cell>
          <cell r="J33">
            <v>1479298.6209249999</v>
          </cell>
          <cell r="K33">
            <v>1924315.2899529999</v>
          </cell>
          <cell r="L33">
            <v>3722794.5061486787</v>
          </cell>
          <cell r="Q33" t="str">
            <v>2.1.</v>
          </cell>
          <cell r="R33" t="str">
            <v>Vigencia</v>
          </cell>
          <cell r="S33">
            <v>3.3200730959164919</v>
          </cell>
          <cell r="T33">
            <v>3.0767067748553227</v>
          </cell>
          <cell r="U33">
            <v>3.7500285338414789</v>
          </cell>
          <cell r="V33">
            <v>3.4028547028819336</v>
          </cell>
          <cell r="W33">
            <v>2.9007233611186236</v>
          </cell>
          <cell r="X33">
            <v>2.1567713468181622</v>
          </cell>
          <cell r="Y33">
            <v>2.0430322135988095</v>
          </cell>
          <cell r="Z33">
            <v>2.1397664239979028</v>
          </cell>
          <cell r="AA33">
            <v>3.4155152201930523</v>
          </cell>
        </row>
        <row r="34">
          <cell r="B34" t="str">
            <v>2.2.</v>
          </cell>
          <cell r="C34" t="str">
            <v>Reservas de apropiación</v>
          </cell>
          <cell r="D34">
            <v>0</v>
          </cell>
          <cell r="E34">
            <v>799</v>
          </cell>
          <cell r="F34">
            <v>0</v>
          </cell>
          <cell r="G34">
            <v>0</v>
          </cell>
          <cell r="H34">
            <v>0</v>
          </cell>
          <cell r="I34">
            <v>0</v>
          </cell>
          <cell r="J34">
            <v>0</v>
          </cell>
          <cell r="K34">
            <v>260.10000000000002</v>
          </cell>
          <cell r="L34">
            <v>0</v>
          </cell>
          <cell r="Q34" t="str">
            <v>2.2.</v>
          </cell>
          <cell r="R34" t="str">
            <v>Reservas de apropiación</v>
          </cell>
          <cell r="S34">
            <v>0</v>
          </cell>
          <cell r="T34">
            <v>3.9499465150546354E-3</v>
          </cell>
          <cell r="U34">
            <v>0</v>
          </cell>
          <cell r="V34">
            <v>0</v>
          </cell>
          <cell r="W34">
            <v>0</v>
          </cell>
          <cell r="X34">
            <v>0</v>
          </cell>
          <cell r="Y34">
            <v>0</v>
          </cell>
          <cell r="Z34">
            <v>2.8922144400538854E-4</v>
          </cell>
          <cell r="AA34">
            <v>0</v>
          </cell>
        </row>
        <row r="35">
          <cell r="B35" t="str">
            <v>2.3.</v>
          </cell>
          <cell r="C35" t="str">
            <v>Reservas de Tesorería</v>
          </cell>
          <cell r="D35">
            <v>18709.312999999998</v>
          </cell>
          <cell r="E35">
            <v>86295</v>
          </cell>
          <cell r="F35">
            <v>40610.697999999997</v>
          </cell>
          <cell r="G35">
            <v>11036.486999999999</v>
          </cell>
          <cell r="H35">
            <v>85431.099999999991</v>
          </cell>
          <cell r="I35">
            <v>18534.746429999999</v>
          </cell>
          <cell r="J35">
            <v>11641.080583000001</v>
          </cell>
          <cell r="K35">
            <v>41624.610047000002</v>
          </cell>
          <cell r="L35">
            <v>406317.8043986609</v>
          </cell>
          <cell r="Q35" t="str">
            <v>2.3.</v>
          </cell>
          <cell r="R35" t="str">
            <v>Reservas de Tesorería</v>
          </cell>
          <cell r="S35">
            <v>0.12368403551336377</v>
          </cell>
          <cell r="T35">
            <v>0.42660905446387953</v>
          </cell>
          <cell r="U35">
            <v>0.15476183226476081</v>
          </cell>
          <cell r="V35">
            <v>3.3304113552480176E-2</v>
          </cell>
          <cell r="W35">
            <v>0.19598003151508667</v>
          </cell>
          <cell r="X35">
            <v>3.2576013018321678E-2</v>
          </cell>
          <cell r="Y35">
            <v>1.6077283041943974E-2</v>
          </cell>
          <cell r="Z35">
            <v>4.6285005090175101E-2</v>
          </cell>
          <cell r="AA35">
            <v>0.37278035165973927</v>
          </cell>
        </row>
        <row r="36">
          <cell r="B36" t="str">
            <v>2.4.</v>
          </cell>
          <cell r="C36" t="str">
            <v>Deuda Flotante</v>
          </cell>
          <cell r="D36">
            <v>67585.687000000005</v>
          </cell>
          <cell r="E36">
            <v>-45684.302000000003</v>
          </cell>
          <cell r="F36">
            <v>-29574.210999999996</v>
          </cell>
          <cell r="G36">
            <v>74394.612999999998</v>
          </cell>
          <cell r="H36">
            <v>-66896.353569999992</v>
          </cell>
          <cell r="I36">
            <v>-6893.6658469999984</v>
          </cell>
          <cell r="J36">
            <v>29983.529463999999</v>
          </cell>
          <cell r="K36">
            <v>364693.1943516609</v>
          </cell>
          <cell r="L36">
            <v>-223217.8043986609</v>
          </cell>
          <cell r="Q36" t="str">
            <v>2.4.</v>
          </cell>
          <cell r="R36" t="str">
            <v>Deuda Flotante</v>
          </cell>
          <cell r="S36">
            <v>0.44679729881600083</v>
          </cell>
          <cell r="T36">
            <v>-0.22584549371414708</v>
          </cell>
          <cell r="U36">
            <v>-0.11270328528075639</v>
          </cell>
          <cell r="V36">
            <v>0.22449595048178086</v>
          </cell>
          <cell r="W36">
            <v>-0.15346108713212142</v>
          </cell>
          <cell r="X36">
            <v>-1.2116062619143773E-2</v>
          </cell>
          <cell r="Y36">
            <v>4.140970302131227E-2</v>
          </cell>
          <cell r="Z36">
            <v>0.40552515297702868</v>
          </cell>
          <cell r="AA36">
            <v>-0.20479341717156105</v>
          </cell>
        </row>
        <row r="38">
          <cell r="A38" t="str">
            <v>INVERSION</v>
          </cell>
          <cell r="D38">
            <v>401180.27699999989</v>
          </cell>
          <cell r="E38">
            <v>698543.87199999997</v>
          </cell>
          <cell r="F38">
            <v>1001927.9469999998</v>
          </cell>
          <cell r="G38">
            <v>1084661.3589999999</v>
          </cell>
          <cell r="H38">
            <v>1426368.5948099999</v>
          </cell>
          <cell r="I38">
            <v>2390426.667376</v>
          </cell>
          <cell r="J38">
            <v>3155755.68042127</v>
          </cell>
          <cell r="K38">
            <v>4182411.6367080738</v>
          </cell>
          <cell r="L38">
            <v>2286180.076307606</v>
          </cell>
          <cell r="P38" t="str">
            <v>INVERSION</v>
          </cell>
          <cell r="S38">
            <v>2.6521334924339075</v>
          </cell>
          <cell r="T38">
            <v>3.4533303289351327</v>
          </cell>
          <cell r="U38">
            <v>3.8182107797061291</v>
          </cell>
          <cell r="V38">
            <v>3.2731144490201882</v>
          </cell>
          <cell r="W38">
            <v>3.2721077238030847</v>
          </cell>
          <cell r="X38">
            <v>4.2013291376753887</v>
          </cell>
          <cell r="Y38">
            <v>4.3583563332984143</v>
          </cell>
          <cell r="Z38">
            <v>4.6506848634896176</v>
          </cell>
          <cell r="AA38">
            <v>2.0974788787922671</v>
          </cell>
        </row>
        <row r="39">
          <cell r="B39" t="str">
            <v>1.1.</v>
          </cell>
          <cell r="C39" t="str">
            <v>Vigencia</v>
          </cell>
          <cell r="D39">
            <v>300944.17699999997</v>
          </cell>
          <cell r="E39">
            <v>509847</v>
          </cell>
          <cell r="F39">
            <v>740705.81499999994</v>
          </cell>
          <cell r="G39">
            <v>698011.73499999999</v>
          </cell>
          <cell r="H39">
            <v>958714.70000000007</v>
          </cell>
          <cell r="I39">
            <v>1384495.9769009999</v>
          </cell>
          <cell r="J39">
            <v>1677982.626127</v>
          </cell>
          <cell r="K39">
            <v>2146733.9303026702</v>
          </cell>
          <cell r="L39">
            <v>439348.78469574777</v>
          </cell>
          <cell r="Q39" t="str">
            <v>1.1.</v>
          </cell>
          <cell r="R39" t="str">
            <v>Vigencia</v>
          </cell>
          <cell r="S39">
            <v>1.9894899548480498</v>
          </cell>
          <cell r="T39">
            <v>2.5204860836809271</v>
          </cell>
          <cell r="U39">
            <v>2.8227288557946713</v>
          </cell>
          <cell r="V39">
            <v>2.106346166438986</v>
          </cell>
          <cell r="W39">
            <v>2.1993037327153329</v>
          </cell>
          <cell r="X39">
            <v>2.4333410299231679</v>
          </cell>
          <cell r="Y39">
            <v>2.3174310518135717</v>
          </cell>
          <cell r="Z39">
            <v>2.3870876094482947</v>
          </cell>
          <cell r="AA39">
            <v>0.40308495637435993</v>
          </cell>
        </row>
        <row r="40">
          <cell r="B40" t="str">
            <v>1.2.</v>
          </cell>
          <cell r="C40" t="str">
            <v>Reservas de apropiación</v>
          </cell>
          <cell r="D40">
            <v>44156.1</v>
          </cell>
          <cell r="E40">
            <v>131762</v>
          </cell>
          <cell r="F40">
            <v>153077.386</v>
          </cell>
          <cell r="G40">
            <v>263387.62400000001</v>
          </cell>
          <cell r="H40">
            <v>301579.3</v>
          </cell>
          <cell r="I40">
            <v>426682.572744</v>
          </cell>
          <cell r="J40">
            <v>544215.95600500004</v>
          </cell>
          <cell r="K40">
            <v>958608.97140806005</v>
          </cell>
          <cell r="L40">
            <v>1105971.7226547827</v>
          </cell>
          <cell r="Q40" t="str">
            <v>1.2.</v>
          </cell>
          <cell r="R40" t="str">
            <v>Reservas de apropiación</v>
          </cell>
          <cell r="S40">
            <v>0.29190834749152161</v>
          </cell>
          <cell r="T40">
            <v>0.65138029125986086</v>
          </cell>
          <cell r="U40">
            <v>0.58335704389173626</v>
          </cell>
          <cell r="V40">
            <v>0.79480828800087888</v>
          </cell>
          <cell r="W40">
            <v>0.69182675534199811</v>
          </cell>
          <cell r="X40">
            <v>0.74992215819590957</v>
          </cell>
          <cell r="Y40">
            <v>0.75160668275175668</v>
          </cell>
          <cell r="Z40">
            <v>1.0659372200967294</v>
          </cell>
          <cell r="AA40">
            <v>1.0146848679376657</v>
          </cell>
        </row>
        <row r="41">
          <cell r="B41" t="str">
            <v>1.3.</v>
          </cell>
          <cell r="C41" t="str">
            <v>Reservas de Tesorería</v>
          </cell>
          <cell r="D41">
            <v>93412.69200000001</v>
          </cell>
          <cell r="E41">
            <v>56080</v>
          </cell>
          <cell r="F41">
            <v>56934.872000000003</v>
          </cell>
          <cell r="G41">
            <v>108144.746</v>
          </cell>
          <cell r="H41">
            <v>123262</v>
          </cell>
          <cell r="I41">
            <v>166074.59480999998</v>
          </cell>
          <cell r="J41">
            <v>579248.11773099995</v>
          </cell>
          <cell r="K41">
            <v>933557.09828926995</v>
          </cell>
          <cell r="L41">
            <v>1077068.7349973437</v>
          </cell>
          <cell r="Q41" t="str">
            <v>1.3.</v>
          </cell>
          <cell r="R41" t="str">
            <v>Reservas de Tesorería</v>
          </cell>
          <cell r="S41">
            <v>0.61753516629535865</v>
          </cell>
          <cell r="T41">
            <v>0.27723779795277087</v>
          </cell>
          <cell r="U41">
            <v>0.21697103335873782</v>
          </cell>
          <cell r="V41">
            <v>0.32634160678920082</v>
          </cell>
          <cell r="W41">
            <v>0.28276459795803421</v>
          </cell>
          <cell r="X41">
            <v>0.29188681825106888</v>
          </cell>
          <cell r="Y41">
            <v>0.79998895926159852</v>
          </cell>
          <cell r="Z41">
            <v>1.0380804768500695</v>
          </cell>
          <cell r="AA41">
            <v>0.98816753154158254</v>
          </cell>
        </row>
        <row r="42">
          <cell r="B42" t="str">
            <v>1.4.</v>
          </cell>
          <cell r="C42" t="str">
            <v>Deuda Flotante</v>
          </cell>
          <cell r="D42">
            <v>-37332.69200000001</v>
          </cell>
          <cell r="E42">
            <v>854.87200000000303</v>
          </cell>
          <cell r="F42">
            <v>51209.873999999996</v>
          </cell>
          <cell r="G42">
            <v>15117.254000000001</v>
          </cell>
          <cell r="H42">
            <v>42812.59480999998</v>
          </cell>
          <cell r="I42">
            <v>413173.52292099997</v>
          </cell>
          <cell r="J42">
            <v>354308.98055827001</v>
          </cell>
          <cell r="K42">
            <v>143511.63670807378</v>
          </cell>
          <cell r="L42">
            <v>-336209.16604026826</v>
          </cell>
          <cell r="Q42" t="str">
            <v>1.4.</v>
          </cell>
          <cell r="R42" t="str">
            <v>Deuda Flotante</v>
          </cell>
          <cell r="S42">
            <v>-0.24679997620102212</v>
          </cell>
          <cell r="T42">
            <v>4.2261560415742154E-3</v>
          </cell>
          <cell r="U42">
            <v>0.19515384666098415</v>
          </cell>
          <cell r="V42">
            <v>4.5618387791122782E-2</v>
          </cell>
          <cell r="W42">
            <v>9.8212637787719381E-2</v>
          </cell>
          <cell r="X42">
            <v>0.72617913130524148</v>
          </cell>
          <cell r="Y42">
            <v>0.48932963947148822</v>
          </cell>
          <cell r="Z42">
            <v>0.15957955709452451</v>
          </cell>
          <cell r="AA42">
            <v>-0.30845847706134122</v>
          </cell>
        </row>
        <row r="44">
          <cell r="A44" t="str">
            <v>TOTAL</v>
          </cell>
          <cell r="D44">
            <v>2557359.9179999996</v>
          </cell>
          <cell r="E44">
            <v>3722729.2560000001</v>
          </cell>
          <cell r="F44">
            <v>5028291.368999999</v>
          </cell>
          <cell r="G44">
            <v>6999904.296000001</v>
          </cell>
          <cell r="H44">
            <v>10267718.256239997</v>
          </cell>
          <cell r="I44">
            <v>13362172.286022998</v>
          </cell>
          <cell r="J44">
            <v>18831778.02793254</v>
          </cell>
          <cell r="K44">
            <v>25766957.505246505</v>
          </cell>
          <cell r="L44">
            <v>36855672.000612743</v>
          </cell>
          <cell r="P44" t="str">
            <v>TOTAL</v>
          </cell>
          <cell r="S44">
            <v>16.906264538861745</v>
          </cell>
          <cell r="T44">
            <v>18.403731478384401</v>
          </cell>
          <cell r="U44">
            <v>19.16213273230424</v>
          </cell>
          <cell r="V44">
            <v>21.123171488398242</v>
          </cell>
          <cell r="W44">
            <v>23.554276457238004</v>
          </cell>
          <cell r="X44">
            <v>23.484880140469357</v>
          </cell>
          <cell r="Y44">
            <v>26.008223496044923</v>
          </cell>
          <cell r="Z44">
            <v>28.651890262563928</v>
          </cell>
          <cell r="AA44">
            <v>33.813606542243129</v>
          </cell>
        </row>
        <row r="45">
          <cell r="C45" t="str">
            <v>Vigencia</v>
          </cell>
          <cell r="D45">
            <v>2272076.5039999997</v>
          </cell>
          <cell r="E45">
            <v>3302176</v>
          </cell>
          <cell r="F45">
            <v>4628191.3469999991</v>
          </cell>
          <cell r="G45">
            <v>6291665.8440000005</v>
          </cell>
          <cell r="H45">
            <v>9373474.9999999981</v>
          </cell>
          <cell r="I45">
            <v>11670494.857997</v>
          </cell>
          <cell r="J45">
            <v>16469406.425021999</v>
          </cell>
          <cell r="K45">
            <v>21232333.953963906</v>
          </cell>
          <cell r="L45">
            <v>31138731.894625232</v>
          </cell>
          <cell r="R45" t="str">
            <v>Vigencia</v>
          </cell>
          <cell r="S45">
            <v>15.02030518222745</v>
          </cell>
          <cell r="T45">
            <v>16.324679077968778</v>
          </cell>
          <cell r="U45">
            <v>17.637406107465363</v>
          </cell>
          <cell r="V45">
            <v>18.985964800469304</v>
          </cell>
          <cell r="W45">
            <v>21.502871037665166</v>
          </cell>
          <cell r="X45">
            <v>20.511647885779386</v>
          </cell>
          <cell r="Y45">
            <v>22.745595371495362</v>
          </cell>
          <cell r="Z45">
            <v>23.609558961053754</v>
          </cell>
          <cell r="AA45">
            <v>28.568542407577031</v>
          </cell>
        </row>
        <row r="46">
          <cell r="C46" t="str">
            <v>Reservas de apropiación</v>
          </cell>
          <cell r="D46">
            <v>83376.41399999999</v>
          </cell>
          <cell r="E46">
            <v>216155</v>
          </cell>
          <cell r="F46">
            <v>221817.58899999998</v>
          </cell>
          <cell r="G46">
            <v>374226.598</v>
          </cell>
          <cell r="H46">
            <v>409219.1</v>
          </cell>
          <cell r="I46">
            <v>630987.60453799996</v>
          </cell>
          <cell r="J46">
            <v>744073.92789699999</v>
          </cell>
          <cell r="K46">
            <v>1154768.3710225602</v>
          </cell>
          <cell r="L46">
            <v>2065027.499342344</v>
          </cell>
          <cell r="R46" t="str">
            <v>Reservas de apropiación</v>
          </cell>
          <cell r="S46">
            <v>0.55118706657764083</v>
          </cell>
          <cell r="T46">
            <v>1.0685865944450998</v>
          </cell>
          <cell r="U46">
            <v>0.84531658387628927</v>
          </cell>
          <cell r="V46">
            <v>1.1292800973851873</v>
          </cell>
          <cell r="W46">
            <v>0.9387538275238807</v>
          </cell>
          <cell r="X46">
            <v>1.109001436704818</v>
          </cell>
          <cell r="Y46">
            <v>1.0276268648462701</v>
          </cell>
          <cell r="Z46">
            <v>1.2840591147977511</v>
          </cell>
          <cell r="AA46">
            <v>1.8945802252774924</v>
          </cell>
        </row>
        <row r="47">
          <cell r="C47" t="str">
            <v>Reservas de Tesorería</v>
          </cell>
          <cell r="D47">
            <v>198262.264</v>
          </cell>
          <cell r="E47">
            <v>201907</v>
          </cell>
          <cell r="F47">
            <v>204398.25600000002</v>
          </cell>
          <cell r="G47">
            <v>178282.43299999999</v>
          </cell>
          <cell r="H47">
            <v>334011.85399999999</v>
          </cell>
          <cell r="I47">
            <v>485024.15623999998</v>
          </cell>
          <cell r="J47">
            <v>1060689.8234879998</v>
          </cell>
          <cell r="K47">
            <v>1618297.6750135398</v>
          </cell>
          <cell r="L47">
            <v>3379855.1802600399</v>
          </cell>
          <cell r="R47" t="str">
            <v>Reservas de Tesorería</v>
          </cell>
          <cell r="S47">
            <v>1.3106775701243496</v>
          </cell>
          <cell r="T47">
            <v>0.99815000127050846</v>
          </cell>
          <cell r="U47">
            <v>0.7789338811729275</v>
          </cell>
          <cell r="V47">
            <v>0.53799169908363409</v>
          </cell>
          <cell r="W47">
            <v>0.7662274473035291</v>
          </cell>
          <cell r="X47">
            <v>0.85246125635152425</v>
          </cell>
          <cell r="Y47">
            <v>1.4648992754873165</v>
          </cell>
          <cell r="Z47">
            <v>1.7994863144866549</v>
          </cell>
          <cell r="AA47">
            <v>3.1008820903652272</v>
          </cell>
        </row>
        <row r="48">
          <cell r="C48" t="str">
            <v>Deuda Flotante</v>
          </cell>
          <cell r="D48">
            <v>3644.7359999999971</v>
          </cell>
          <cell r="E48">
            <v>2491.2560000000012</v>
          </cell>
          <cell r="F48">
            <v>-26115.823000000004</v>
          </cell>
          <cell r="G48">
            <v>155729.42100000003</v>
          </cell>
          <cell r="H48">
            <v>151012.30223999999</v>
          </cell>
          <cell r="I48">
            <v>575665.66724799993</v>
          </cell>
          <cell r="J48">
            <v>557607.85152554</v>
          </cell>
          <cell r="K48">
            <v>1761557.5052465</v>
          </cell>
          <cell r="L48">
            <v>272057.42638512759</v>
          </cell>
          <cell r="R48" t="str">
            <v>Deuda Flotante</v>
          </cell>
          <cell r="S48">
            <v>2.4094719932305109E-2</v>
          </cell>
          <cell r="T48">
            <v>1.2315804700011208E-2</v>
          </cell>
          <cell r="U48">
            <v>-9.9523840210335307E-2</v>
          </cell>
          <cell r="V48">
            <v>0.46993489146011708</v>
          </cell>
          <cell r="W48">
            <v>0.34642414474542632</v>
          </cell>
          <cell r="X48">
            <v>1.0117695616336349</v>
          </cell>
          <cell r="Y48">
            <v>0.77010198421597664</v>
          </cell>
          <cell r="Z48">
            <v>1.9587858722257692</v>
          </cell>
          <cell r="AA48">
            <v>0.24960181902337952</v>
          </cell>
        </row>
        <row r="50">
          <cell r="Q50" t="str">
            <v>PIB</v>
          </cell>
          <cell r="S50">
            <v>15126700</v>
          </cell>
          <cell r="T50">
            <v>20228122</v>
          </cell>
          <cell r="U50">
            <v>26240771</v>
          </cell>
          <cell r="V50">
            <v>33138510</v>
          </cell>
          <cell r="W50">
            <v>43591737.045630313</v>
          </cell>
          <cell r="X50">
            <v>56896914.977212004</v>
          </cell>
          <cell r="Y50">
            <v>72407014</v>
          </cell>
          <cell r="Z50">
            <v>89931091</v>
          </cell>
          <cell r="AA50">
            <v>108996572</v>
          </cell>
        </row>
        <row r="51">
          <cell r="A51" t="str">
            <v>C:\CARLOSJ\PRES9194\PAGOS.XLS</v>
          </cell>
          <cell r="I51" t="str">
            <v>Rango FMI 1</v>
          </cell>
          <cell r="P51" t="str">
            <v>C:\CARLOSJ\PRES9194\PAGOS.XLS</v>
          </cell>
          <cell r="X51" t="str">
            <v>Rango FMI 2</v>
          </cell>
        </row>
      </sheetData>
      <sheetData sheetId="1" refreshError="1">
        <row r="2">
          <cell r="A2" t="str">
            <v>PAGOS POR NUMERALES CON RECURSOS DE LA NACION</v>
          </cell>
        </row>
        <row r="3">
          <cell r="A3" t="str">
            <v>Clasificación anterior al Decreto 568 de 1996</v>
          </cell>
        </row>
        <row r="4">
          <cell r="A4" t="str">
            <v>Millones de pesos</v>
          </cell>
        </row>
        <row r="6">
          <cell r="A6" t="str">
            <v xml:space="preserve"> </v>
          </cell>
          <cell r="AE6" t="str">
            <v>Proyección</v>
          </cell>
          <cell r="AH6" t="str">
            <v>Proyección</v>
          </cell>
          <cell r="AJ6" t="str">
            <v>TASAS DE CRECIMIENTO</v>
          </cell>
        </row>
        <row r="7">
          <cell r="A7" t="str">
            <v>CONCEPTOS</v>
          </cell>
          <cell r="D7">
            <v>1970</v>
          </cell>
          <cell r="E7">
            <v>1971</v>
          </cell>
          <cell r="F7">
            <v>1972</v>
          </cell>
          <cell r="G7">
            <v>1973</v>
          </cell>
          <cell r="H7">
            <v>1974</v>
          </cell>
          <cell r="I7">
            <v>1975</v>
          </cell>
          <cell r="J7">
            <v>1976</v>
          </cell>
          <cell r="K7">
            <v>1977</v>
          </cell>
          <cell r="L7">
            <v>1978</v>
          </cell>
          <cell r="M7">
            <v>1979</v>
          </cell>
          <cell r="N7">
            <v>1980</v>
          </cell>
          <cell r="O7">
            <v>1981</v>
          </cell>
          <cell r="P7">
            <v>1982</v>
          </cell>
          <cell r="Q7">
            <v>1983</v>
          </cell>
          <cell r="R7">
            <v>1984</v>
          </cell>
          <cell r="S7">
            <v>1985</v>
          </cell>
          <cell r="T7">
            <v>1986</v>
          </cell>
          <cell r="U7">
            <v>1987</v>
          </cell>
          <cell r="V7">
            <v>1988</v>
          </cell>
          <cell r="W7">
            <v>1989</v>
          </cell>
          <cell r="X7">
            <v>1990</v>
          </cell>
          <cell r="Y7">
            <v>1991</v>
          </cell>
          <cell r="Z7">
            <v>1992</v>
          </cell>
          <cell r="AA7">
            <v>1993</v>
          </cell>
          <cell r="AB7">
            <v>1994</v>
          </cell>
          <cell r="AC7">
            <v>1995</v>
          </cell>
          <cell r="AD7">
            <v>1996</v>
          </cell>
          <cell r="AE7">
            <v>1997</v>
          </cell>
          <cell r="AH7">
            <v>1998</v>
          </cell>
          <cell r="AJ7" t="str">
            <v>91/90</v>
          </cell>
          <cell r="AK7" t="str">
            <v>92/91</v>
          </cell>
          <cell r="AL7" t="str">
            <v>93/92</v>
          </cell>
          <cell r="AM7" t="str">
            <v>94/93</v>
          </cell>
          <cell r="AN7" t="str">
            <v>95/94</v>
          </cell>
          <cell r="AO7" t="str">
            <v>96/95</v>
          </cell>
          <cell r="AP7" t="str">
            <v>97/96</v>
          </cell>
          <cell r="AQ7" t="str">
            <v>97/96</v>
          </cell>
          <cell r="AR7" t="str">
            <v>97/97</v>
          </cell>
          <cell r="AS7" t="str">
            <v>98/97</v>
          </cell>
        </row>
        <row r="8">
          <cell r="AE8" t="str">
            <v>Dic-20-96</v>
          </cell>
          <cell r="AF8" t="str">
            <v>Mayo</v>
          </cell>
          <cell r="AG8" t="str">
            <v>cierre</v>
          </cell>
          <cell r="AH8" t="str">
            <v>Junio 19/97</v>
          </cell>
          <cell r="AP8" t="str">
            <v>Di20/96</v>
          </cell>
          <cell r="AQ8" t="str">
            <v>Mayo/97</v>
          </cell>
          <cell r="AR8">
            <v>35582</v>
          </cell>
          <cell r="AS8">
            <v>35582</v>
          </cell>
        </row>
        <row r="10">
          <cell r="A10" t="str">
            <v>FUNCIONAMIENTO</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1130234.436</v>
          </cell>
          <cell r="X10">
            <v>1548761.1129999999</v>
          </cell>
          <cell r="Y10">
            <v>1997227</v>
          </cell>
          <cell r="Z10">
            <v>2886633.1660000002</v>
          </cell>
          <cell r="AA10">
            <v>4303008.3059999999</v>
          </cell>
          <cell r="AB10">
            <v>6242190.2539999997</v>
          </cell>
          <cell r="AC10">
            <v>8186211.6855740007</v>
          </cell>
          <cell r="AD10">
            <v>10546775.576811001</v>
          </cell>
          <cell r="AE10">
            <v>12471901</v>
          </cell>
          <cell r="AF10">
            <v>12965872</v>
          </cell>
          <cell r="AG10">
            <v>12791900</v>
          </cell>
          <cell r="AH10">
            <v>19063262.234000001</v>
          </cell>
          <cell r="AJ10">
            <v>28.95642738158033</v>
          </cell>
          <cell r="AK10">
            <v>44.532051990084256</v>
          </cell>
          <cell r="AL10">
            <v>49.066682829071318</v>
          </cell>
          <cell r="AM10">
            <v>45.065726350006251</v>
          </cell>
          <cell r="AN10">
            <v>31.143258255037498</v>
          </cell>
          <cell r="AO10">
            <v>28.835852063254851</v>
          </cell>
          <cell r="AP10">
            <v>18.253213118725476</v>
          </cell>
          <cell r="AQ10">
            <v>22.936834159132214</v>
          </cell>
          <cell r="AR10">
            <v>21.287306313081245</v>
          </cell>
          <cell r="AS10">
            <v>49.026041745166872</v>
          </cell>
        </row>
        <row r="11">
          <cell r="A11" t="str">
            <v>1.</v>
          </cell>
          <cell r="B11" t="str">
            <v>SERVICIOS PERSONALES</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288550.58299999998</v>
          </cell>
          <cell r="X11">
            <v>450682.85099999997</v>
          </cell>
          <cell r="Y11">
            <v>565857</v>
          </cell>
          <cell r="Z11">
            <v>788827.1179999999</v>
          </cell>
          <cell r="AA11">
            <v>1165355.1440000001</v>
          </cell>
          <cell r="AB11">
            <v>1627946.0999999999</v>
          </cell>
          <cell r="AC11">
            <v>2072016.50178</v>
          </cell>
          <cell r="AD11">
            <v>2551305.8536439999</v>
          </cell>
          <cell r="AE11">
            <v>2827001</v>
          </cell>
          <cell r="AF11">
            <v>3038901</v>
          </cell>
          <cell r="AG11">
            <v>3741100</v>
          </cell>
          <cell r="AH11">
            <v>4131300</v>
          </cell>
          <cell r="AJ11">
            <v>25.555476261065913</v>
          </cell>
          <cell r="AK11">
            <v>39.403969200699109</v>
          </cell>
          <cell r="AL11">
            <v>47.732642223894771</v>
          </cell>
          <cell r="AM11">
            <v>39.6952773050959</v>
          </cell>
          <cell r="AN11">
            <v>27.277954827865635</v>
          </cell>
          <cell r="AO11">
            <v>23.131541252314271</v>
          </cell>
          <cell r="AP11">
            <v>10.806040599257361</v>
          </cell>
          <cell r="AQ11">
            <v>19.111591252752923</v>
          </cell>
          <cell r="AR11">
            <v>46.634712363342537</v>
          </cell>
          <cell r="AS11">
            <v>10.430087407446997</v>
          </cell>
        </row>
        <row r="12">
          <cell r="B12" t="str">
            <v>1.1.</v>
          </cell>
          <cell r="C12" t="str">
            <v>Vigencia</v>
          </cell>
          <cell r="W12">
            <v>286526.09999999998</v>
          </cell>
          <cell r="X12">
            <v>448435.77999999997</v>
          </cell>
          <cell r="Y12">
            <v>561895</v>
          </cell>
          <cell r="Z12">
            <v>780872.06299999997</v>
          </cell>
          <cell r="AA12">
            <v>1155639.1529999999</v>
          </cell>
          <cell r="AB12">
            <v>1614299.4</v>
          </cell>
          <cell r="AC12">
            <v>2058168.3357800001</v>
          </cell>
          <cell r="AD12">
            <v>2533434</v>
          </cell>
          <cell r="AE12">
            <v>2801601</v>
          </cell>
          <cell r="AF12">
            <v>3013501</v>
          </cell>
          <cell r="AG12">
            <v>3720242.9032626296</v>
          </cell>
          <cell r="AH12">
            <v>4025801.5790410009</v>
          </cell>
          <cell r="AJ12">
            <v>25.301107775120002</v>
          </cell>
          <cell r="AK12">
            <v>38.971171304247235</v>
          </cell>
          <cell r="AL12">
            <v>47.993404778780004</v>
          </cell>
          <cell r="AM12">
            <v>39.688880894121105</v>
          </cell>
          <cell r="AN12">
            <v>27.49607264798588</v>
          </cell>
          <cell r="AO12">
            <v>23.091680887213961</v>
          </cell>
          <cell r="AP12">
            <v>10.585118854487629</v>
          </cell>
          <cell r="AQ12">
            <v>18.949260174135183</v>
          </cell>
          <cell r="AR12">
            <v>46.845858359153226</v>
          </cell>
          <cell r="AS12">
            <v>8.2134065899406306</v>
          </cell>
        </row>
        <row r="13">
          <cell r="B13" t="str">
            <v>1.2.</v>
          </cell>
          <cell r="C13" t="str">
            <v>Reservas de apropiación</v>
          </cell>
          <cell r="W13">
            <v>0</v>
          </cell>
          <cell r="X13">
            <v>858.06499999999994</v>
          </cell>
          <cell r="Y13">
            <v>974</v>
          </cell>
          <cell r="Z13">
            <v>445.137</v>
          </cell>
          <cell r="AA13">
            <v>4114.1580000000004</v>
          </cell>
          <cell r="AB13">
            <v>4524.2</v>
          </cell>
          <cell r="AC13">
            <v>8374.0679999999993</v>
          </cell>
          <cell r="AD13">
            <v>4569.7269999999999</v>
          </cell>
          <cell r="AE13">
            <v>6300</v>
          </cell>
          <cell r="AF13">
            <v>6300</v>
          </cell>
          <cell r="AG13">
            <v>6443.6396408199998</v>
          </cell>
          <cell r="AH13">
            <v>9822.3828690355003</v>
          </cell>
          <cell r="AI13">
            <v>7001.4620601623456</v>
          </cell>
          <cell r="AJ13">
            <v>13.511214185405551</v>
          </cell>
          <cell r="AK13">
            <v>-54.298049281314164</v>
          </cell>
          <cell r="AL13">
            <v>824.24534469163427</v>
          </cell>
          <cell r="AM13">
            <v>9.9666079912341665</v>
          </cell>
          <cell r="AN13">
            <v>85.09500022103353</v>
          </cell>
          <cell r="AO13">
            <v>-45.430022779848457</v>
          </cell>
          <cell r="AP13">
            <v>37.863815497074562</v>
          </cell>
          <cell r="AQ13">
            <v>37.863815497074562</v>
          </cell>
          <cell r="AR13">
            <v>41.007102630419709</v>
          </cell>
          <cell r="AS13">
            <v>52.435322528147019</v>
          </cell>
        </row>
        <row r="14">
          <cell r="B14" t="str">
            <v>1.3.</v>
          </cell>
          <cell r="C14" t="str">
            <v>Reservas de Tesorería</v>
          </cell>
          <cell r="W14">
            <v>2024.4829999999999</v>
          </cell>
          <cell r="X14">
            <v>1389.0060000000001</v>
          </cell>
          <cell r="Y14">
            <v>2988</v>
          </cell>
          <cell r="Z14">
            <v>7509.9179999999997</v>
          </cell>
          <cell r="AA14">
            <v>5601.8329999999996</v>
          </cell>
          <cell r="AB14">
            <v>9122.5</v>
          </cell>
          <cell r="AC14">
            <v>5474.098</v>
          </cell>
          <cell r="AD14">
            <v>13302.126644</v>
          </cell>
          <cell r="AE14">
            <v>19100</v>
          </cell>
          <cell r="AF14">
            <v>19100</v>
          </cell>
          <cell r="AG14">
            <v>14413.457096550001</v>
          </cell>
          <cell r="AH14">
            <v>95676.038089963811</v>
          </cell>
          <cell r="AI14">
            <v>68198.537939837654</v>
          </cell>
          <cell r="AJ14">
            <v>115.11786126193839</v>
          </cell>
          <cell r="AK14">
            <v>151.33594377510039</v>
          </cell>
          <cell r="AL14">
            <v>-25.407534409829779</v>
          </cell>
          <cell r="AM14">
            <v>62.84848191654411</v>
          </cell>
          <cell r="AN14">
            <v>-39.993444779391616</v>
          </cell>
          <cell r="AO14">
            <v>143.00125142078204</v>
          </cell>
          <cell r="AP14">
            <v>43.586063425543784</v>
          </cell>
          <cell r="AQ14">
            <v>43.586063425543784</v>
          </cell>
          <cell r="AR14">
            <v>8.3545321909205494</v>
          </cell>
          <cell r="AS14">
            <v>563.79659958792809</v>
          </cell>
        </row>
        <row r="15">
          <cell r="A15" t="str">
            <v>2.</v>
          </cell>
          <cell r="B15" t="str">
            <v>GASTOS GENERALES</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70047.97</v>
          </cell>
          <cell r="X15">
            <v>78613.885999999999</v>
          </cell>
          <cell r="Y15">
            <v>142240</v>
          </cell>
          <cell r="Z15">
            <v>211058.32</v>
          </cell>
          <cell r="AA15">
            <v>323984.92000000004</v>
          </cell>
          <cell r="AB15">
            <v>505133.27799999999</v>
          </cell>
          <cell r="AC15">
            <v>596351.93934400007</v>
          </cell>
          <cell r="AD15">
            <v>701922.21839000005</v>
          </cell>
          <cell r="AE15">
            <v>788600</v>
          </cell>
          <cell r="AF15">
            <v>790371</v>
          </cell>
          <cell r="AG15">
            <v>868000</v>
          </cell>
          <cell r="AH15">
            <v>1047823.0000000001</v>
          </cell>
          <cell r="AJ15">
            <v>80.93495594404277</v>
          </cell>
          <cell r="AK15">
            <v>48.381833520809913</v>
          </cell>
          <cell r="AL15">
            <v>53.504926979424461</v>
          </cell>
          <cell r="AM15">
            <v>55.912589388419654</v>
          </cell>
          <cell r="AN15">
            <v>18.058335357584589</v>
          </cell>
          <cell r="AO15">
            <v>17.702680595309129</v>
          </cell>
          <cell r="AP15">
            <v>12.348630566049446</v>
          </cell>
          <cell r="AQ15">
            <v>12.600937723965355</v>
          </cell>
          <cell r="AR15">
            <v>23.660425223599969</v>
          </cell>
          <cell r="AS15">
            <v>20.716935483870991</v>
          </cell>
        </row>
        <row r="16">
          <cell r="B16" t="str">
            <v>2.1.</v>
          </cell>
          <cell r="C16" t="str">
            <v>Vigencia</v>
          </cell>
          <cell r="W16">
            <v>49524.1</v>
          </cell>
          <cell r="X16">
            <v>60562.438000000002</v>
          </cell>
          <cell r="Y16">
            <v>112505</v>
          </cell>
          <cell r="Z16">
            <v>176720.44200000001</v>
          </cell>
          <cell r="AA16">
            <v>258642.916</v>
          </cell>
          <cell r="AB16">
            <v>399005.9</v>
          </cell>
          <cell r="AC16">
            <v>508771.81699999998</v>
          </cell>
          <cell r="AD16">
            <v>567045.63896799996</v>
          </cell>
          <cell r="AE16">
            <v>585500</v>
          </cell>
          <cell r="AF16">
            <v>587771</v>
          </cell>
          <cell r="AG16">
            <v>675253.51317078003</v>
          </cell>
          <cell r="AH16">
            <v>770641.77358200005</v>
          </cell>
          <cell r="AJ16">
            <v>85.766960042130407</v>
          </cell>
          <cell r="AK16">
            <v>57.077856095284659</v>
          </cell>
          <cell r="AL16">
            <v>46.357101121329251</v>
          </cell>
          <cell r="AM16">
            <v>54.269023165513651</v>
          </cell>
          <cell r="AN16">
            <v>27.509848099990485</v>
          </cell>
          <cell r="AO16">
            <v>11.453822719901163</v>
          </cell>
          <cell r="AP16">
            <v>3.2544754361547135</v>
          </cell>
          <cell r="AQ16">
            <v>3.6549722998874268</v>
          </cell>
          <cell r="AR16">
            <v>19.082745156053747</v>
          </cell>
          <cell r="AS16">
            <v>14.126288653176555</v>
          </cell>
        </row>
        <row r="17">
          <cell r="B17" t="str">
            <v>2.2.</v>
          </cell>
          <cell r="C17" t="str">
            <v>Reservas de apropiación</v>
          </cell>
          <cell r="W17">
            <v>0</v>
          </cell>
          <cell r="X17">
            <v>10424.849</v>
          </cell>
          <cell r="Y17">
            <v>12493</v>
          </cell>
          <cell r="Z17">
            <v>24202.214</v>
          </cell>
          <cell r="AA17">
            <v>44751.06</v>
          </cell>
          <cell r="AB17">
            <v>77700.800000000003</v>
          </cell>
          <cell r="AC17">
            <v>67560.148344000001</v>
          </cell>
          <cell r="AD17">
            <v>52550.792460999997</v>
          </cell>
          <cell r="AE17">
            <v>77294</v>
          </cell>
          <cell r="AF17">
            <v>81600</v>
          </cell>
          <cell r="AG17">
            <v>65501.099445650005</v>
          </cell>
          <cell r="AH17">
            <v>94194.583645818668</v>
          </cell>
          <cell r="AI17">
            <v>102594.77227288127</v>
          </cell>
          <cell r="AJ17">
            <v>19.83866624830728</v>
          </cell>
          <cell r="AK17">
            <v>93.726198671255915</v>
          </cell>
          <cell r="AL17">
            <v>84.904819038456552</v>
          </cell>
          <cell r="AM17">
            <v>73.628959850336528</v>
          </cell>
          <cell r="AN17">
            <v>-13.050897360130143</v>
          </cell>
          <cell r="AO17">
            <v>-22.216286155228637</v>
          </cell>
          <cell r="AP17">
            <v>47.084366153684364</v>
          </cell>
          <cell r="AQ17">
            <v>55.278343443742649</v>
          </cell>
          <cell r="AR17">
            <v>24.643409505690972</v>
          </cell>
          <cell r="AS17">
            <v>43.806110802731311</v>
          </cell>
        </row>
        <row r="18">
          <cell r="B18" t="str">
            <v>2.3.</v>
          </cell>
          <cell r="C18" t="str">
            <v>Reservas de Tesorería</v>
          </cell>
          <cell r="W18">
            <v>20523.870000000003</v>
          </cell>
          <cell r="X18">
            <v>7626.5989999999993</v>
          </cell>
          <cell r="Y18">
            <v>17242</v>
          </cell>
          <cell r="Z18">
            <v>10135.664000000001</v>
          </cell>
          <cell r="AA18">
            <v>20590.944</v>
          </cell>
          <cell r="AB18">
            <v>28426.578000000001</v>
          </cell>
          <cell r="AC18">
            <v>20019.974000000002</v>
          </cell>
          <cell r="AD18">
            <v>82325.786961000005</v>
          </cell>
          <cell r="AE18">
            <v>125806</v>
          </cell>
          <cell r="AF18">
            <v>121000</v>
          </cell>
          <cell r="AG18">
            <v>127245.38738357001</v>
          </cell>
          <cell r="AH18">
            <v>182986.6427721814</v>
          </cell>
          <cell r="AI18">
            <v>199305.22772711873</v>
          </cell>
          <cell r="AJ18">
            <v>126.07718066729352</v>
          </cell>
          <cell r="AK18">
            <v>-41.215265050458186</v>
          </cell>
          <cell r="AL18">
            <v>103.15337998576118</v>
          </cell>
          <cell r="AM18">
            <v>38.053787140599304</v>
          </cell>
          <cell r="AN18">
            <v>-29.573042523795856</v>
          </cell>
          <cell r="AO18">
            <v>311.21825113758888</v>
          </cell>
          <cell r="AP18">
            <v>52.814816163977611</v>
          </cell>
          <cell r="AQ18">
            <v>46.977034130655859</v>
          </cell>
          <cell r="AR18">
            <v>54.563220202012339</v>
          </cell>
          <cell r="AS18">
            <v>43.806110802731332</v>
          </cell>
        </row>
        <row r="19">
          <cell r="A19" t="str">
            <v>3.</v>
          </cell>
          <cell r="B19" t="str">
            <v>TRANSFERENCIAS</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771635.88300000003</v>
          </cell>
          <cell r="X19">
            <v>1019464.3759999999</v>
          </cell>
          <cell r="Y19">
            <v>1289130</v>
          </cell>
          <cell r="Z19">
            <v>1886747.7280000001</v>
          </cell>
          <cell r="AA19">
            <v>2813668.2420000001</v>
          </cell>
          <cell r="AB19">
            <v>4109110.8759999997</v>
          </cell>
          <cell r="AC19">
            <v>5517843.2444500001</v>
          </cell>
          <cell r="AD19">
            <v>7293547.5047770003</v>
          </cell>
          <cell r="AE19">
            <v>8856300</v>
          </cell>
          <cell r="AF19">
            <v>9136600</v>
          </cell>
          <cell r="AG19">
            <v>8182800</v>
          </cell>
          <cell r="AH19">
            <v>13884139.234000001</v>
          </cell>
          <cell r="AJ19">
            <v>26.451696630937516</v>
          </cell>
          <cell r="AK19">
            <v>46.358220505302029</v>
          </cell>
          <cell r="AL19">
            <v>49.127951778829427</v>
          </cell>
          <cell r="AM19">
            <v>46.041058240724865</v>
          </cell>
          <cell r="AN19">
            <v>34.283143262888217</v>
          </cell>
          <cell r="AO19">
            <v>32.181129141590837</v>
          </cell>
          <cell r="AP19">
            <v>21.426507391628768</v>
          </cell>
          <cell r="AQ19">
            <v>25.269630368704242</v>
          </cell>
          <cell r="AR19">
            <v>12.192317862337543</v>
          </cell>
          <cell r="AS19">
            <v>69.674674121327683</v>
          </cell>
        </row>
        <row r="20">
          <cell r="B20" t="str">
            <v>3.1.</v>
          </cell>
          <cell r="C20" t="str">
            <v>Vigencia</v>
          </cell>
          <cell r="W20">
            <v>715945</v>
          </cell>
          <cell r="X20">
            <v>916032.97599999991</v>
          </cell>
          <cell r="Y20">
            <v>1191613</v>
          </cell>
          <cell r="Z20">
            <v>1764629.9180000001</v>
          </cell>
          <cell r="AA20">
            <v>2728808.7370000002</v>
          </cell>
          <cell r="AB20">
            <v>4015879</v>
          </cell>
          <cell r="AC20">
            <v>5203311.62</v>
          </cell>
          <cell r="AD20">
            <v>6804539.1954640001</v>
          </cell>
          <cell r="AE20">
            <v>8147300</v>
          </cell>
          <cell r="AF20">
            <v>8414000</v>
          </cell>
          <cell r="AG20">
            <v>7561255.3762968201</v>
          </cell>
          <cell r="AH20">
            <v>11980966.199272001</v>
          </cell>
          <cell r="AJ20">
            <v>30.084072431907739</v>
          </cell>
          <cell r="AK20">
            <v>48.087501395167735</v>
          </cell>
          <cell r="AL20">
            <v>54.639151765758513</v>
          </cell>
          <cell r="AM20">
            <v>47.166012243678914</v>
          </cell>
          <cell r="AN20">
            <v>29.568436200393489</v>
          </cell>
          <cell r="AO20">
            <v>30.773240051765338</v>
          </cell>
          <cell r="AP20">
            <v>19.733309868081928</v>
          </cell>
          <cell r="AQ20">
            <v>23.652752351090701</v>
          </cell>
          <cell r="AR20">
            <v>11.120755705797936</v>
          </cell>
          <cell r="AS20">
            <v>58.452077109181921</v>
          </cell>
        </row>
        <row r="21">
          <cell r="B21" t="str">
            <v>3.2.</v>
          </cell>
          <cell r="C21" t="str">
            <v>Reservas de apropiación</v>
          </cell>
          <cell r="W21">
            <v>0</v>
          </cell>
          <cell r="X21">
            <v>27937.4</v>
          </cell>
          <cell r="Y21">
            <v>67827</v>
          </cell>
          <cell r="Z21">
            <v>44092.851999999999</v>
          </cell>
          <cell r="AA21">
            <v>61973.756000000001</v>
          </cell>
          <cell r="AB21">
            <v>25414.799999999999</v>
          </cell>
          <cell r="AC21">
            <v>128370.81544999999</v>
          </cell>
          <cell r="AD21">
            <v>142737.45243100001</v>
          </cell>
          <cell r="AE21">
            <v>209122</v>
          </cell>
          <cell r="AF21">
            <v>226100</v>
          </cell>
          <cell r="AG21">
            <v>123754.56052803001</v>
          </cell>
          <cell r="AH21">
            <v>855038.81017270719</v>
          </cell>
          <cell r="AI21">
            <v>498150.72797886416</v>
          </cell>
          <cell r="AJ21">
            <v>142.78207707231167</v>
          </cell>
          <cell r="AK21">
            <v>-34.992183053946071</v>
          </cell>
          <cell r="AL21">
            <v>40.552840628226996</v>
          </cell>
          <cell r="AM21">
            <v>-58.991028395955226</v>
          </cell>
          <cell r="AN21">
            <v>405.10259946960036</v>
          </cell>
          <cell r="AO21">
            <v>11.191513375246709</v>
          </cell>
          <cell r="AP21">
            <v>46.508149359811938</v>
          </cell>
          <cell r="AQ21">
            <v>58.402715019239857</v>
          </cell>
          <cell r="AR21">
            <v>-13.299166812681085</v>
          </cell>
          <cell r="AS21">
            <v>590.91499054618168</v>
          </cell>
        </row>
        <row r="22">
          <cell r="B22" t="str">
            <v>3.3.</v>
          </cell>
          <cell r="C22" t="str">
            <v>Reservas de Tesorería</v>
          </cell>
          <cell r="W22">
            <v>55690.883000000002</v>
          </cell>
          <cell r="X22">
            <v>75494</v>
          </cell>
          <cell r="Y22">
            <v>29690</v>
          </cell>
          <cell r="Z22">
            <v>78024.957999999999</v>
          </cell>
          <cell r="AA22">
            <v>22885.749</v>
          </cell>
          <cell r="AB22">
            <v>67817.076000000001</v>
          </cell>
          <cell r="AC22">
            <v>186160.80899999998</v>
          </cell>
          <cell r="AD22">
            <v>346270.85688199999</v>
          </cell>
          <cell r="AE22">
            <v>499878</v>
          </cell>
          <cell r="AF22">
            <v>496500</v>
          </cell>
          <cell r="AG22">
            <v>497790.06317515002</v>
          </cell>
          <cell r="AH22">
            <v>1048134.2245552937</v>
          </cell>
          <cell r="AI22">
            <v>610649.27202113578</v>
          </cell>
          <cell r="AJ22">
            <v>-60.672371314276631</v>
          </cell>
          <cell r="AK22">
            <v>162.79878073425397</v>
          </cell>
          <cell r="AL22">
            <v>-70.668681423705479</v>
          </cell>
          <cell r="AM22">
            <v>196.32884639257381</v>
          </cell>
          <cell r="AN22">
            <v>174.50432837888789</v>
          </cell>
          <cell r="AO22">
            <v>86.006312898006371</v>
          </cell>
          <cell r="AP22">
            <v>44.360401710140238</v>
          </cell>
          <cell r="AQ22">
            <v>43.384864805181735</v>
          </cell>
          <cell r="AR22">
            <v>43.75742378596528</v>
          </cell>
          <cell r="AS22">
            <v>110.55748237917359</v>
          </cell>
        </row>
        <row r="24">
          <cell r="A24" t="str">
            <v>SERVICIO DE LA DEUDA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490596.93699999992</v>
          </cell>
          <cell r="X24">
            <v>566441.1</v>
          </cell>
          <cell r="Y24">
            <v>1025322</v>
          </cell>
          <cell r="Z24">
            <v>1217055.953</v>
          </cell>
          <cell r="AA24">
            <v>1471622.4639999999</v>
          </cell>
          <cell r="AB24">
            <v>2490959.7000000002</v>
          </cell>
          <cell r="AC24">
            <v>2623041.7887459998</v>
          </cell>
          <cell r="AD24">
            <v>4925947.8997329995</v>
          </cell>
          <cell r="AE24">
            <v>7085000</v>
          </cell>
          <cell r="AF24">
            <v>7305400</v>
          </cell>
          <cell r="AG24">
            <v>7174600</v>
          </cell>
          <cell r="AH24">
            <v>14897963.097879741</v>
          </cell>
          <cell r="AJ24">
            <v>81.011229587683516</v>
          </cell>
          <cell r="AK24">
            <v>18.699877014245271</v>
          </cell>
          <cell r="AL24">
            <v>20.916582378361692</v>
          </cell>
          <cell r="AM24">
            <v>69.266218811946615</v>
          </cell>
          <cell r="AN24">
            <v>5.3024578738066097</v>
          </cell>
          <cell r="AO24">
            <v>87.795250570062507</v>
          </cell>
          <cell r="AP24">
            <v>43.830185463066449</v>
          </cell>
          <cell r="AQ24">
            <v>48.304451218332488</v>
          </cell>
          <cell r="AR24">
            <v>45.649124717475885</v>
          </cell>
          <cell r="AS24">
            <v>107.6486925804887</v>
          </cell>
        </row>
        <row r="25">
          <cell r="A25" t="str">
            <v>1.</v>
          </cell>
          <cell r="B25" t="str">
            <v>INTERNA</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88669.915999999997</v>
          </cell>
          <cell r="X25">
            <v>45514.29</v>
          </cell>
          <cell r="Y25">
            <v>315868</v>
          </cell>
          <cell r="Z25">
            <v>192408.85500000001</v>
          </cell>
          <cell r="AA25">
            <v>332930.63099999999</v>
          </cell>
          <cell r="AB25">
            <v>1141052.8999999999</v>
          </cell>
          <cell r="AC25">
            <v>1377370.6828639999</v>
          </cell>
          <cell r="AD25">
            <v>3435008.1982249999</v>
          </cell>
          <cell r="AE25">
            <v>4897900</v>
          </cell>
          <cell r="AF25">
            <v>5277600</v>
          </cell>
          <cell r="AG25">
            <v>5208400</v>
          </cell>
          <cell r="AH25">
            <v>10768850.787332403</v>
          </cell>
          <cell r="AJ25">
            <v>593.99742366628152</v>
          </cell>
          <cell r="AK25">
            <v>-39.085676611749207</v>
          </cell>
          <cell r="AL25">
            <v>73.032904852533932</v>
          </cell>
          <cell r="AM25">
            <v>242.72992442080223</v>
          </cell>
          <cell r="AN25">
            <v>20.710501928876379</v>
          </cell>
          <cell r="AO25">
            <v>149.38879859723056</v>
          </cell>
          <cell r="AP25">
            <v>42.587723736174254</v>
          </cell>
          <cell r="AQ25">
            <v>53.641554705084474</v>
          </cell>
          <cell r="AR25">
            <v>51.627003472404496</v>
          </cell>
          <cell r="AS25">
            <v>106.75928859788809</v>
          </cell>
        </row>
        <row r="26">
          <cell r="B26" t="str">
            <v>1.1.</v>
          </cell>
          <cell r="C26" t="str">
            <v>Vigencia</v>
          </cell>
          <cell r="W26">
            <v>88669.915999999997</v>
          </cell>
          <cell r="X26">
            <v>43883.635999999999</v>
          </cell>
          <cell r="Y26">
            <v>303956</v>
          </cell>
          <cell r="Z26">
            <v>181226.709</v>
          </cell>
          <cell r="AA26">
            <v>322907.95699999999</v>
          </cell>
          <cell r="AB26">
            <v>1121100.2999999998</v>
          </cell>
          <cell r="AC26">
            <v>1288610.748864</v>
          </cell>
          <cell r="AD26">
            <v>3407106.3435379998</v>
          </cell>
          <cell r="AE26">
            <v>4897900</v>
          </cell>
          <cell r="AF26">
            <v>5277600</v>
          </cell>
          <cell r="AG26">
            <v>5204532.9409779999</v>
          </cell>
          <cell r="AH26">
            <v>10199179.051885806</v>
          </cell>
          <cell r="AJ26">
            <v>592.6408741518137</v>
          </cell>
          <cell r="AK26">
            <v>-40.377321388622036</v>
          </cell>
          <cell r="AL26">
            <v>78.179010578402114</v>
          </cell>
          <cell r="AM26">
            <v>247.18881207377615</v>
          </cell>
          <cell r="AN26">
            <v>14.941611278134538</v>
          </cell>
          <cell r="AO26">
            <v>164.40151508448935</v>
          </cell>
          <cell r="AP26">
            <v>43.755419002094719</v>
          </cell>
          <cell r="AQ26">
            <v>54.899773234540319</v>
          </cell>
          <cell r="AR26">
            <v>52.755224410563017</v>
          </cell>
          <cell r="AS26">
            <v>95.967230250045191</v>
          </cell>
        </row>
        <row r="27">
          <cell r="B27" t="str">
            <v>1.2.</v>
          </cell>
          <cell r="C27" t="str">
            <v>Reservas de apropiación</v>
          </cell>
          <cell r="W27">
            <v>0</v>
          </cell>
          <cell r="X27">
            <v>0</v>
          </cell>
          <cell r="Y27">
            <v>2300</v>
          </cell>
          <cell r="Z27">
            <v>0</v>
          </cell>
          <cell r="AA27">
            <v>0</v>
          </cell>
          <cell r="AB27">
            <v>0</v>
          </cell>
          <cell r="AC27">
            <v>0</v>
          </cell>
          <cell r="AD27">
            <v>0</v>
          </cell>
          <cell r="AE27">
            <v>0</v>
          </cell>
          <cell r="AF27">
            <v>0</v>
          </cell>
          <cell r="AG27">
            <v>200</v>
          </cell>
          <cell r="AH27">
            <v>0</v>
          </cell>
          <cell r="AI27">
            <v>0</v>
          </cell>
        </row>
        <row r="28">
          <cell r="B28" t="str">
            <v>1.3.</v>
          </cell>
          <cell r="C28" t="str">
            <v>Reservas de Tesorería</v>
          </cell>
          <cell r="W28">
            <v>0</v>
          </cell>
          <cell r="X28">
            <v>1630.654</v>
          </cell>
          <cell r="Y28">
            <v>9612</v>
          </cell>
          <cell r="Z28">
            <v>11182.146000000001</v>
          </cell>
          <cell r="AA28">
            <v>10022.674000000001</v>
          </cell>
          <cell r="AB28">
            <v>19952.599999999999</v>
          </cell>
          <cell r="AC28">
            <v>88759.933999999994</v>
          </cell>
          <cell r="AD28">
            <v>27901.854686999999</v>
          </cell>
          <cell r="AE28">
            <v>0</v>
          </cell>
          <cell r="AF28">
            <v>0</v>
          </cell>
          <cell r="AG28">
            <v>3667.0590219999999</v>
          </cell>
          <cell r="AH28">
            <v>569671.7354465964</v>
          </cell>
          <cell r="AI28">
            <v>1849800</v>
          </cell>
          <cell r="AJ28">
            <v>489.45674557570158</v>
          </cell>
          <cell r="AK28">
            <v>16.335268414481895</v>
          </cell>
          <cell r="AL28">
            <v>-10.368957801123324</v>
          </cell>
          <cell r="AM28">
            <v>99.074618210669101</v>
          </cell>
          <cell r="AN28">
            <v>344.85397391818606</v>
          </cell>
          <cell r="AO28">
            <v>-68.564809109704839</v>
          </cell>
          <cell r="AR28">
            <v>-86.857292953688301</v>
          </cell>
        </row>
        <row r="29">
          <cell r="A29" t="str">
            <v>2.</v>
          </cell>
          <cell r="B29" t="str">
            <v>EXTERNA</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401927.02099999995</v>
          </cell>
          <cell r="X29">
            <v>520926.81</v>
          </cell>
          <cell r="Y29">
            <v>709454</v>
          </cell>
          <cell r="Z29">
            <v>1024647.098</v>
          </cell>
          <cell r="AA29">
            <v>1138691.8329999999</v>
          </cell>
          <cell r="AB29">
            <v>1349906.8</v>
          </cell>
          <cell r="AC29">
            <v>1245671.1058819999</v>
          </cell>
          <cell r="AD29">
            <v>1490939.701508</v>
          </cell>
          <cell r="AE29">
            <v>2187100</v>
          </cell>
          <cell r="AF29">
            <v>2027800</v>
          </cell>
          <cell r="AG29">
            <v>1966200</v>
          </cell>
          <cell r="AH29">
            <v>4129112.3105473397</v>
          </cell>
          <cell r="AJ29">
            <v>36.190725142366922</v>
          </cell>
          <cell r="AK29">
            <v>44.42755950350552</v>
          </cell>
          <cell r="AL29">
            <v>11.130147659872636</v>
          </cell>
          <cell r="AM29">
            <v>18.548913839447923</v>
          </cell>
          <cell r="AN29">
            <v>-7.7216956102451046</v>
          </cell>
          <cell r="AO29">
            <v>19.689675265634186</v>
          </cell>
          <cell r="AP29">
            <v>46.692719885846067</v>
          </cell>
          <cell r="AQ29">
            <v>36.008183157843106</v>
          </cell>
          <cell r="AR29">
            <v>31.876560669174037</v>
          </cell>
          <cell r="AS29">
            <v>110.00469487068152</v>
          </cell>
        </row>
        <row r="30">
          <cell r="B30" t="str">
            <v>2.1.</v>
          </cell>
          <cell r="C30" t="str">
            <v>Vigencia</v>
          </cell>
          <cell r="W30">
            <v>401927.02099999995</v>
          </cell>
          <cell r="X30">
            <v>502217.49699999997</v>
          </cell>
          <cell r="Y30">
            <v>622360</v>
          </cell>
          <cell r="Z30">
            <v>984036.4</v>
          </cell>
          <cell r="AA30">
            <v>1127655.3459999999</v>
          </cell>
          <cell r="AB30">
            <v>1264475.7</v>
          </cell>
          <cell r="AC30">
            <v>1227136.3594519999</v>
          </cell>
          <cell r="AD30">
            <v>1479298.6209249999</v>
          </cell>
          <cell r="AE30">
            <v>2187100</v>
          </cell>
          <cell r="AF30">
            <v>2027800</v>
          </cell>
          <cell r="AG30">
            <v>1924315.2899529999</v>
          </cell>
          <cell r="AH30">
            <v>3722794.5061486787</v>
          </cell>
          <cell r="AJ30">
            <v>23.922404877900938</v>
          </cell>
          <cell r="AK30">
            <v>58.113696252972559</v>
          </cell>
          <cell r="AL30">
            <v>14.594881449507335</v>
          </cell>
          <cell r="AM30">
            <v>12.133171228720441</v>
          </cell>
          <cell r="AN30">
            <v>-2.9529504242746696</v>
          </cell>
          <cell r="AO30">
            <v>20.548837912814164</v>
          </cell>
          <cell r="AP30">
            <v>47.847092470918049</v>
          </cell>
          <cell r="AQ30">
            <v>37.078475658418732</v>
          </cell>
          <cell r="AR30">
            <v>30.082950307202516</v>
          </cell>
          <cell r="AS30">
            <v>93.460735129304368</v>
          </cell>
        </row>
        <row r="31">
          <cell r="B31" t="str">
            <v>2.2.</v>
          </cell>
          <cell r="C31" t="str">
            <v>Reservas de apropiación</v>
          </cell>
          <cell r="W31">
            <v>0</v>
          </cell>
          <cell r="X31">
            <v>0</v>
          </cell>
          <cell r="Y31">
            <v>799</v>
          </cell>
          <cell r="Z31">
            <v>0</v>
          </cell>
          <cell r="AA31">
            <v>0</v>
          </cell>
          <cell r="AB31">
            <v>0</v>
          </cell>
          <cell r="AC31">
            <v>0</v>
          </cell>
          <cell r="AD31">
            <v>0</v>
          </cell>
          <cell r="AE31">
            <v>0</v>
          </cell>
          <cell r="AF31">
            <v>0</v>
          </cell>
          <cell r="AG31">
            <v>260.10000000000002</v>
          </cell>
          <cell r="AH31">
            <v>0</v>
          </cell>
          <cell r="AI31">
            <v>0</v>
          </cell>
        </row>
        <row r="32">
          <cell r="B32" t="str">
            <v>2.3.</v>
          </cell>
          <cell r="C32" t="str">
            <v>Reservas de Tesorería</v>
          </cell>
          <cell r="W32">
            <v>0</v>
          </cell>
          <cell r="X32">
            <v>18709.312999999998</v>
          </cell>
          <cell r="Y32">
            <v>86295</v>
          </cell>
          <cell r="Z32">
            <v>40610.697999999997</v>
          </cell>
          <cell r="AA32">
            <v>11036.486999999999</v>
          </cell>
          <cell r="AB32">
            <v>85431.099999999991</v>
          </cell>
          <cell r="AC32">
            <v>18534.746429999999</v>
          </cell>
          <cell r="AD32">
            <v>11641.080583000001</v>
          </cell>
          <cell r="AE32">
            <v>0</v>
          </cell>
          <cell r="AF32">
            <v>0</v>
          </cell>
          <cell r="AG32">
            <v>41624.610047000002</v>
          </cell>
          <cell r="AH32">
            <v>406317.8043986609</v>
          </cell>
          <cell r="AI32">
            <v>183100</v>
          </cell>
          <cell r="AJ32">
            <v>361.24088041073452</v>
          </cell>
          <cell r="AK32">
            <v>-52.939685960947912</v>
          </cell>
          <cell r="AL32">
            <v>-72.823695372091365</v>
          </cell>
          <cell r="AM32">
            <v>674.07874444105266</v>
          </cell>
          <cell r="AN32">
            <v>-78.304450685991398</v>
          </cell>
          <cell r="AO32">
            <v>-37.193202901562429</v>
          </cell>
          <cell r="AR32">
            <v>257.5665484850806</v>
          </cell>
        </row>
        <row r="34">
          <cell r="A34" t="str">
            <v>INVERSION</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330205.33600000001</v>
          </cell>
          <cell r="X34">
            <v>438512.96899999992</v>
          </cell>
          <cell r="Y34">
            <v>697689</v>
          </cell>
          <cell r="Z34">
            <v>950718.07299999986</v>
          </cell>
          <cell r="AA34">
            <v>1069544.105</v>
          </cell>
          <cell r="AB34">
            <v>1383556</v>
          </cell>
          <cell r="AC34">
            <v>1977253.1444549998</v>
          </cell>
          <cell r="AD34">
            <v>2801446.6998629998</v>
          </cell>
          <cell r="AE34">
            <v>3575300</v>
          </cell>
          <cell r="AF34">
            <v>3515000</v>
          </cell>
          <cell r="AG34">
            <v>4038900</v>
          </cell>
          <cell r="AH34">
            <v>2622389.2423478742</v>
          </cell>
          <cell r="AJ34">
            <v>59.103390166779789</v>
          </cell>
          <cell r="AK34">
            <v>36.266742488415304</v>
          </cell>
          <cell r="AL34">
            <v>12.498556130845762</v>
          </cell>
          <cell r="AM34">
            <v>29.359415243563049</v>
          </cell>
          <cell r="AN34">
            <v>42.910958750856487</v>
          </cell>
          <cell r="AO34">
            <v>41.683765061614132</v>
          </cell>
          <cell r="AP34">
            <v>27.623345472710369</v>
          </cell>
          <cell r="AQ34">
            <v>25.470886173629339</v>
          </cell>
          <cell r="AR34">
            <v>44.171938027502563</v>
          </cell>
          <cell r="AS34">
            <v>-35.07169669098333</v>
          </cell>
        </row>
        <row r="35">
          <cell r="B35" t="str">
            <v>1.1.</v>
          </cell>
          <cell r="C35" t="str">
            <v>Vigencia</v>
          </cell>
          <cell r="W35">
            <v>249036</v>
          </cell>
          <cell r="X35">
            <v>300944.17699999997</v>
          </cell>
          <cell r="Y35">
            <v>509847</v>
          </cell>
          <cell r="Z35">
            <v>740705.81499999994</v>
          </cell>
          <cell r="AA35">
            <v>698011.73499999999</v>
          </cell>
          <cell r="AB35">
            <v>958714.70000000007</v>
          </cell>
          <cell r="AC35">
            <v>1384495.9769009999</v>
          </cell>
          <cell r="AD35">
            <v>1677982.626127</v>
          </cell>
          <cell r="AE35">
            <v>1672300</v>
          </cell>
          <cell r="AF35">
            <v>1583800</v>
          </cell>
          <cell r="AG35">
            <v>2146733.9303026702</v>
          </cell>
          <cell r="AH35">
            <v>439348.78469574777</v>
          </cell>
          <cell r="AJ35">
            <v>69.415804978343232</v>
          </cell>
          <cell r="AK35">
            <v>45.280018319221242</v>
          </cell>
          <cell r="AL35">
            <v>-5.7639725698656719</v>
          </cell>
          <cell r="AM35">
            <v>37.349367056128372</v>
          </cell>
          <cell r="AN35">
            <v>44.411677102791877</v>
          </cell>
          <cell r="AO35">
            <v>21.198086099385339</v>
          </cell>
          <cell r="AP35">
            <v>-0.33865822199340423</v>
          </cell>
          <cell r="AQ35">
            <v>-5.6128487065676964</v>
          </cell>
          <cell r="AR35">
            <v>27.935408679266761</v>
          </cell>
          <cell r="AS35">
            <v>-79.534082985598332</v>
          </cell>
        </row>
        <row r="36">
          <cell r="B36" t="str">
            <v>1.2.</v>
          </cell>
          <cell r="C36" t="str">
            <v>Reservas de apropiación</v>
          </cell>
          <cell r="W36">
            <v>0</v>
          </cell>
          <cell r="X36">
            <v>44156.1</v>
          </cell>
          <cell r="Y36">
            <v>131762</v>
          </cell>
          <cell r="Z36">
            <v>153077.386</v>
          </cell>
          <cell r="AA36">
            <v>263387.62400000001</v>
          </cell>
          <cell r="AB36">
            <v>301579.3</v>
          </cell>
          <cell r="AC36">
            <v>426682.572744</v>
          </cell>
          <cell r="AD36">
            <v>544215.95600500004</v>
          </cell>
          <cell r="AE36">
            <v>933140</v>
          </cell>
          <cell r="AF36">
            <v>1006000</v>
          </cell>
          <cell r="AG36">
            <v>958608.97140806005</v>
          </cell>
          <cell r="AH36">
            <v>1105971.7226547827</v>
          </cell>
          <cell r="AI36">
            <v>760740.43104292452</v>
          </cell>
          <cell r="AJ36">
            <v>198.40044750328948</v>
          </cell>
          <cell r="AK36">
            <v>16.177187656532222</v>
          </cell>
          <cell r="AL36">
            <v>72.061746599200504</v>
          </cell>
          <cell r="AM36">
            <v>14.500178641650985</v>
          </cell>
          <cell r="AN36">
            <v>41.4827120906508</v>
          </cell>
          <cell r="AO36">
            <v>27.5458597957591</v>
          </cell>
          <cell r="AP36">
            <v>71.465020402934812</v>
          </cell>
          <cell r="AQ36">
            <v>84.853087988246585</v>
          </cell>
          <cell r="AR36">
            <v>76.144958785304851</v>
          </cell>
          <cell r="AS36">
            <v>15.372561246768623</v>
          </cell>
        </row>
        <row r="37">
          <cell r="B37" t="str">
            <v>1.3.</v>
          </cell>
          <cell r="C37" t="str">
            <v>Reservas de Tesorería</v>
          </cell>
          <cell r="W37">
            <v>81169.335999999981</v>
          </cell>
          <cell r="X37">
            <v>93412.69200000001</v>
          </cell>
          <cell r="Y37">
            <v>56080</v>
          </cell>
          <cell r="Z37">
            <v>56934.872000000003</v>
          </cell>
          <cell r="AA37">
            <v>108144.746</v>
          </cell>
          <cell r="AB37">
            <v>123262</v>
          </cell>
          <cell r="AC37">
            <v>166074.59480999998</v>
          </cell>
          <cell r="AD37">
            <v>579248.11773099995</v>
          </cell>
          <cell r="AE37">
            <v>969860</v>
          </cell>
          <cell r="AF37">
            <v>925200</v>
          </cell>
          <cell r="AG37">
            <v>933557.09828926995</v>
          </cell>
          <cell r="AH37">
            <v>1077068.7349973437</v>
          </cell>
          <cell r="AI37">
            <v>740859.56895707548</v>
          </cell>
          <cell r="AJ37">
            <v>-39.965331477654033</v>
          </cell>
          <cell r="AK37">
            <v>1.5243794579172576</v>
          </cell>
          <cell r="AL37">
            <v>89.944654657342511</v>
          </cell>
          <cell r="AM37">
            <v>13.978722553937107</v>
          </cell>
          <cell r="AN37">
            <v>34.733003529068142</v>
          </cell>
          <cell r="AO37">
            <v>248.7879156915584</v>
          </cell>
          <cell r="AP37">
            <v>67.434294616111018</v>
          </cell>
          <cell r="AQ37">
            <v>59.724299774014696</v>
          </cell>
          <cell r="AR37">
            <v>61.167049095670855</v>
          </cell>
          <cell r="AS37">
            <v>15.372561246768601</v>
          </cell>
        </row>
        <row r="38">
          <cell r="AH38">
            <v>0</v>
          </cell>
          <cell r="AP38" t="e">
            <v>#DIV/0!</v>
          </cell>
          <cell r="AQ38" t="e">
            <v>#DIV/0!</v>
          </cell>
          <cell r="AR38" t="e">
            <v>#DIV/0!</v>
          </cell>
          <cell r="AS38" t="e">
            <v>#DIV/0!</v>
          </cell>
        </row>
        <row r="39">
          <cell r="A39" t="str">
            <v>OTROS</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92075</v>
          </cell>
          <cell r="X39">
            <v>120680</v>
          </cell>
          <cell r="Y39">
            <v>120681</v>
          </cell>
          <cell r="Z39">
            <v>120682</v>
          </cell>
          <cell r="AA39">
            <v>120683</v>
          </cell>
          <cell r="AB39">
            <v>120684</v>
          </cell>
          <cell r="AC39">
            <v>120685</v>
          </cell>
          <cell r="AD39">
            <v>120686</v>
          </cell>
          <cell r="AE39">
            <v>120687</v>
          </cell>
          <cell r="AF39">
            <v>120688</v>
          </cell>
          <cell r="AG39">
            <v>0</v>
          </cell>
          <cell r="AH39">
            <v>0</v>
          </cell>
          <cell r="AJ39">
            <v>8.2863771959651444E-4</v>
          </cell>
          <cell r="AK39">
            <v>8.2863085324458297E-4</v>
          </cell>
          <cell r="AL39">
            <v>8.2862398700367379E-4</v>
          </cell>
          <cell r="AP39">
            <v>8.2859652321687349E-4</v>
          </cell>
          <cell r="AQ39">
            <v>1.6571930464115425E-3</v>
          </cell>
          <cell r="AR39">
            <v>-100</v>
          </cell>
          <cell r="AS39">
            <v>-100</v>
          </cell>
        </row>
        <row r="40">
          <cell r="B40" t="str">
            <v>DEVOLUCION DE IMPUESTOS</v>
          </cell>
          <cell r="AH40">
            <v>0</v>
          </cell>
          <cell r="AK40" t="e">
            <v>#DIV/0!</v>
          </cell>
          <cell r="AL40" t="e">
            <v>#DIV/0!</v>
          </cell>
          <cell r="AP40" t="e">
            <v>#DIV/0!</v>
          </cell>
          <cell r="AQ40" t="e">
            <v>#DIV/0!</v>
          </cell>
          <cell r="AR40" t="e">
            <v>#DIV/0!</v>
          </cell>
          <cell r="AS40" t="e">
            <v>#DIV/0!</v>
          </cell>
        </row>
        <row r="41">
          <cell r="B41" t="str">
            <v>PREPAGO DEUDA</v>
          </cell>
          <cell r="AH41">
            <v>0</v>
          </cell>
          <cell r="AP41" t="e">
            <v>#DIV/0!</v>
          </cell>
          <cell r="AQ41" t="e">
            <v>#DIV/0!</v>
          </cell>
          <cell r="AR41" t="e">
            <v>#DIV/0!</v>
          </cell>
          <cell r="AS41" t="e">
            <v>#DIV/0!</v>
          </cell>
        </row>
        <row r="42">
          <cell r="B42" t="str">
            <v>OTROS</v>
          </cell>
          <cell r="AH42">
            <v>0</v>
          </cell>
          <cell r="AP42" t="e">
            <v>#DIV/0!</v>
          </cell>
          <cell r="AQ42" t="e">
            <v>#DIV/0!</v>
          </cell>
          <cell r="AR42" t="e">
            <v>#DIV/0!</v>
          </cell>
          <cell r="AS42" t="e">
            <v>#DIV/0!</v>
          </cell>
        </row>
        <row r="43">
          <cell r="B43" t="str">
            <v>TESOROS</v>
          </cell>
          <cell r="AH43">
            <v>0</v>
          </cell>
          <cell r="AK43" t="e">
            <v>#DIV/0!</v>
          </cell>
          <cell r="AL43" t="e">
            <v>#DIV/0!</v>
          </cell>
          <cell r="AP43" t="e">
            <v>#DIV/0!</v>
          </cell>
          <cell r="AQ43" t="e">
            <v>#DIV/0!</v>
          </cell>
          <cell r="AR43" t="e">
            <v>#DIV/0!</v>
          </cell>
          <cell r="AS43" t="e">
            <v>#DIV/0!</v>
          </cell>
        </row>
        <row r="44">
          <cell r="B44" t="str">
            <v>RECOMPRA TESOROS</v>
          </cell>
          <cell r="AH44">
            <v>0</v>
          </cell>
          <cell r="AK44" t="e">
            <v>#DIV/0!</v>
          </cell>
          <cell r="AP44" t="e">
            <v>#DIV/0!</v>
          </cell>
          <cell r="AQ44" t="e">
            <v>#DIV/0!</v>
          </cell>
          <cell r="AR44" t="e">
            <v>#DIV/0!</v>
          </cell>
          <cell r="AS44" t="e">
            <v>#DIV/0!</v>
          </cell>
        </row>
        <row r="45">
          <cell r="B45" t="str">
            <v>ORO Y PLATINO</v>
          </cell>
          <cell r="AH45">
            <v>0</v>
          </cell>
          <cell r="AP45" t="e">
            <v>#DIV/0!</v>
          </cell>
          <cell r="AQ45" t="e">
            <v>#DIV/0!</v>
          </cell>
          <cell r="AR45" t="e">
            <v>#DIV/0!</v>
          </cell>
          <cell r="AS45" t="e">
            <v>#DIV/0!</v>
          </cell>
        </row>
        <row r="47">
          <cell r="A47" t="str">
            <v>TOTAL</v>
          </cell>
          <cell r="C47">
            <v>0.50661989280961939</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2043111.7089999998</v>
          </cell>
          <cell r="X47">
            <v>2553715.182</v>
          </cell>
          <cell r="Y47">
            <v>3720238</v>
          </cell>
          <cell r="Z47">
            <v>5054407.1919999998</v>
          </cell>
          <cell r="AA47">
            <v>6844174.875</v>
          </cell>
          <cell r="AB47">
            <v>10116705.954</v>
          </cell>
          <cell r="AC47">
            <v>12786506.618774999</v>
          </cell>
          <cell r="AD47">
            <v>18274170.176407002</v>
          </cell>
          <cell r="AE47">
            <v>23132201</v>
          </cell>
          <cell r="AF47">
            <v>23786272</v>
          </cell>
          <cell r="AG47">
            <v>24005400</v>
          </cell>
          <cell r="AH47">
            <v>36583614.574227616</v>
          </cell>
          <cell r="AJ47">
            <v>45.679440926783819</v>
          </cell>
          <cell r="AK47">
            <v>35.862468799039206</v>
          </cell>
          <cell r="AL47">
            <v>35.410041474948905</v>
          </cell>
          <cell r="AM47">
            <v>47.814837270650543</v>
          </cell>
          <cell r="AN47">
            <v>26.39001940863368</v>
          </cell>
          <cell r="AO47">
            <v>42.917614022693428</v>
          </cell>
          <cell r="AP47">
            <v>26.584139124768534</v>
          </cell>
          <cell r="AQ47">
            <v>30.163349527681625</v>
          </cell>
          <cell r="AR47">
            <v>31.362462800047375</v>
          </cell>
          <cell r="AS47">
            <v>52.397437969072037</v>
          </cell>
        </row>
        <row r="48">
          <cell r="C48" t="str">
            <v>Vigencia</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1791628.1369999999</v>
          </cell>
          <cell r="X48">
            <v>2272076.5039999997</v>
          </cell>
          <cell r="Y48">
            <v>3302176</v>
          </cell>
          <cell r="Z48">
            <v>4628191.3469999991</v>
          </cell>
          <cell r="AA48">
            <v>6291665.8440000005</v>
          </cell>
          <cell r="AB48">
            <v>9373474.9999999981</v>
          </cell>
          <cell r="AC48">
            <v>11670494.857997</v>
          </cell>
          <cell r="AD48">
            <v>16469406.425021999</v>
          </cell>
          <cell r="AE48">
            <v>20291701</v>
          </cell>
          <cell r="AF48">
            <v>20904472</v>
          </cell>
          <cell r="AG48">
            <v>21232333.953963906</v>
          </cell>
          <cell r="AH48">
            <v>31138731.894625232</v>
          </cell>
          <cell r="AJ48">
            <v>45.337359643766661</v>
          </cell>
          <cell r="AK48">
            <v>40.155804748141797</v>
          </cell>
          <cell r="AL48">
            <v>35.942215269000677</v>
          </cell>
          <cell r="AM48">
            <v>48.982403586149474</v>
          </cell>
          <cell r="AN48">
            <v>24.505531385073343</v>
          </cell>
          <cell r="AO48">
            <v>41.120034972095709</v>
          </cell>
          <cell r="AP48">
            <v>23.208453761701954</v>
          </cell>
          <cell r="AQ48">
            <v>26.92911608665991</v>
          </cell>
          <cell r="AR48">
            <v>28.919849362060688</v>
          </cell>
          <cell r="AS48">
            <v>46.657131345712855</v>
          </cell>
        </row>
        <row r="49">
          <cell r="C49" t="str">
            <v>Reservas de apropiación</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83376.41399999999</v>
          </cell>
          <cell r="Y49">
            <v>216155</v>
          </cell>
          <cell r="Z49">
            <v>221817.58899999998</v>
          </cell>
          <cell r="AA49">
            <v>374226.598</v>
          </cell>
          <cell r="AB49">
            <v>409219.1</v>
          </cell>
          <cell r="AC49">
            <v>630987.60453799996</v>
          </cell>
          <cell r="AD49">
            <v>744073.92789699999</v>
          </cell>
          <cell r="AE49">
            <v>1225856</v>
          </cell>
          <cell r="AF49">
            <v>1320000</v>
          </cell>
          <cell r="AG49">
            <v>1154768.3710225602</v>
          </cell>
          <cell r="AH49">
            <v>2065027.499342344</v>
          </cell>
          <cell r="AJ49">
            <v>159.25197502497531</v>
          </cell>
          <cell r="AK49">
            <v>2.6196891119798282</v>
          </cell>
          <cell r="AL49">
            <v>68.709163095267442</v>
          </cell>
          <cell r="AM49">
            <v>9.3506186324040961</v>
          </cell>
          <cell r="AN49">
            <v>54.193097178992858</v>
          </cell>
          <cell r="AO49">
            <v>17.922114879229724</v>
          </cell>
          <cell r="AP49">
            <v>64.749221016878806</v>
          </cell>
          <cell r="AQ49">
            <v>77.401727235727563</v>
          </cell>
          <cell r="AR49">
            <v>55.195381497416406</v>
          </cell>
          <cell r="AS49">
            <v>78.826122290978518</v>
          </cell>
        </row>
        <row r="50">
          <cell r="C50" t="str">
            <v>Reservas de Tesorería</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159408.57199999999</v>
          </cell>
          <cell r="X50">
            <v>198262.264</v>
          </cell>
          <cell r="Y50">
            <v>201907</v>
          </cell>
          <cell r="Z50">
            <v>204398.25600000002</v>
          </cell>
          <cell r="AA50">
            <v>178282.43299999999</v>
          </cell>
          <cell r="AB50">
            <v>334011.85399999999</v>
          </cell>
          <cell r="AC50">
            <v>485024.15623999998</v>
          </cell>
          <cell r="AD50">
            <v>1060689.8234879998</v>
          </cell>
          <cell r="AE50">
            <v>1614644</v>
          </cell>
          <cell r="AF50">
            <v>1561800</v>
          </cell>
          <cell r="AG50">
            <v>1618297.6750135398</v>
          </cell>
          <cell r="AH50">
            <v>3379855.1802600399</v>
          </cell>
          <cell r="AJ50">
            <v>1.8383407545472297</v>
          </cell>
          <cell r="AK50">
            <v>1.2338631151966206</v>
          </cell>
          <cell r="AL50">
            <v>-12.776930445042556</v>
          </cell>
          <cell r="AM50">
            <v>87.349840575711696</v>
          </cell>
          <cell r="AN50">
            <v>45.211659535891791</v>
          </cell>
          <cell r="AO50">
            <v>118.6880405525923</v>
          </cell>
          <cell r="AP50">
            <v>52.225840603463404</v>
          </cell>
          <cell r="AQ50">
            <v>47.24379978155504</v>
          </cell>
          <cell r="AR50">
            <v>52.570302757491149</v>
          </cell>
          <cell r="AS50">
            <v>108.852501764347</v>
          </cell>
        </row>
        <row r="51">
          <cell r="C51" t="str">
            <v>Otros</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92075</v>
          </cell>
          <cell r="X51">
            <v>120680</v>
          </cell>
          <cell r="Y51">
            <v>120681</v>
          </cell>
          <cell r="Z51">
            <v>120682</v>
          </cell>
          <cell r="AA51">
            <v>120683</v>
          </cell>
          <cell r="AB51">
            <v>120684</v>
          </cell>
          <cell r="AC51">
            <v>120685</v>
          </cell>
          <cell r="AD51">
            <v>120686</v>
          </cell>
          <cell r="AE51">
            <v>120687</v>
          </cell>
          <cell r="AF51">
            <v>120688</v>
          </cell>
          <cell r="AG51">
            <v>0</v>
          </cell>
          <cell r="AH51">
            <v>0</v>
          </cell>
          <cell r="AJ51">
            <v>8.2863771959651444E-4</v>
          </cell>
          <cell r="AK51">
            <v>8.2863085324458297E-4</v>
          </cell>
          <cell r="AL51">
            <v>8.2862398700367379E-4</v>
          </cell>
        </row>
        <row r="53">
          <cell r="A53" t="str">
            <v>P = Proyectado</v>
          </cell>
          <cell r="E53" t="str">
            <v>C:\CARLOSJ\PRES9194\PAGOS.WK3</v>
          </cell>
          <cell r="W53" t="str">
            <v>C:\CARLOSJ\PRES9194\PAGOS.WK3</v>
          </cell>
          <cell r="X53" t="str">
            <v>C:\CARLOSJ\PRES9194\PAGOS.XLS</v>
          </cell>
          <cell r="AF53">
            <v>35620</v>
          </cell>
          <cell r="AL53" t="str">
            <v>Rango REZ 1</v>
          </cell>
        </row>
        <row r="54">
          <cell r="A54" t="str">
            <v>C:\CARLOSJ\PRES9194\PAGOS.XLS</v>
          </cell>
        </row>
        <row r="57">
          <cell r="A57" t="str">
            <v>PAGOS POR NUMERALES CON RECURSOS DE LA NACION</v>
          </cell>
        </row>
        <row r="58">
          <cell r="A58" t="str">
            <v>Participación  porcentual en el PIB</v>
          </cell>
        </row>
        <row r="60">
          <cell r="AD60" t="str">
            <v>Provisional</v>
          </cell>
          <cell r="AE60" t="str">
            <v>Proyección</v>
          </cell>
          <cell r="AH60" t="str">
            <v>Proyección</v>
          </cell>
        </row>
        <row r="61">
          <cell r="A61" t="str">
            <v>CONCEPTOS</v>
          </cell>
          <cell r="D61">
            <v>1970</v>
          </cell>
          <cell r="E61">
            <v>1971</v>
          </cell>
          <cell r="F61">
            <v>1972</v>
          </cell>
          <cell r="G61">
            <v>1973</v>
          </cell>
          <cell r="H61">
            <v>1974</v>
          </cell>
          <cell r="I61">
            <v>1975</v>
          </cell>
          <cell r="J61">
            <v>1976</v>
          </cell>
          <cell r="K61">
            <v>1977</v>
          </cell>
          <cell r="L61">
            <v>1978</v>
          </cell>
          <cell r="M61">
            <v>1979</v>
          </cell>
          <cell r="N61">
            <v>1980</v>
          </cell>
          <cell r="O61">
            <v>1981</v>
          </cell>
          <cell r="P61">
            <v>1982</v>
          </cell>
          <cell r="Q61">
            <v>1983</v>
          </cell>
          <cell r="R61">
            <v>1984</v>
          </cell>
          <cell r="S61">
            <v>1985</v>
          </cell>
          <cell r="T61">
            <v>1986</v>
          </cell>
          <cell r="U61">
            <v>1987</v>
          </cell>
          <cell r="V61">
            <v>1988</v>
          </cell>
          <cell r="W61">
            <v>1989</v>
          </cell>
          <cell r="X61">
            <v>1990</v>
          </cell>
          <cell r="Y61">
            <v>1991</v>
          </cell>
          <cell r="Z61">
            <v>1992</v>
          </cell>
          <cell r="AA61">
            <v>1993</v>
          </cell>
          <cell r="AB61">
            <v>1994</v>
          </cell>
          <cell r="AC61">
            <v>1995</v>
          </cell>
          <cell r="AD61">
            <v>1996</v>
          </cell>
          <cell r="AE61">
            <v>1997</v>
          </cell>
          <cell r="AH61">
            <v>1998</v>
          </cell>
        </row>
        <row r="62">
          <cell r="AE62" t="str">
            <v>Dic-20-96</v>
          </cell>
          <cell r="AF62" t="str">
            <v>Mayo</v>
          </cell>
          <cell r="AG62" t="str">
            <v>Junio</v>
          </cell>
          <cell r="AH62" t="str">
            <v>Junio 19/97</v>
          </cell>
        </row>
        <row r="64">
          <cell r="A64" t="str">
            <v>FUNCIONAMIENTO</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7.4717756753315559E-2</v>
          </cell>
          <cell r="X64">
            <v>7.6564750449893468</v>
          </cell>
          <cell r="Y64">
            <v>7.6111597483168465</v>
          </cell>
          <cell r="Z64">
            <v>8.7108115784324642</v>
          </cell>
          <cell r="AA64">
            <v>9.8711558603314202</v>
          </cell>
          <cell r="AB64">
            <v>10.971052220493998</v>
          </cell>
          <cell r="AC64">
            <v>11.305826926620673</v>
          </cell>
          <cell r="AD64">
            <v>11.854564493137852</v>
          </cell>
          <cell r="AE64">
            <v>11.227453632192901</v>
          </cell>
          <cell r="AF64">
            <v>11.699139483072669</v>
          </cell>
          <cell r="AG64">
            <v>11.736057167008886</v>
          </cell>
          <cell r="AH64">
            <v>14.350810631233587</v>
          </cell>
        </row>
        <row r="65">
          <cell r="A65" t="str">
            <v>1.</v>
          </cell>
          <cell r="B65" t="str">
            <v>SERVICIOS PERSONALES</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1.9075557764744473E-2</v>
          </cell>
          <cell r="X65">
            <v>2.2280014476875309</v>
          </cell>
          <cell r="Y65">
            <v>2.1564038648102222</v>
          </cell>
          <cell r="Z65">
            <v>2.3803940430634931</v>
          </cell>
          <cell r="AA65">
            <v>2.6733395431802749</v>
          </cell>
          <cell r="AB65">
            <v>2.8612203326876591</v>
          </cell>
          <cell r="AC65">
            <v>2.8616240158446526</v>
          </cell>
          <cell r="AD65">
            <v>2.8676650568199444</v>
          </cell>
          <cell r="AE65">
            <v>2.5449225940506555</v>
          </cell>
          <cell r="AF65">
            <v>2.7420081483334879</v>
          </cell>
          <cell r="AG65">
            <v>3.4323097794304944</v>
          </cell>
          <cell r="AH65">
            <v>3.110039784013146</v>
          </cell>
        </row>
        <row r="66">
          <cell r="B66" t="str">
            <v>1.1.</v>
          </cell>
          <cell r="C66" t="str">
            <v>Vigencia</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1.8941722850918486E-2</v>
          </cell>
          <cell r="X66">
            <v>2.2168927990448148</v>
          </cell>
          <cell r="Y66">
            <v>2.1413052230820502</v>
          </cell>
          <cell r="Z66">
            <v>2.3563885732943333</v>
          </cell>
          <cell r="AA66">
            <v>2.6510509360760666</v>
          </cell>
          <cell r="AB66">
            <v>2.8372353767274534</v>
          </cell>
          <cell r="AC66">
            <v>2.8424985675835219</v>
          </cell>
          <cell r="AD66">
            <v>2.8475771123963862</v>
          </cell>
          <cell r="AE66">
            <v>2.5220570082624341</v>
          </cell>
          <cell r="AF66">
            <v>2.7190896633391852</v>
          </cell>
          <cell r="AG66">
            <v>3.4131742264909302</v>
          </cell>
          <cell r="AH66">
            <v>3.030620645646759</v>
          </cell>
        </row>
        <row r="67">
          <cell r="B67" t="str">
            <v>1.2.</v>
          </cell>
          <cell r="C67" t="str">
            <v>Reservas de apropiación</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4.2419409967964401E-3</v>
          </cell>
          <cell r="Y67">
            <v>3.7117811820392014E-3</v>
          </cell>
          <cell r="Z67">
            <v>1.3432619631962932E-3</v>
          </cell>
          <cell r="AA67">
            <v>9.4379308530271305E-3</v>
          </cell>
          <cell r="AB67">
            <v>7.9515734760171163E-3</v>
          </cell>
          <cell r="AC67">
            <v>1.1565271839548582E-2</v>
          </cell>
          <cell r="AD67">
            <v>5.1363682713265078E-3</v>
          </cell>
          <cell r="AE67">
            <v>5.6713854514091533E-3</v>
          </cell>
          <cell r="AF67">
            <v>5.6845061206340624E-3</v>
          </cell>
          <cell r="AG67">
            <v>5.9117819235819631E-3</v>
          </cell>
          <cell r="AH67">
            <v>7.3942830335510827E-3</v>
          </cell>
        </row>
        <row r="68">
          <cell r="B68" t="str">
            <v>1.3.</v>
          </cell>
          <cell r="C68" t="str">
            <v>Reservas de Tesorería</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1.3383491382598658E-4</v>
          </cell>
          <cell r="X68">
            <v>6.8667076459198737E-3</v>
          </cell>
          <cell r="Y68">
            <v>1.1386860546132581E-2</v>
          </cell>
          <cell r="Z68">
            <v>2.2662207805963515E-2</v>
          </cell>
          <cell r="AA68">
            <v>1.2850676251180805E-2</v>
          </cell>
          <cell r="AB68">
            <v>1.6033382484188619E-2</v>
          </cell>
          <cell r="AC68">
            <v>7.5601764215825831E-3</v>
          </cell>
          <cell r="AD68">
            <v>1.4951576152231539E-2</v>
          </cell>
          <cell r="AE68">
            <v>1.719420033681188E-2</v>
          </cell>
          <cell r="AF68">
            <v>1.7233978873668346E-2</v>
          </cell>
          <cell r="AG68">
            <v>1.3223771015982044E-2</v>
          </cell>
          <cell r="AH68">
            <v>7.2024855332835813E-2</v>
          </cell>
        </row>
        <row r="69">
          <cell r="A69" t="str">
            <v>2.</v>
          </cell>
          <cell r="B69" t="str">
            <v>GASTOS GENERALES</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4.6307447524307653E-3</v>
          </cell>
          <cell r="X69">
            <v>0.38863660205331962</v>
          </cell>
          <cell r="Y69">
            <v>0.54205724366864072</v>
          </cell>
          <cell r="Z69">
            <v>0.63689743443504254</v>
          </cell>
          <cell r="AA69">
            <v>0.74322553299691607</v>
          </cell>
          <cell r="AB69">
            <v>0.88780433561698868</v>
          </cell>
          <cell r="AC69">
            <v>0.82361073382200245</v>
          </cell>
          <cell r="AD69">
            <v>0.7889598244003444</v>
          </cell>
          <cell r="AE69">
            <v>0.70991342333035856</v>
          </cell>
          <cell r="AF69">
            <v>0.71315377572566097</v>
          </cell>
          <cell r="AG69">
            <v>0.79635532023887867</v>
          </cell>
          <cell r="AH69">
            <v>0.78880043003509959</v>
          </cell>
        </row>
        <row r="70">
          <cell r="B70" t="str">
            <v>2.1.</v>
          </cell>
          <cell r="C70" t="str">
            <v>Vigencia</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3.273948783867062E-3</v>
          </cell>
          <cell r="X70">
            <v>0.2993972351956351</v>
          </cell>
          <cell r="Y70">
            <v>0.42874121343462052</v>
          </cell>
          <cell r="Z70">
            <v>0.53327817696088331</v>
          </cell>
          <cell r="AA70">
            <v>0.59333014357574598</v>
          </cell>
          <cell r="AB70">
            <v>0.70127861969283811</v>
          </cell>
          <cell r="AC70">
            <v>0.70265543197237768</v>
          </cell>
          <cell r="AD70">
            <v>0.63735869306619441</v>
          </cell>
          <cell r="AE70">
            <v>0.52707875901588241</v>
          </cell>
          <cell r="AF70">
            <v>0.5303472773065403</v>
          </cell>
          <cell r="AG70">
            <v>0.61951811949717095</v>
          </cell>
          <cell r="AH70">
            <v>0.58013859440429671</v>
          </cell>
        </row>
        <row r="71">
          <cell r="B71" t="str">
            <v>2.2.</v>
          </cell>
          <cell r="C71" t="str">
            <v>Reservas de apropiación</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5.1536415491265079E-2</v>
          </cell>
          <cell r="Y71">
            <v>4.7609119411925818E-2</v>
          </cell>
          <cell r="Z71">
            <v>7.3033500902726159E-2</v>
          </cell>
          <cell r="AA71">
            <v>0.10265950162333781</v>
          </cell>
          <cell r="AB71">
            <v>0.13656417053740125</v>
          </cell>
          <cell r="AC71">
            <v>9.3306082673150978E-2</v>
          </cell>
          <cell r="AD71">
            <v>5.9067034645558618E-2</v>
          </cell>
          <cell r="AE71">
            <v>6.9581597949399859E-2</v>
          </cell>
          <cell r="AF71">
            <v>7.362788880059358E-2</v>
          </cell>
          <cell r="AG71">
            <v>6.0094641733916189E-2</v>
          </cell>
          <cell r="AH71">
            <v>7.0909617451419674E-2</v>
          </cell>
        </row>
        <row r="72">
          <cell r="B72" t="str">
            <v>2.3.</v>
          </cell>
          <cell r="C72" t="str">
            <v>Reservas de Tesorería</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1.3567959685637032E-3</v>
          </cell>
          <cell r="X72">
            <v>3.7702951366419483E-2</v>
          </cell>
          <cell r="Y72">
            <v>6.5706910822094358E-2</v>
          </cell>
          <cell r="Z72">
            <v>3.0585756571433056E-2</v>
          </cell>
          <cell r="AA72">
            <v>4.7235887797832221E-2</v>
          </cell>
          <cell r="AB72">
            <v>4.996154538674942E-2</v>
          </cell>
          <cell r="AC72">
            <v>2.764921917647371E-2</v>
          </cell>
          <cell r="AD72">
            <v>9.253409668859125E-2</v>
          </cell>
          <cell r="AE72">
            <v>0.11325306636507618</v>
          </cell>
          <cell r="AF72">
            <v>0.10917860961852724</v>
          </cell>
          <cell r="AG72">
            <v>0.11674255900779155</v>
          </cell>
          <cell r="AH72">
            <v>0.13775221817938316</v>
          </cell>
        </row>
        <row r="73">
          <cell r="A73" t="str">
            <v>3.</v>
          </cell>
          <cell r="B73" t="str">
            <v>TRANSFERENCIAS</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5.101145423614032E-2</v>
          </cell>
          <cell r="X73">
            <v>5.0398369952484954</v>
          </cell>
          <cell r="Y73">
            <v>4.9126986398379833</v>
          </cell>
          <cell r="Z73">
            <v>5.6935201009339291</v>
          </cell>
          <cell r="AA73">
            <v>6.4545907841542309</v>
          </cell>
          <cell r="AB73">
            <v>7.22202755218935</v>
          </cell>
          <cell r="AC73">
            <v>7.6205921769540179</v>
          </cell>
          <cell r="AD73">
            <v>8.1979396119175636</v>
          </cell>
          <cell r="AE73">
            <v>7.9726176148118872</v>
          </cell>
          <cell r="AF73">
            <v>8.2439775590135191</v>
          </cell>
          <cell r="AG73">
            <v>7.507392067339512</v>
          </cell>
          <cell r="AH73">
            <v>10.451970417185343</v>
          </cell>
        </row>
        <row r="74">
          <cell r="B74" t="str">
            <v>3.1.</v>
          </cell>
          <cell r="C74" t="str">
            <v>Vigencia</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4.7329830568666645E-2</v>
          </cell>
          <cell r="X74">
            <v>4.5285122168039118</v>
          </cell>
          <cell r="Y74">
            <v>4.5410746505885822</v>
          </cell>
          <cell r="Z74">
            <v>5.3250128566432231</v>
          </cell>
          <cell r="AA74">
            <v>6.2599219988494106</v>
          </cell>
          <cell r="AB74">
            <v>7.0581665132607192</v>
          </cell>
          <cell r="AC74">
            <v>7.1861983149864459</v>
          </cell>
          <cell r="AD74">
            <v>7.6482947941045261</v>
          </cell>
          <cell r="AE74">
            <v>7.3343616965501264</v>
          </cell>
          <cell r="AF74">
            <v>7.5919737300023815</v>
          </cell>
          <cell r="AG74">
            <v>6.9371497080631315</v>
          </cell>
          <cell r="AH74">
            <v>9.0192630723144518</v>
          </cell>
        </row>
        <row r="75">
          <cell r="B75" t="str">
            <v>3.2.</v>
          </cell>
          <cell r="C75" t="str">
            <v>Reservas de apropiación</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0.13811168431750609</v>
          </cell>
          <cell r="Y75">
            <v>0.25847944787902766</v>
          </cell>
          <cell r="Z75">
            <v>0.13305622974599643</v>
          </cell>
          <cell r="AA75">
            <v>0.14216858560861667</v>
          </cell>
          <cell r="AB75">
            <v>4.4668151182149292E-2</v>
          </cell>
          <cell r="AC75">
            <v>0.17729058050923077</v>
          </cell>
          <cell r="AD75">
            <v>0.1604367442073816</v>
          </cell>
          <cell r="AE75">
            <v>0.18825578863009287</v>
          </cell>
          <cell r="AF75">
            <v>0.20401060855164466</v>
          </cell>
          <cell r="AG75">
            <v>0.11353986483907955</v>
          </cell>
          <cell r="AH75">
            <v>0.64367262520571822</v>
          </cell>
        </row>
        <row r="76">
          <cell r="B76" t="str">
            <v>3.3.</v>
          </cell>
          <cell r="C76" t="str">
            <v>Reservas de Tesorería</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3.6816236674736716E-3</v>
          </cell>
          <cell r="X76">
            <v>0.37321309412707715</v>
          </cell>
          <cell r="Y76">
            <v>0.11314454137037359</v>
          </cell>
          <cell r="Z76">
            <v>0.23545101454470946</v>
          </cell>
          <cell r="AA76">
            <v>5.2500199696203884E-2</v>
          </cell>
          <cell r="AB76">
            <v>0.11919288774648268</v>
          </cell>
          <cell r="AC76">
            <v>0.25710328145834044</v>
          </cell>
          <cell r="AD76">
            <v>0.38920807360565463</v>
          </cell>
          <cell r="AE76">
            <v>0.45000012963166741</v>
          </cell>
          <cell r="AF76">
            <v>0.44799322045949397</v>
          </cell>
          <cell r="AG76">
            <v>0.4567024944373021</v>
          </cell>
          <cell r="AH76">
            <v>0.78903471966517358</v>
          </cell>
        </row>
        <row r="78">
          <cell r="A78" t="str">
            <v>SERVICIO DE LA DEUDA</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3.243247722341356E-2</v>
          </cell>
          <cell r="X78">
            <v>2.8002653929020198</v>
          </cell>
          <cell r="Y78">
            <v>3.9073623255963024</v>
          </cell>
          <cell r="Z78">
            <v>3.6726332988417405</v>
          </cell>
          <cell r="AA78">
            <v>3.3759206761124401</v>
          </cell>
          <cell r="AB78">
            <v>4.378022430561769</v>
          </cell>
          <cell r="AC78">
            <v>3.6226349407890233</v>
          </cell>
          <cell r="AD78">
            <v>5.5367601824783037</v>
          </cell>
          <cell r="AE78">
            <v>6.3780580830529923</v>
          </cell>
          <cell r="AF78">
            <v>6.5916811132825517</v>
          </cell>
          <cell r="AG78">
            <v>6.5824088486012204</v>
          </cell>
          <cell r="AH78">
            <v>11.215176321052873</v>
          </cell>
        </row>
        <row r="79">
          <cell r="A79" t="str">
            <v>1.</v>
          </cell>
          <cell r="B79" t="str">
            <v>INTERNA</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5.8618079612510789E-3</v>
          </cell>
          <cell r="X79">
            <v>0.22500502023865587</v>
          </cell>
          <cell r="Y79">
            <v>1.2037298751625858</v>
          </cell>
          <cell r="Z79">
            <v>0.58062011538841063</v>
          </cell>
          <cell r="AA79">
            <v>0.76374710797025547</v>
          </cell>
          <cell r="AB79">
            <v>2.0054741113063992</v>
          </cell>
          <cell r="AC79">
            <v>1.9022614064212062</v>
          </cell>
          <cell r="AD79">
            <v>3.8609455490687581</v>
          </cell>
          <cell r="AE79">
            <v>4.4091871115010939</v>
          </cell>
          <cell r="AF79">
            <v>4.7619919844854488</v>
          </cell>
          <cell r="AG79">
            <v>4.7784989054518157</v>
          </cell>
          <cell r="AH79">
            <v>8.1067834281473292</v>
          </cell>
        </row>
        <row r="80">
          <cell r="B80" t="str">
            <v>1.1.</v>
          </cell>
          <cell r="C80" t="str">
            <v>Vigencia</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5.8618079612510789E-3</v>
          </cell>
          <cell r="X80">
            <v>0.21694369848075859</v>
          </cell>
          <cell r="Y80">
            <v>1.158334867523519</v>
          </cell>
          <cell r="Z80">
            <v>0.54687645582133892</v>
          </cell>
          <cell r="AA80">
            <v>0.74075496615790093</v>
          </cell>
          <cell r="AB80">
            <v>1.9704061291355004</v>
          </cell>
          <cell r="AC80">
            <v>1.779676688316411</v>
          </cell>
          <cell r="AD80">
            <v>3.8295838941765794</v>
          </cell>
          <cell r="AE80">
            <v>4.4091871115010939</v>
          </cell>
          <cell r="AF80">
            <v>4.7619919844854488</v>
          </cell>
          <cell r="AG80">
            <v>4.7749510333022211</v>
          </cell>
          <cell r="AH80">
            <v>7.6779349395198437</v>
          </cell>
        </row>
        <row r="81">
          <cell r="B81" t="str">
            <v>1.2.</v>
          </cell>
          <cell r="C81" t="str">
            <v>Reservas de apropiación</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8.7649863641582788E-3</v>
          </cell>
          <cell r="Z81">
            <v>0</v>
          </cell>
          <cell r="AA81">
            <v>0</v>
          </cell>
          <cell r="AB81">
            <v>0</v>
          </cell>
          <cell r="AC81">
            <v>0</v>
          </cell>
          <cell r="AD81">
            <v>0</v>
          </cell>
          <cell r="AE81">
            <v>0</v>
          </cell>
          <cell r="AF81">
            <v>0</v>
          </cell>
          <cell r="AG81">
            <v>1.8349200927163104E-4</v>
          </cell>
          <cell r="AH81">
            <v>0</v>
          </cell>
        </row>
        <row r="82">
          <cell r="B82" t="str">
            <v>1.3.</v>
          </cell>
          <cell r="C82" t="str">
            <v>Reservas de Tesorería</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8.0613217578972482E-3</v>
          </cell>
          <cell r="Y82">
            <v>3.6630021274908428E-2</v>
          </cell>
          <cell r="Z82">
            <v>3.374365956707167E-2</v>
          </cell>
          <cell r="AA82">
            <v>2.2992141812354514E-2</v>
          </cell>
          <cell r="AB82">
            <v>3.5067982170898529E-2</v>
          </cell>
          <cell r="AC82">
            <v>0.12258471810479574</v>
          </cell>
          <cell r="AD82">
            <v>3.1361654892178382E-2</v>
          </cell>
          <cell r="AE82">
            <v>0</v>
          </cell>
          <cell r="AF82">
            <v>0</v>
          </cell>
          <cell r="AG82">
            <v>3.3643801403222115E-3</v>
          </cell>
          <cell r="AH82">
            <v>0.42884848862748448</v>
          </cell>
        </row>
        <row r="83">
          <cell r="A83" t="str">
            <v>2.</v>
          </cell>
          <cell r="B83" t="str">
            <v>EXTERNA</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2.6570669262162484E-2</v>
          </cell>
          <cell r="X83">
            <v>2.5752603726633643</v>
          </cell>
          <cell r="Y83">
            <v>2.7036324504337164</v>
          </cell>
          <cell r="Z83">
            <v>3.0920131834533295</v>
          </cell>
          <cell r="AA83">
            <v>2.6121735681421847</v>
          </cell>
          <cell r="AB83">
            <v>2.3725483192553698</v>
          </cell>
          <cell r="AC83">
            <v>1.7203735343678166</v>
          </cell>
          <cell r="AD83">
            <v>1.6758146334095465</v>
          </cell>
          <cell r="AE83">
            <v>1.9688709715518984</v>
          </cell>
          <cell r="AF83">
            <v>1.8296891287971035</v>
          </cell>
          <cell r="AG83">
            <v>1.8039099431494048</v>
          </cell>
          <cell r="AH83">
            <v>3.1083928929055431</v>
          </cell>
        </row>
        <row r="84">
          <cell r="B84" t="str">
            <v>2.1.</v>
          </cell>
          <cell r="C84" t="str">
            <v>Vigencia</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2.6570669262162484E-2</v>
          </cell>
          <cell r="X84">
            <v>2.4827687760633439</v>
          </cell>
          <cell r="Y84">
            <v>2.3717290928684984</v>
          </cell>
          <cell r="Z84">
            <v>2.9694648310983207</v>
          </cell>
          <cell r="AA84">
            <v>2.5868557263951413</v>
          </cell>
          <cell r="AB84">
            <v>2.2223976475814897</v>
          </cell>
          <cell r="AC84">
            <v>1.6947755357678469</v>
          </cell>
          <cell r="AD84">
            <v>1.662730071257261</v>
          </cell>
          <cell r="AE84">
            <v>1.9688709715518984</v>
          </cell>
          <cell r="AF84">
            <v>1.8296891287971035</v>
          </cell>
          <cell r="AG84">
            <v>1.7654823951279861</v>
          </cell>
          <cell r="AH84">
            <v>2.8025171306436141</v>
          </cell>
        </row>
        <row r="85">
          <cell r="B85" t="str">
            <v>2.2.</v>
          </cell>
          <cell r="C85" t="str">
            <v>Reservas de apropiación</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3.0448800456358543E-3</v>
          </cell>
          <cell r="Z85">
            <v>0</v>
          </cell>
          <cell r="AA85">
            <v>0</v>
          </cell>
          <cell r="AB85">
            <v>0</v>
          </cell>
          <cell r="AC85">
            <v>0</v>
          </cell>
          <cell r="AD85">
            <v>0</v>
          </cell>
          <cell r="AE85">
            <v>0</v>
          </cell>
          <cell r="AF85">
            <v>0</v>
          </cell>
          <cell r="AG85">
            <v>2.3863135805775619E-4</v>
          </cell>
          <cell r="AH85">
            <v>0</v>
          </cell>
        </row>
        <row r="86">
          <cell r="B86" t="str">
            <v>2.3.</v>
          </cell>
          <cell r="C86" t="str">
            <v>Reservas de Tesorería</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9.2491596600020501E-2</v>
          </cell>
          <cell r="Y86">
            <v>0.32885847751958203</v>
          </cell>
          <cell r="Z86">
            <v>0.12254835235500931</v>
          </cell>
          <cell r="AA86">
            <v>2.5317841747043459E-2</v>
          </cell>
          <cell r="AB86">
            <v>0.15015067167387955</v>
          </cell>
          <cell r="AC86">
            <v>2.5597998599969887E-2</v>
          </cell>
          <cell r="AD86">
            <v>1.308456215228531E-2</v>
          </cell>
          <cell r="AE86">
            <v>0</v>
          </cell>
          <cell r="AF86">
            <v>0</v>
          </cell>
          <cell r="AG86">
            <v>3.8188916663360752E-2</v>
          </cell>
          <cell r="AH86">
            <v>0.30587576226192892</v>
          </cell>
        </row>
        <row r="88">
          <cell r="A88" t="str">
            <v>INVERSION</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2.1829278234710266E-2</v>
          </cell>
          <cell r="X88">
            <v>2.1678382649659711</v>
          </cell>
          <cell r="Y88">
            <v>2.6587976397492286</v>
          </cell>
          <cell r="Z88">
            <v>2.8689222086327955</v>
          </cell>
          <cell r="AA88">
            <v>2.4535477993924362</v>
          </cell>
          <cell r="AB88">
            <v>2.431688959856845</v>
          </cell>
          <cell r="AC88">
            <v>2.7307480798130963</v>
          </cell>
          <cell r="AD88">
            <v>3.1488231010274066</v>
          </cell>
          <cell r="AE88">
            <v>3.2185562546703403</v>
          </cell>
          <cell r="AF88">
            <v>3.1715934942902742</v>
          </cell>
          <cell r="AG88">
            <v>3.7055293812359529</v>
          </cell>
          <cell r="AH88">
            <v>1.9741328087696317</v>
          </cell>
        </row>
        <row r="89">
          <cell r="B89" t="str">
            <v>1.1.</v>
          </cell>
          <cell r="C89" t="str">
            <v>Vigencia</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1.6463320067181791E-2</v>
          </cell>
          <cell r="X89">
            <v>1.4877514432629979</v>
          </cell>
          <cell r="Y89">
            <v>1.9429573925247852</v>
          </cell>
          <cell r="Z89">
            <v>2.235181409785775</v>
          </cell>
          <cell r="AA89">
            <v>1.601247810495245</v>
          </cell>
          <cell r="AB89">
            <v>1.6850029573378074</v>
          </cell>
          <cell r="AC89">
            <v>1.9121020194272891</v>
          </cell>
          <cell r="AD89">
            <v>1.8860506810747892</v>
          </cell>
          <cell r="AE89">
            <v>1.5054377603796076</v>
          </cell>
          <cell r="AF89">
            <v>1.4290667926762268</v>
          </cell>
          <cell r="AG89">
            <v>1.9695426112141126</v>
          </cell>
          <cell r="AH89">
            <v>0.33074146139510602</v>
          </cell>
        </row>
        <row r="90">
          <cell r="B90" t="str">
            <v>1.2.</v>
          </cell>
          <cell r="C90" t="str">
            <v>Reservas de apropiación</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0.21829065496045555</v>
          </cell>
          <cell r="Y90">
            <v>0.50212701448444486</v>
          </cell>
          <cell r="Z90">
            <v>0.46193201203071588</v>
          </cell>
          <cell r="AA90">
            <v>0.60421456415993469</v>
          </cell>
          <cell r="AB90">
            <v>0.5300450826214157</v>
          </cell>
          <cell r="AC90">
            <v>0.58928348121633634</v>
          </cell>
          <cell r="AD90">
            <v>0.61169815377892489</v>
          </cell>
          <cell r="AE90">
            <v>0.84003120954411703</v>
          </cell>
          <cell r="AF90">
            <v>0.90771637418378837</v>
          </cell>
          <cell r="AG90">
            <v>0.87948543134738233</v>
          </cell>
          <cell r="AH90">
            <v>0.83257474825113809</v>
          </cell>
        </row>
        <row r="91">
          <cell r="B91" t="str">
            <v>1.3.</v>
          </cell>
          <cell r="C91" t="str">
            <v>Reservas de Tesorería</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5.3659581675284743E-3</v>
          </cell>
          <cell r="X91">
            <v>0.46179616674251822</v>
          </cell>
          <cell r="Y91">
            <v>0.21371323273999837</v>
          </cell>
          <cell r="Z91">
            <v>0.17180878681630526</v>
          </cell>
          <cell r="AA91">
            <v>0.24808542473725662</v>
          </cell>
          <cell r="AB91">
            <v>0.21664091989762208</v>
          </cell>
          <cell r="AC91">
            <v>0.22936257916947103</v>
          </cell>
          <cell r="AD91">
            <v>0.65107426617369268</v>
          </cell>
          <cell r="AE91">
            <v>0.87308728474661623</v>
          </cell>
          <cell r="AF91">
            <v>0.83481032743025951</v>
          </cell>
          <cell r="AG91">
            <v>0.85650133867445843</v>
          </cell>
          <cell r="AH91">
            <v>0.81081659912338766</v>
          </cell>
        </row>
        <row r="93">
          <cell r="A93" t="str">
            <v>OTROS</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6.0869119130798899E-3</v>
          </cell>
          <cell r="X93">
            <v>0.59659517576569887</v>
          </cell>
          <cell r="Y93">
            <v>0.45989883452738484</v>
          </cell>
          <cell r="Z93">
            <v>0.36417449064547558</v>
          </cell>
          <cell r="AA93">
            <v>0.27684833910994011</v>
          </cell>
          <cell r="AB93">
            <v>0.21210991852253427</v>
          </cell>
          <cell r="AC93">
            <v>0.16667584165257801</v>
          </cell>
          <cell r="AD93">
            <v>0.13565093520757607</v>
          </cell>
          <cell r="AE93">
            <v>0.10864484063082802</v>
          </cell>
          <cell r="AF93">
            <v>0.10889709122017202</v>
          </cell>
          <cell r="AG93">
            <v>0</v>
          </cell>
          <cell r="AH93">
            <v>0</v>
          </cell>
        </row>
        <row r="94">
          <cell r="B94" t="str">
            <v>DEVOLUCION DE IMPUESTOS</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row>
        <row r="95">
          <cell r="B95" t="str">
            <v>PREPAGO DEUDA</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row>
        <row r="96">
          <cell r="X96">
            <v>0</v>
          </cell>
          <cell r="Y96">
            <v>0</v>
          </cell>
          <cell r="Z96">
            <v>0</v>
          </cell>
          <cell r="AA96">
            <v>0</v>
          </cell>
          <cell r="AB96">
            <v>0</v>
          </cell>
          <cell r="AC96">
            <v>0</v>
          </cell>
          <cell r="AD96">
            <v>0</v>
          </cell>
          <cell r="AE96">
            <v>0</v>
          </cell>
          <cell r="AF96">
            <v>0</v>
          </cell>
          <cell r="AG96">
            <v>0</v>
          </cell>
          <cell r="AH96">
            <v>0</v>
          </cell>
        </row>
        <row r="97">
          <cell r="B97" t="str">
            <v>TESOROS</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row>
        <row r="98">
          <cell r="B98" t="str">
            <v>RECOMPRA TESOROS</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row>
        <row r="99">
          <cell r="B99" t="str">
            <v>ORO Y PLATINO</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0">
          <cell r="X100">
            <v>0</v>
          </cell>
          <cell r="Y100">
            <v>0</v>
          </cell>
          <cell r="Z100">
            <v>0</v>
          </cell>
          <cell r="AA100">
            <v>0</v>
          </cell>
          <cell r="AB100">
            <v>0</v>
          </cell>
          <cell r="AC100">
            <v>0</v>
          </cell>
          <cell r="AD100">
            <v>0</v>
          </cell>
          <cell r="AE100">
            <v>0</v>
          </cell>
          <cell r="AF100">
            <v>0</v>
          </cell>
          <cell r="AG100">
            <v>0</v>
          </cell>
          <cell r="AH100">
            <v>0</v>
          </cell>
        </row>
        <row r="101">
          <cell r="A101" t="str">
            <v>TOTAL</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0.13506642412451927</v>
          </cell>
          <cell r="X101">
            <v>12.62457870285734</v>
          </cell>
          <cell r="Y101">
            <v>14.177319713662376</v>
          </cell>
          <cell r="Z101">
            <v>15.252367085907</v>
          </cell>
          <cell r="AA101">
            <v>15.700624335836299</v>
          </cell>
          <cell r="AB101">
            <v>17.780763610912611</v>
          </cell>
          <cell r="AC101">
            <v>17.659209947222791</v>
          </cell>
          <cell r="AD101">
            <v>20.540147776643565</v>
          </cell>
          <cell r="AE101">
            <v>20.824067969916236</v>
          </cell>
          <cell r="AF101">
            <v>21.462414090645495</v>
          </cell>
          <cell r="AG101">
            <v>22.023995396846058</v>
          </cell>
          <cell r="AH101">
            <v>27.540119761056093</v>
          </cell>
        </row>
        <row r="102">
          <cell r="C102" t="str">
            <v>Vigencia</v>
          </cell>
          <cell r="W102">
            <v>0.11844129949404754</v>
          </cell>
          <cell r="X102">
            <v>11.232266168851462</v>
          </cell>
          <cell r="Y102">
            <v>12.584142440022056</v>
          </cell>
          <cell r="Z102">
            <v>13.96620230360387</v>
          </cell>
          <cell r="AA102">
            <v>14.433161581549511</v>
          </cell>
          <cell r="AB102">
            <v>16.474487243735805</v>
          </cell>
          <cell r="AC102">
            <v>16.117906558053892</v>
          </cell>
          <cell r="AD102">
            <v>18.511595246075736</v>
          </cell>
          <cell r="AE102">
            <v>18.266993307261046</v>
          </cell>
          <cell r="AF102">
            <v>18.862158576606884</v>
          </cell>
          <cell r="AG102">
            <v>19.47981809369556</v>
          </cell>
          <cell r="AH102">
            <v>23.44121584392407</v>
          </cell>
        </row>
        <row r="103">
          <cell r="C103" t="str">
            <v>Reservas de apropiación</v>
          </cell>
          <cell r="W103">
            <v>0</v>
          </cell>
          <cell r="X103">
            <v>0.41218069576602312</v>
          </cell>
          <cell r="Y103">
            <v>0.8237372293672317</v>
          </cell>
          <cell r="Z103">
            <v>0.66936500464263482</v>
          </cell>
          <cell r="AA103">
            <v>0.8584805822449163</v>
          </cell>
          <cell r="AB103">
            <v>0.71922897781698336</v>
          </cell>
          <cell r="AC103">
            <v>0.87144541623826666</v>
          </cell>
          <cell r="AD103">
            <v>0.83633830090319161</v>
          </cell>
          <cell r="AE103">
            <v>1.1035399815750189</v>
          </cell>
          <cell r="AF103">
            <v>1.1910393776566606</v>
          </cell>
          <cell r="AG103">
            <v>1.0594538432112894</v>
          </cell>
          <cell r="AH103">
            <v>1.554551273941827</v>
          </cell>
        </row>
        <row r="104">
          <cell r="C104" t="str">
            <v>Reservas de Tesorería</v>
          </cell>
          <cell r="W104">
            <v>1.0538212717391835E-2</v>
          </cell>
          <cell r="X104">
            <v>0.98013183823985239</v>
          </cell>
          <cell r="Y104">
            <v>0.76944004427308943</v>
          </cell>
          <cell r="Z104">
            <v>0.61679977766049232</v>
          </cell>
          <cell r="AA104">
            <v>0.40898217204187148</v>
          </cell>
          <cell r="AB104">
            <v>0.58704738935982081</v>
          </cell>
          <cell r="AC104">
            <v>0.66985797293063343</v>
          </cell>
          <cell r="AD104">
            <v>1.1922142296646336</v>
          </cell>
          <cell r="AE104">
            <v>1.4535346810801717</v>
          </cell>
          <cell r="AF104">
            <v>1.4092161363819491</v>
          </cell>
          <cell r="AG104">
            <v>1.4847234599392169</v>
          </cell>
          <cell r="AH104">
            <v>2.5443526431901935</v>
          </cell>
        </row>
        <row r="105">
          <cell r="C105" t="str">
            <v>Otros</v>
          </cell>
          <cell r="W105">
            <v>6.0869119130798899E-3</v>
          </cell>
          <cell r="X105">
            <v>0.59659517576569887</v>
          </cell>
          <cell r="Y105">
            <v>0.45989883452738484</v>
          </cell>
          <cell r="Z105">
            <v>0.36417449064547558</v>
          </cell>
          <cell r="AA105">
            <v>0.27684833910994011</v>
          </cell>
          <cell r="AB105">
            <v>0.21210991852253427</v>
          </cell>
          <cell r="AC105">
            <v>0.16667584165257801</v>
          </cell>
          <cell r="AD105">
            <v>0.13565093520757607</v>
          </cell>
          <cell r="AE105">
            <v>0.10864484063082802</v>
          </cell>
          <cell r="AF105">
            <v>0.10889709122017202</v>
          </cell>
          <cell r="AG105">
            <v>0</v>
          </cell>
          <cell r="AH105">
            <v>0</v>
          </cell>
        </row>
        <row r="107">
          <cell r="C107" t="str">
            <v xml:space="preserve">PIB </v>
          </cell>
          <cell r="D107">
            <v>132768</v>
          </cell>
          <cell r="E107">
            <v>155886</v>
          </cell>
          <cell r="F107">
            <v>189614</v>
          </cell>
          <cell r="G107">
            <v>243160</v>
          </cell>
          <cell r="H107">
            <v>322384</v>
          </cell>
          <cell r="I107">
            <v>405108</v>
          </cell>
          <cell r="J107">
            <v>532270</v>
          </cell>
          <cell r="K107">
            <v>716029</v>
          </cell>
          <cell r="L107">
            <v>909487</v>
          </cell>
          <cell r="M107">
            <v>1188817</v>
          </cell>
          <cell r="N107">
            <v>1579130</v>
          </cell>
          <cell r="O107">
            <v>1982773</v>
          </cell>
          <cell r="P107">
            <v>2497298</v>
          </cell>
          <cell r="Q107">
            <v>3054137</v>
          </cell>
          <cell r="R107">
            <v>3856584</v>
          </cell>
          <cell r="S107">
            <v>4965883</v>
          </cell>
          <cell r="T107">
            <v>6787956</v>
          </cell>
          <cell r="U107">
            <v>8824408</v>
          </cell>
          <cell r="V107">
            <v>11731348</v>
          </cell>
          <cell r="W107">
            <v>15126718</v>
          </cell>
          <cell r="X107">
            <v>20228122</v>
          </cell>
          <cell r="Y107">
            <v>26240771</v>
          </cell>
          <cell r="Z107">
            <v>33138510</v>
          </cell>
          <cell r="AA107">
            <v>43591737.045630313</v>
          </cell>
          <cell r="AB107">
            <v>56896914.977212004</v>
          </cell>
          <cell r="AC107">
            <v>72407014</v>
          </cell>
          <cell r="AD107">
            <v>88968056</v>
          </cell>
          <cell r="AE107">
            <v>111083968</v>
          </cell>
          <cell r="AF107">
            <v>110827570</v>
          </cell>
          <cell r="AG107">
            <v>108996572</v>
          </cell>
          <cell r="AH107">
            <v>132837529</v>
          </cell>
        </row>
        <row r="108">
          <cell r="A108" t="str">
            <v>C:\CARLOSJ\PRES9194\PAGOS.XLS</v>
          </cell>
          <cell r="AD108" t="str">
            <v>Rango REZ 2</v>
          </cell>
        </row>
      </sheetData>
      <sheetData sheetId="2" refreshError="1">
        <row r="1">
          <cell r="A1" t="str">
            <v>PAGOS REZAGO POR NUMERALES CON RECURSOS DE LA NACION</v>
          </cell>
          <cell r="O1" t="str">
            <v>PAGOS REZAGO POR NUMERALES CON RECURSOS DE LA NACION</v>
          </cell>
          <cell r="AC1" t="str">
            <v>PAGOS REZAGO POR NUMERALES CON RECURSOS DE LA NACION</v>
          </cell>
          <cell r="AP1" t="str">
            <v>PAGOS REZAGO POR NUMERALES CON RECURSOS DE LA NACION</v>
          </cell>
        </row>
        <row r="2">
          <cell r="A2" t="str">
            <v>Clasificación anterior al Decreto 568 de 1996</v>
          </cell>
          <cell r="O2" t="str">
            <v>Clasificación anterior al Decreto 568 de 1996</v>
          </cell>
          <cell r="AC2" t="str">
            <v>Clasificación FMI</v>
          </cell>
          <cell r="AP2" t="str">
            <v>Clasificación FMI</v>
          </cell>
        </row>
        <row r="3">
          <cell r="A3" t="str">
            <v>Millones de pesos</v>
          </cell>
          <cell r="O3" t="str">
            <v>Participación porcentual en el PIB</v>
          </cell>
          <cell r="AC3" t="str">
            <v>Millones de pesos</v>
          </cell>
          <cell r="AP3" t="str">
            <v>Participación porcentual en el PIB</v>
          </cell>
        </row>
        <row r="5">
          <cell r="A5" t="str">
            <v xml:space="preserve"> </v>
          </cell>
          <cell r="O5" t="str">
            <v xml:space="preserve"> </v>
          </cell>
          <cell r="AC5" t="str">
            <v xml:space="preserve"> </v>
          </cell>
          <cell r="AP5" t="str">
            <v xml:space="preserve"> </v>
          </cell>
        </row>
        <row r="6">
          <cell r="A6" t="str">
            <v>CONCEPTOS</v>
          </cell>
          <cell r="D6">
            <v>1990</v>
          </cell>
          <cell r="E6">
            <v>1991</v>
          </cell>
          <cell r="F6">
            <v>1992</v>
          </cell>
          <cell r="G6">
            <v>1993</v>
          </cell>
          <cell r="H6">
            <v>1994</v>
          </cell>
          <cell r="I6">
            <v>1995</v>
          </cell>
          <cell r="J6">
            <v>1996</v>
          </cell>
          <cell r="K6">
            <v>1997</v>
          </cell>
          <cell r="L6">
            <v>1998</v>
          </cell>
          <cell r="M6">
            <v>1999</v>
          </cell>
          <cell r="O6" t="str">
            <v>CONCEPTOS</v>
          </cell>
          <cell r="R6">
            <v>1990</v>
          </cell>
          <cell r="S6">
            <v>1991</v>
          </cell>
          <cell r="T6">
            <v>1992</v>
          </cell>
          <cell r="U6">
            <v>1993</v>
          </cell>
          <cell r="V6">
            <v>1994</v>
          </cell>
          <cell r="W6">
            <v>1995</v>
          </cell>
          <cell r="X6">
            <v>1996</v>
          </cell>
          <cell r="Y6">
            <v>1997</v>
          </cell>
          <cell r="Z6">
            <v>1998</v>
          </cell>
          <cell r="AA6">
            <v>1999</v>
          </cell>
          <cell r="AC6" t="str">
            <v>CONCEPTOS</v>
          </cell>
          <cell r="AF6">
            <v>1990</v>
          </cell>
          <cell r="AG6">
            <v>1991</v>
          </cell>
          <cell r="AH6">
            <v>1992</v>
          </cell>
          <cell r="AI6">
            <v>1993</v>
          </cell>
          <cell r="AJ6">
            <v>1994</v>
          </cell>
          <cell r="AK6">
            <v>1995</v>
          </cell>
          <cell r="AL6">
            <v>1996</v>
          </cell>
          <cell r="AM6">
            <v>1997</v>
          </cell>
          <cell r="AN6">
            <v>1998</v>
          </cell>
          <cell r="AP6" t="str">
            <v>CONCEPTOS</v>
          </cell>
          <cell r="AS6">
            <v>1990</v>
          </cell>
          <cell r="AT6">
            <v>1991</v>
          </cell>
          <cell r="AU6">
            <v>1992</v>
          </cell>
          <cell r="AV6">
            <v>1993</v>
          </cell>
          <cell r="AW6">
            <v>1994</v>
          </cell>
          <cell r="AX6">
            <v>1995</v>
          </cell>
          <cell r="AY6">
            <v>1996</v>
          </cell>
          <cell r="AZ6">
            <v>1997</v>
          </cell>
          <cell r="BA6">
            <v>1998</v>
          </cell>
        </row>
        <row r="9">
          <cell r="A9" t="str">
            <v>FUNCIONAMIENTO</v>
          </cell>
          <cell r="D9">
            <v>123729.91899999999</v>
          </cell>
          <cell r="E9">
            <v>131214</v>
          </cell>
          <cell r="F9">
            <v>164410.74299999999</v>
          </cell>
          <cell r="G9">
            <v>159917.5</v>
          </cell>
          <cell r="H9">
            <v>213005.954</v>
          </cell>
          <cell r="I9">
            <v>415959.912794</v>
          </cell>
          <cell r="J9">
            <v>641756.74237899994</v>
          </cell>
          <cell r="K9">
            <v>835148.20726977009</v>
          </cell>
          <cell r="L9">
            <v>2285852.6821050001</v>
          </cell>
          <cell r="M9">
            <v>1485900</v>
          </cell>
          <cell r="O9" t="str">
            <v>FUNCIONAMIENTO</v>
          </cell>
          <cell r="R9">
            <v>0.81795711556387052</v>
          </cell>
          <cell r="S9">
            <v>0.64867119152237662</v>
          </cell>
          <cell r="T9">
            <v>0.62654692196353523</v>
          </cell>
          <cell r="U9">
            <v>0.48257299438025431</v>
          </cell>
          <cell r="V9">
            <v>0.48863837148089051</v>
          </cell>
          <cell r="W9">
            <v>0.73107639133087909</v>
          </cell>
          <cell r="X9">
            <v>0.88631847513971485</v>
          </cell>
          <cell r="Y9">
            <v>0.92865348121904812</v>
          </cell>
          <cell r="Z9">
            <v>2.0971785076919667</v>
          </cell>
          <cell r="AA9">
            <v>1.1185844927904371</v>
          </cell>
          <cell r="AC9" t="str">
            <v>FUNCIONAMIENTO</v>
          </cell>
          <cell r="AF9">
            <v>89140.313999999998</v>
          </cell>
          <cell r="AG9">
            <v>176964.53999999998</v>
          </cell>
          <cell r="AH9">
            <v>117818.72899999999</v>
          </cell>
          <cell r="AI9">
            <v>216205.12800000003</v>
          </cell>
          <cell r="AJ9">
            <v>319294.68099999998</v>
          </cell>
          <cell r="AK9">
            <v>646203.80228099995</v>
          </cell>
          <cell r="AL9">
            <v>839306.87954727001</v>
          </cell>
          <cell r="AM9">
            <v>1522496.2050319389</v>
          </cell>
          <cell r="AN9">
            <v>1837208.8143756536</v>
          </cell>
          <cell r="AP9" t="str">
            <v>FUNCIONAMIENTO</v>
          </cell>
          <cell r="AS9">
            <v>0.58929121354955138</v>
          </cell>
          <cell r="AT9">
            <v>0.87484414025187296</v>
          </cell>
          <cell r="AU9">
            <v>0.4489911100554172</v>
          </cell>
          <cell r="AV9">
            <v>0.65242863363500658</v>
          </cell>
          <cell r="AW9">
            <v>0.73246606499248568</v>
          </cell>
          <cell r="AX9">
            <v>1.1357448862382318</v>
          </cell>
          <cell r="AY9">
            <v>1.159151348993994</v>
          </cell>
          <cell r="AZ9">
            <v>1.6929586732489867</v>
          </cell>
          <cell r="BA9">
            <v>1.6855656840066984</v>
          </cell>
        </row>
        <row r="10">
          <cell r="A10" t="str">
            <v>1.</v>
          </cell>
          <cell r="B10" t="str">
            <v>SERVICIOS PERSONALES</v>
          </cell>
          <cell r="D10">
            <v>2247.0709999999999</v>
          </cell>
          <cell r="E10">
            <v>3962</v>
          </cell>
          <cell r="F10">
            <v>7955.0549999999994</v>
          </cell>
          <cell r="G10">
            <v>9715.991</v>
          </cell>
          <cell r="H10">
            <v>13646.7</v>
          </cell>
          <cell r="I10">
            <v>13848.165999999999</v>
          </cell>
          <cell r="J10">
            <v>17871.853643999999</v>
          </cell>
          <cell r="K10">
            <v>20857.09673737</v>
          </cell>
          <cell r="L10">
            <v>105498.42095899931</v>
          </cell>
          <cell r="M10">
            <v>75200</v>
          </cell>
          <cell r="O10" t="str">
            <v>1.</v>
          </cell>
          <cell r="P10" t="str">
            <v>SERVICIOS PERSONALES</v>
          </cell>
          <cell r="R10">
            <v>1.4854998115914245E-2</v>
          </cell>
          <cell r="S10">
            <v>1.9586593357504962E-2</v>
          </cell>
          <cell r="T10">
            <v>3.0315629826577883E-2</v>
          </cell>
          <cell r="U10">
            <v>2.9319335721491403E-2</v>
          </cell>
          <cell r="V10">
            <v>3.1305703614689886E-2</v>
          </cell>
          <cell r="W10">
            <v>2.4339045457115523E-2</v>
          </cell>
          <cell r="X10">
            <v>2.4682489522354838E-2</v>
          </cell>
          <cell r="Y10">
            <v>2.3192309250835177E-2</v>
          </cell>
          <cell r="Z10">
            <v>9.6790586183755675E-2</v>
          </cell>
          <cell r="AA10">
            <v>5.661050801389117E-2</v>
          </cell>
          <cell r="AC10" t="str">
            <v>1.</v>
          </cell>
          <cell r="AD10" t="str">
            <v>SERVICIOS PERSONALES</v>
          </cell>
          <cell r="AF10">
            <v>3846.0649999999996</v>
          </cell>
          <cell r="AG10">
            <v>8483.9179999999997</v>
          </cell>
          <cell r="AH10">
            <v>6046.9699999999993</v>
          </cell>
          <cell r="AI10">
            <v>13236.657999999999</v>
          </cell>
          <cell r="AJ10">
            <v>9998.2980000000007</v>
          </cell>
          <cell r="AK10">
            <v>21676.194643999999</v>
          </cell>
          <cell r="AL10">
            <v>18983.184096550001</v>
          </cell>
          <cell r="AM10">
            <v>102119.67773078381</v>
          </cell>
          <cell r="AN10">
            <v>78020.920808873154</v>
          </cell>
          <cell r="AP10" t="str">
            <v>1.</v>
          </cell>
          <cell r="AQ10" t="str">
            <v>SERVICIOS PERSONALES</v>
          </cell>
          <cell r="AS10">
            <v>2.5425671164232777E-2</v>
          </cell>
          <cell r="AT10">
            <v>4.1941204428171827E-2</v>
          </cell>
          <cell r="AU10">
            <v>2.3044178084553991E-2</v>
          </cell>
          <cell r="AV10">
            <v>3.9943431373347806E-2</v>
          </cell>
          <cell r="AW10">
            <v>2.2936222957883352E-2</v>
          </cell>
          <cell r="AX10">
            <v>3.8097310992488108E-2</v>
          </cell>
          <cell r="AY10">
            <v>2.6217327642526454E-2</v>
          </cell>
          <cell r="AZ10">
            <v>0.11355325126744409</v>
          </cell>
          <cell r="BA10">
            <v>7.1581077622214717E-2</v>
          </cell>
        </row>
        <row r="11">
          <cell r="B11" t="str">
            <v>1.1.</v>
          </cell>
          <cell r="C11" t="str">
            <v>Reservas de apropiación</v>
          </cell>
          <cell r="D11">
            <v>858.06499999999994</v>
          </cell>
          <cell r="E11">
            <v>974</v>
          </cell>
          <cell r="F11">
            <v>445.137</v>
          </cell>
          <cell r="G11">
            <v>4114.1580000000004</v>
          </cell>
          <cell r="H11">
            <v>4524.2</v>
          </cell>
          <cell r="I11">
            <v>8374.0679999999993</v>
          </cell>
          <cell r="J11">
            <v>4569.7269999999999</v>
          </cell>
          <cell r="K11">
            <v>6443.6396408199998</v>
          </cell>
          <cell r="L11">
            <v>9822.3828690355003</v>
          </cell>
          <cell r="M11">
            <v>7001.4620601623456</v>
          </cell>
          <cell r="P11" t="str">
            <v>1.1.</v>
          </cell>
          <cell r="Q11" t="str">
            <v>Reservas de apropiación</v>
          </cell>
          <cell r="R11">
            <v>5.6725194523590729E-3</v>
          </cell>
          <cell r="S11">
            <v>4.8150787304921333E-3</v>
          </cell>
          <cell r="T11">
            <v>1.6963564066010104E-3</v>
          </cell>
          <cell r="U11">
            <v>1.2415036161855195E-2</v>
          </cell>
          <cell r="V11">
            <v>1.0378572423632085E-2</v>
          </cell>
          <cell r="W11">
            <v>1.4717964943009525E-2</v>
          </cell>
          <cell r="X11">
            <v>6.3111662082902635E-3</v>
          </cell>
          <cell r="Y11">
            <v>7.1650855884979759E-3</v>
          </cell>
          <cell r="Z11">
            <v>9.0116438423728604E-3</v>
          </cell>
          <cell r="AA11">
            <v>5.2706957987470136E-3</v>
          </cell>
          <cell r="AD11" t="str">
            <v>1.1.</v>
          </cell>
          <cell r="AE11" t="str">
            <v>Reservas de apropiación</v>
          </cell>
          <cell r="AF11">
            <v>858.06499999999994</v>
          </cell>
          <cell r="AG11">
            <v>974</v>
          </cell>
          <cell r="AH11">
            <v>445.137</v>
          </cell>
          <cell r="AI11">
            <v>4114.1580000000004</v>
          </cell>
          <cell r="AJ11">
            <v>4524.2</v>
          </cell>
          <cell r="AK11">
            <v>8374.0679999999993</v>
          </cell>
          <cell r="AL11">
            <v>4569.7269999999999</v>
          </cell>
          <cell r="AM11">
            <v>6443.6396408199998</v>
          </cell>
          <cell r="AN11">
            <v>9822.3828690355003</v>
          </cell>
          <cell r="AQ11" t="str">
            <v>1.1.</v>
          </cell>
          <cell r="AR11" t="str">
            <v>Reservas de apropiación</v>
          </cell>
          <cell r="AS11">
            <v>5.6725194523590729E-3</v>
          </cell>
          <cell r="AT11">
            <v>4.8150787304921333E-3</v>
          </cell>
          <cell r="AU11">
            <v>1.6963564066010104E-3</v>
          </cell>
          <cell r="AV11">
            <v>1.2415036161855195E-2</v>
          </cell>
          <cell r="AW11">
            <v>1.0378572423632085E-2</v>
          </cell>
          <cell r="AX11">
            <v>1.4717964943009525E-2</v>
          </cell>
          <cell r="AY11">
            <v>6.3111662082902635E-3</v>
          </cell>
          <cell r="AZ11">
            <v>7.1650855884979759E-3</v>
          </cell>
          <cell r="BA11">
            <v>9.0116438423728604E-3</v>
          </cell>
        </row>
        <row r="12">
          <cell r="B12" t="str">
            <v>1.2.</v>
          </cell>
          <cell r="C12" t="str">
            <v>Reservas de Tesorería</v>
          </cell>
          <cell r="D12">
            <v>1389.0060000000001</v>
          </cell>
          <cell r="E12">
            <v>2988</v>
          </cell>
          <cell r="F12">
            <v>7509.9179999999997</v>
          </cell>
          <cell r="G12">
            <v>5601.8329999999996</v>
          </cell>
          <cell r="H12">
            <v>9122.5</v>
          </cell>
          <cell r="I12">
            <v>5474.098</v>
          </cell>
          <cell r="J12">
            <v>13302.126644</v>
          </cell>
          <cell r="K12">
            <v>14413.457096550001</v>
          </cell>
          <cell r="L12">
            <v>95676.038089963811</v>
          </cell>
          <cell r="M12">
            <v>68198.537939837654</v>
          </cell>
          <cell r="P12" t="str">
            <v>1.2.</v>
          </cell>
          <cell r="Q12" t="str">
            <v>Reservas de Tesorería</v>
          </cell>
          <cell r="R12">
            <v>9.18247866355517E-3</v>
          </cell>
          <cell r="S12">
            <v>1.4771514627012828E-2</v>
          </cell>
          <cell r="T12">
            <v>2.8619273419976873E-2</v>
          </cell>
          <cell r="U12">
            <v>1.6904299559636207E-2</v>
          </cell>
          <cell r="V12">
            <v>2.09271311910578E-2</v>
          </cell>
          <cell r="W12">
            <v>9.6210805141059962E-3</v>
          </cell>
          <cell r="X12">
            <v>1.8371323314064575E-2</v>
          </cell>
          <cell r="Y12">
            <v>1.6027223662337199E-2</v>
          </cell>
          <cell r="Z12">
            <v>8.7778942341382823E-2</v>
          </cell>
          <cell r="AA12">
            <v>5.1339812215144151E-2</v>
          </cell>
          <cell r="AD12" t="str">
            <v>1.2.</v>
          </cell>
          <cell r="AE12" t="str">
            <v>Reservas de Tesorería</v>
          </cell>
          <cell r="AF12">
            <v>1389.0060000000001</v>
          </cell>
          <cell r="AG12">
            <v>2988</v>
          </cell>
          <cell r="AH12">
            <v>7509.9179999999997</v>
          </cell>
          <cell r="AI12">
            <v>5601.8329999999996</v>
          </cell>
          <cell r="AJ12">
            <v>9122.5</v>
          </cell>
          <cell r="AK12">
            <v>5474.098</v>
          </cell>
          <cell r="AL12">
            <v>13302.126644</v>
          </cell>
          <cell r="AM12">
            <v>14413.457096550001</v>
          </cell>
          <cell r="AN12">
            <v>95676.038089963811</v>
          </cell>
          <cell r="AQ12" t="str">
            <v>1.2.</v>
          </cell>
          <cell r="AR12" t="str">
            <v>Reservas de Tesorería</v>
          </cell>
          <cell r="AS12">
            <v>9.18247866355517E-3</v>
          </cell>
          <cell r="AT12">
            <v>1.4771514627012828E-2</v>
          </cell>
          <cell r="AU12">
            <v>2.8619273419976873E-2</v>
          </cell>
          <cell r="AV12">
            <v>1.6904299559636207E-2</v>
          </cell>
          <cell r="AW12">
            <v>2.09271311910578E-2</v>
          </cell>
          <cell r="AX12">
            <v>9.6210805141059962E-3</v>
          </cell>
          <cell r="AY12">
            <v>1.8371323314064575E-2</v>
          </cell>
          <cell r="AZ12">
            <v>1.6027223662337199E-2</v>
          </cell>
          <cell r="BA12">
            <v>8.7778942341382823E-2</v>
          </cell>
        </row>
        <row r="13">
          <cell r="A13" t="str">
            <v>2.</v>
          </cell>
          <cell r="B13" t="str">
            <v>GASTOS GENERALES</v>
          </cell>
          <cell r="D13">
            <v>18051.448</v>
          </cell>
          <cell r="E13">
            <v>29735</v>
          </cell>
          <cell r="F13">
            <v>34337.877999999997</v>
          </cell>
          <cell r="G13">
            <v>65342.004000000001</v>
          </cell>
          <cell r="H13">
            <v>106127.378</v>
          </cell>
          <cell r="I13">
            <v>87580.122344000003</v>
          </cell>
          <cell r="J13">
            <v>134876.57942200001</v>
          </cell>
          <cell r="K13">
            <v>192746.48682922003</v>
          </cell>
          <cell r="L13">
            <v>277181.22641800006</v>
          </cell>
          <cell r="M13">
            <v>301900</v>
          </cell>
          <cell r="O13" t="str">
            <v>2.</v>
          </cell>
          <cell r="P13" t="str">
            <v>GASTOS GENERALES</v>
          </cell>
          <cell r="R13">
            <v>0.11933500366900909</v>
          </cell>
          <cell r="S13">
            <v>0.14699832243448008</v>
          </cell>
          <cell r="T13">
            <v>0.13085697062788282</v>
          </cell>
          <cell r="U13">
            <v>0.19717846095071867</v>
          </cell>
          <cell r="V13">
            <v>0.24345755685053236</v>
          </cell>
          <cell r="W13">
            <v>0.15392771713383238</v>
          </cell>
          <cell r="X13">
            <v>0.18627557189694358</v>
          </cell>
          <cell r="Y13">
            <v>0.21432686369747259</v>
          </cell>
          <cell r="Z13">
            <v>0.25430270083906864</v>
          </cell>
          <cell r="AA13">
            <v>0.22727011129512956</v>
          </cell>
          <cell r="AD13" t="str">
            <v>1.3.</v>
          </cell>
          <cell r="AE13" t="str">
            <v>Deuda Flotante</v>
          </cell>
          <cell r="AF13">
            <v>1598.9939999999999</v>
          </cell>
          <cell r="AG13">
            <v>4521.9179999999997</v>
          </cell>
          <cell r="AH13">
            <v>-1908.085</v>
          </cell>
          <cell r="AI13">
            <v>3520.6670000000004</v>
          </cell>
          <cell r="AJ13">
            <v>-3648.402</v>
          </cell>
          <cell r="AK13">
            <v>7828.028644</v>
          </cell>
          <cell r="AL13">
            <v>1111.3304525500007</v>
          </cell>
          <cell r="AM13">
            <v>81262.580993413809</v>
          </cell>
          <cell r="AN13">
            <v>-27477.500150126158</v>
          </cell>
          <cell r="AQ13" t="str">
            <v>1.3.</v>
          </cell>
          <cell r="AR13" t="str">
            <v>Deuda Flotante</v>
          </cell>
          <cell r="AS13">
            <v>1.0570673048318536E-2</v>
          </cell>
          <cell r="AT13">
            <v>2.2354611070666865E-2</v>
          </cell>
          <cell r="AU13">
            <v>-7.2714517420238902E-3</v>
          </cell>
          <cell r="AV13">
            <v>1.0624095651856406E-2</v>
          </cell>
          <cell r="AW13">
            <v>-8.36948065680654E-3</v>
          </cell>
          <cell r="AX13">
            <v>1.3758265535372582E-2</v>
          </cell>
          <cell r="AY13">
            <v>1.5348381201716185E-3</v>
          </cell>
          <cell r="AZ13">
            <v>9.0360942016608936E-2</v>
          </cell>
          <cell r="BA13">
            <v>-2.5209508561540958E-2</v>
          </cell>
        </row>
        <row r="14">
          <cell r="B14" t="str">
            <v>2.1.</v>
          </cell>
          <cell r="C14" t="str">
            <v>Reservas de apropiación</v>
          </cell>
          <cell r="D14">
            <v>10424.849</v>
          </cell>
          <cell r="E14">
            <v>12493</v>
          </cell>
          <cell r="F14">
            <v>24202.214</v>
          </cell>
          <cell r="G14">
            <v>44751.06</v>
          </cell>
          <cell r="H14">
            <v>77700.800000000003</v>
          </cell>
          <cell r="I14">
            <v>67560.148344000001</v>
          </cell>
          <cell r="J14">
            <v>52550.792460999997</v>
          </cell>
          <cell r="K14">
            <v>65501.099445650005</v>
          </cell>
          <cell r="L14">
            <v>94194.583645818668</v>
          </cell>
          <cell r="M14">
            <v>102594.77227288127</v>
          </cell>
          <cell r="P14" t="str">
            <v>2.1.</v>
          </cell>
          <cell r="Q14" t="str">
            <v>Reservas de apropiación</v>
          </cell>
          <cell r="R14">
            <v>6.891687545862614E-2</v>
          </cell>
          <cell r="S14">
            <v>6.1760552956918097E-2</v>
          </cell>
          <cell r="T14">
            <v>9.2231337257582854E-2</v>
          </cell>
          <cell r="U14">
            <v>0.13504246268163533</v>
          </cell>
          <cell r="V14">
            <v>0.17824662485614076</v>
          </cell>
          <cell r="W14">
            <v>0.11874132080985193</v>
          </cell>
          <cell r="X14">
            <v>7.2576936346249551E-2</v>
          </cell>
          <cell r="Y14">
            <v>7.2834765727072079E-2</v>
          </cell>
          <cell r="Z14">
            <v>8.6419767078379922E-2</v>
          </cell>
          <cell r="AA14">
            <v>7.7233273642783026E-2</v>
          </cell>
          <cell r="AC14" t="str">
            <v>2.</v>
          </cell>
          <cell r="AD14" t="str">
            <v>GASTOS GENERALES</v>
          </cell>
          <cell r="AF14">
            <v>27666.849000000002</v>
          </cell>
          <cell r="AG14">
            <v>22628.664000000001</v>
          </cell>
          <cell r="AH14">
            <v>44793.157999999996</v>
          </cell>
          <cell r="AI14">
            <v>73177.638000000006</v>
          </cell>
          <cell r="AJ14">
            <v>97720.774000000005</v>
          </cell>
          <cell r="AK14">
            <v>149885.93530499999</v>
          </cell>
          <cell r="AL14">
            <v>179796.17984457</v>
          </cell>
          <cell r="AM14">
            <v>248487.74221783143</v>
          </cell>
          <cell r="AN14">
            <v>293499.8113729374</v>
          </cell>
          <cell r="AP14" t="str">
            <v>2.</v>
          </cell>
          <cell r="AQ14" t="str">
            <v>GASTOS GENERALES</v>
          </cell>
          <cell r="AS14">
            <v>0.18290075826188132</v>
          </cell>
          <cell r="AT14">
            <v>0.11186734982120436</v>
          </cell>
          <cell r="AU14">
            <v>0.17070061699025535</v>
          </cell>
          <cell r="AV14">
            <v>0.2208235614697221</v>
          </cell>
          <cell r="AW14">
            <v>0.22417270020166735</v>
          </cell>
          <cell r="AX14">
            <v>0.26343420441166515</v>
          </cell>
          <cell r="AY14">
            <v>0.24831320877915225</v>
          </cell>
          <cell r="AZ14">
            <v>0.27630904891149538</v>
          </cell>
          <cell r="BA14">
            <v>0.26927435054832494</v>
          </cell>
        </row>
        <row r="15">
          <cell r="B15" t="str">
            <v>2.2.</v>
          </cell>
          <cell r="C15" t="str">
            <v>Reservas de Tesorería</v>
          </cell>
          <cell r="D15">
            <v>7626.5989999999993</v>
          </cell>
          <cell r="E15">
            <v>17242</v>
          </cell>
          <cell r="F15">
            <v>10135.664000000001</v>
          </cell>
          <cell r="G15">
            <v>20590.944</v>
          </cell>
          <cell r="H15">
            <v>28426.578000000001</v>
          </cell>
          <cell r="I15">
            <v>20019.974000000002</v>
          </cell>
          <cell r="J15">
            <v>82325.786961000005</v>
          </cell>
          <cell r="K15">
            <v>127245.38738357001</v>
          </cell>
          <cell r="L15">
            <v>182986.6427721814</v>
          </cell>
          <cell r="M15">
            <v>199305.22772711873</v>
          </cell>
          <cell r="P15" t="str">
            <v>2.2.</v>
          </cell>
          <cell r="Q15" t="str">
            <v>Reservas de Tesorería</v>
          </cell>
          <cell r="R15">
            <v>5.0418128210382961E-2</v>
          </cell>
          <cell r="S15">
            <v>8.5237769477561981E-2</v>
          </cell>
          <cell r="T15">
            <v>3.8625633370299985E-2</v>
          </cell>
          <cell r="U15">
            <v>6.2135998269083316E-2</v>
          </cell>
          <cell r="V15">
            <v>6.5210931994391624E-2</v>
          </cell>
          <cell r="W15">
            <v>3.5186396323980441E-2</v>
          </cell>
          <cell r="X15">
            <v>0.11369863555069402</v>
          </cell>
          <cell r="Y15">
            <v>0.14149209797040049</v>
          </cell>
          <cell r="Z15">
            <v>0.16788293376068872</v>
          </cell>
          <cell r="AA15">
            <v>0.15003683765234652</v>
          </cell>
          <cell r="AD15" t="str">
            <v>2.1.</v>
          </cell>
          <cell r="AE15" t="str">
            <v>Reservas de apropiación</v>
          </cell>
          <cell r="AF15">
            <v>10424.849</v>
          </cell>
          <cell r="AG15">
            <v>12493</v>
          </cell>
          <cell r="AH15">
            <v>24202.214</v>
          </cell>
          <cell r="AI15">
            <v>44751.06</v>
          </cell>
          <cell r="AJ15">
            <v>77700.800000000003</v>
          </cell>
          <cell r="AK15">
            <v>67560.148344000001</v>
          </cell>
          <cell r="AL15">
            <v>52550.792460999997</v>
          </cell>
          <cell r="AM15">
            <v>65501.099445650005</v>
          </cell>
          <cell r="AN15">
            <v>94194.583645818668</v>
          </cell>
          <cell r="AQ15" t="str">
            <v>2.1.</v>
          </cell>
          <cell r="AR15" t="str">
            <v>Reservas de apropiación</v>
          </cell>
          <cell r="AS15">
            <v>6.891687545862614E-2</v>
          </cell>
          <cell r="AT15">
            <v>6.1760552956918097E-2</v>
          </cell>
          <cell r="AU15">
            <v>9.2231337257582854E-2</v>
          </cell>
          <cell r="AV15">
            <v>0.13504246268163533</v>
          </cell>
          <cell r="AW15">
            <v>0.17824662485614076</v>
          </cell>
          <cell r="AX15">
            <v>0.11874132080985193</v>
          </cell>
          <cell r="AY15">
            <v>7.2576936346249551E-2</v>
          </cell>
          <cell r="AZ15">
            <v>7.2834765727072079E-2</v>
          </cell>
          <cell r="BA15">
            <v>8.6419767078379922E-2</v>
          </cell>
        </row>
        <row r="16">
          <cell r="A16" t="str">
            <v>3.</v>
          </cell>
          <cell r="B16" t="str">
            <v>TRANSFERENCIAS</v>
          </cell>
          <cell r="D16">
            <v>103431.4</v>
          </cell>
          <cell r="E16">
            <v>97517</v>
          </cell>
          <cell r="F16">
            <v>122117.81</v>
          </cell>
          <cell r="G16">
            <v>84859.505000000005</v>
          </cell>
          <cell r="H16">
            <v>93231.876000000004</v>
          </cell>
          <cell r="I16">
            <v>314531.62445</v>
          </cell>
          <cell r="J16">
            <v>489008.30931300001</v>
          </cell>
          <cell r="K16">
            <v>621544.62370318</v>
          </cell>
          <cell r="L16">
            <v>1903173.0347280009</v>
          </cell>
          <cell r="M16">
            <v>1108800</v>
          </cell>
          <cell r="O16" t="str">
            <v>3.</v>
          </cell>
          <cell r="P16" t="str">
            <v>TRANSFERENCIAS</v>
          </cell>
          <cell r="R16">
            <v>0.68376711377894706</v>
          </cell>
          <cell r="S16">
            <v>0.48208627573039164</v>
          </cell>
          <cell r="T16">
            <v>0.46537432150907454</v>
          </cell>
          <cell r="U16">
            <v>0.25607519770804421</v>
          </cell>
          <cell r="V16">
            <v>0.21387511101566822</v>
          </cell>
          <cell r="W16">
            <v>0.55280962873993122</v>
          </cell>
          <cell r="X16">
            <v>0.67536041372041666</v>
          </cell>
          <cell r="Y16">
            <v>0.69113430827074029</v>
          </cell>
          <cell r="Z16">
            <v>1.7460852206691426</v>
          </cell>
          <cell r="AA16">
            <v>0.8347038734814165</v>
          </cell>
          <cell r="AD16" t="str">
            <v>2.2.</v>
          </cell>
          <cell r="AE16" t="str">
            <v>Reservas de Tesorería</v>
          </cell>
          <cell r="AF16">
            <v>7626.5989999999993</v>
          </cell>
          <cell r="AG16">
            <v>17242</v>
          </cell>
          <cell r="AH16">
            <v>10135.664000000001</v>
          </cell>
          <cell r="AI16">
            <v>20590.944</v>
          </cell>
          <cell r="AJ16">
            <v>28426.578000000001</v>
          </cell>
          <cell r="AK16">
            <v>20019.974000000002</v>
          </cell>
          <cell r="AL16">
            <v>82325.786961000005</v>
          </cell>
          <cell r="AM16">
            <v>127245.38738357001</v>
          </cell>
          <cell r="AN16">
            <v>182986.6427721814</v>
          </cell>
          <cell r="AQ16" t="str">
            <v>2.2.</v>
          </cell>
          <cell r="AR16" t="str">
            <v>Reservas de Tesorería</v>
          </cell>
          <cell r="AS16">
            <v>5.0418128210382961E-2</v>
          </cell>
          <cell r="AT16">
            <v>8.5237769477561981E-2</v>
          </cell>
          <cell r="AU16">
            <v>3.8625633370299985E-2</v>
          </cell>
          <cell r="AV16">
            <v>6.2135998269083316E-2</v>
          </cell>
          <cell r="AW16">
            <v>6.5210931994391624E-2</v>
          </cell>
          <cell r="AX16">
            <v>3.5186396323980441E-2</v>
          </cell>
          <cell r="AY16">
            <v>0.11369863555069402</v>
          </cell>
          <cell r="AZ16">
            <v>0.14149209797040049</v>
          </cell>
          <cell r="BA16">
            <v>0.16788293376068872</v>
          </cell>
        </row>
        <row r="17">
          <cell r="B17" t="str">
            <v>3.1.</v>
          </cell>
          <cell r="C17" t="str">
            <v>Reservas de apropiación</v>
          </cell>
          <cell r="D17">
            <v>27937.4</v>
          </cell>
          <cell r="E17">
            <v>67827</v>
          </cell>
          <cell r="F17">
            <v>44092.851999999999</v>
          </cell>
          <cell r="G17">
            <v>61973.756000000001</v>
          </cell>
          <cell r="H17">
            <v>25414.799999999999</v>
          </cell>
          <cell r="I17">
            <v>128370.81544999999</v>
          </cell>
          <cell r="J17">
            <v>142737.45243100001</v>
          </cell>
          <cell r="K17">
            <v>123754.56052803001</v>
          </cell>
          <cell r="L17">
            <v>855038.81017270719</v>
          </cell>
          <cell r="M17">
            <v>498150.72797886416</v>
          </cell>
          <cell r="P17" t="str">
            <v>3.1.</v>
          </cell>
          <cell r="Q17" t="str">
            <v>Reservas de apropiación</v>
          </cell>
          <cell r="R17">
            <v>0.18468932417513403</v>
          </cell>
          <cell r="S17">
            <v>0.3353104158655954</v>
          </cell>
          <cell r="T17">
            <v>0.16803184632036916</v>
          </cell>
          <cell r="U17">
            <v>0.18701431054081794</v>
          </cell>
          <cell r="V17">
            <v>5.8301874902109703E-2</v>
          </cell>
          <cell r="W17">
            <v>0.22561999275604708</v>
          </cell>
          <cell r="X17">
            <v>0.19713207953997386</v>
          </cell>
          <cell r="Y17">
            <v>0.13761042944317223</v>
          </cell>
          <cell r="Z17">
            <v>0.7844639464190738</v>
          </cell>
          <cell r="AA17">
            <v>0.37500752364857987</v>
          </cell>
          <cell r="AD17" t="str">
            <v>2.3.</v>
          </cell>
          <cell r="AE17" t="str">
            <v>Deuda Flotante</v>
          </cell>
          <cell r="AF17">
            <v>9615.4010000000017</v>
          </cell>
          <cell r="AG17">
            <v>-7106.3359999999993</v>
          </cell>
          <cell r="AH17">
            <v>10455.279999999999</v>
          </cell>
          <cell r="AI17">
            <v>7835.6340000000018</v>
          </cell>
          <cell r="AJ17">
            <v>-8406.6039999999994</v>
          </cell>
          <cell r="AK17">
            <v>62305.812961000003</v>
          </cell>
          <cell r="AL17">
            <v>44919.600422570002</v>
          </cell>
          <cell r="AM17">
            <v>55741.255388611389</v>
          </cell>
          <cell r="AN17">
            <v>16318.584954937338</v>
          </cell>
          <cell r="AQ17" t="str">
            <v>2.3.</v>
          </cell>
          <cell r="AR17" t="str">
            <v>Deuda Flotante</v>
          </cell>
          <cell r="AS17">
            <v>6.3565754592872212E-2</v>
          </cell>
          <cell r="AT17">
            <v>-3.5130972613275711E-2</v>
          </cell>
          <cell r="AU17">
            <v>3.9843646362372503E-2</v>
          </cell>
          <cell r="AV17">
            <v>2.3645100519003422E-2</v>
          </cell>
          <cell r="AW17">
            <v>-1.9284856648865034E-2</v>
          </cell>
          <cell r="AX17">
            <v>0.10950648727783278</v>
          </cell>
          <cell r="AY17">
            <v>6.2037636882208674E-2</v>
          </cell>
          <cell r="AZ17">
            <v>6.1982185214022795E-2</v>
          </cell>
          <cell r="BA17">
            <v>1.4971649709256303E-2</v>
          </cell>
        </row>
        <row r="18">
          <cell r="B18" t="str">
            <v>3.2.</v>
          </cell>
          <cell r="C18" t="str">
            <v>Reservas de Tesorería</v>
          </cell>
          <cell r="D18">
            <v>75494</v>
          </cell>
          <cell r="E18">
            <v>29690</v>
          </cell>
          <cell r="F18">
            <v>78024.957999999999</v>
          </cell>
          <cell r="G18">
            <v>22885.749</v>
          </cell>
          <cell r="H18">
            <v>67817.076000000001</v>
          </cell>
          <cell r="I18">
            <v>186160.80899999998</v>
          </cell>
          <cell r="J18">
            <v>346270.85688199999</v>
          </cell>
          <cell r="K18">
            <v>497790.06317515002</v>
          </cell>
          <cell r="L18">
            <v>1048134.2245552937</v>
          </cell>
          <cell r="M18">
            <v>610649.27202113578</v>
          </cell>
          <cell r="P18" t="str">
            <v>3.2.</v>
          </cell>
          <cell r="Q18" t="str">
            <v>Reservas de Tesorería</v>
          </cell>
          <cell r="R18">
            <v>0.4990777896038131</v>
          </cell>
          <cell r="S18">
            <v>0.14677585986479616</v>
          </cell>
          <cell r="T18">
            <v>0.29734247518870538</v>
          </cell>
          <cell r="U18">
            <v>6.906088716722629E-2</v>
          </cell>
          <cell r="V18">
            <v>0.1555732361135585</v>
          </cell>
          <cell r="W18">
            <v>0.32718963598388406</v>
          </cell>
          <cell r="X18">
            <v>0.47822833418044275</v>
          </cell>
          <cell r="Y18">
            <v>0.55352387882756815</v>
          </cell>
          <cell r="Z18">
            <v>0.96162127425006882</v>
          </cell>
          <cell r="AA18">
            <v>0.45969634983283664</v>
          </cell>
          <cell r="AC18" t="str">
            <v>3.</v>
          </cell>
          <cell r="AD18" t="str">
            <v>TRANSFERENCIAS</v>
          </cell>
          <cell r="AF18">
            <v>57627.399999999994</v>
          </cell>
          <cell r="AG18">
            <v>145851.95799999998</v>
          </cell>
          <cell r="AH18">
            <v>66978.600999999995</v>
          </cell>
          <cell r="AI18">
            <v>129790.83200000001</v>
          </cell>
          <cell r="AJ18">
            <v>211575.609</v>
          </cell>
          <cell r="AK18">
            <v>474641.67233199999</v>
          </cell>
          <cell r="AL18">
            <v>640527.51560615003</v>
          </cell>
          <cell r="AM18">
            <v>1171888.7850833237</v>
          </cell>
          <cell r="AN18">
            <v>1465688.0821938431</v>
          </cell>
          <cell r="AP18" t="str">
            <v>3.</v>
          </cell>
          <cell r="AQ18" t="str">
            <v>TRANSFERENCIAS</v>
          </cell>
          <cell r="AS18">
            <v>0.38096478412343732</v>
          </cell>
          <cell r="AT18">
            <v>0.72103558600249684</v>
          </cell>
          <cell r="AU18">
            <v>0.25524631498060779</v>
          </cell>
          <cell r="AV18">
            <v>0.3916616407919366</v>
          </cell>
          <cell r="AW18">
            <v>0.48535714183293505</v>
          </cell>
          <cell r="AX18">
            <v>0.83421337083407854</v>
          </cell>
          <cell r="AY18">
            <v>0.88462081257231517</v>
          </cell>
          <cell r="AZ18">
            <v>1.3030963730700473</v>
          </cell>
          <cell r="BA18">
            <v>1.3447102558361588</v>
          </cell>
        </row>
        <row r="19">
          <cell r="AD19" t="str">
            <v>3.1.</v>
          </cell>
          <cell r="AE19" t="str">
            <v>Reservas de apropiación</v>
          </cell>
          <cell r="AF19">
            <v>27937.4</v>
          </cell>
          <cell r="AG19">
            <v>67827</v>
          </cell>
          <cell r="AH19">
            <v>44092.851999999999</v>
          </cell>
          <cell r="AI19">
            <v>61973.756000000001</v>
          </cell>
          <cell r="AJ19">
            <v>25414.799999999999</v>
          </cell>
          <cell r="AK19">
            <v>128370.81544999999</v>
          </cell>
          <cell r="AL19">
            <v>142737.45243100001</v>
          </cell>
          <cell r="AM19">
            <v>123754.56052803001</v>
          </cell>
          <cell r="AN19">
            <v>855038.81017270719</v>
          </cell>
          <cell r="AQ19" t="str">
            <v>3.1.</v>
          </cell>
          <cell r="AR19" t="str">
            <v>Reservas de apropiación</v>
          </cell>
          <cell r="AS19">
            <v>0.18468932417513403</v>
          </cell>
          <cell r="AT19">
            <v>0.3353104158655954</v>
          </cell>
          <cell r="AU19">
            <v>0.16803184632036916</v>
          </cell>
          <cell r="AV19">
            <v>0.18701431054081794</v>
          </cell>
          <cell r="AW19">
            <v>5.8301874902109703E-2</v>
          </cell>
          <cell r="AX19">
            <v>0.22561999275604708</v>
          </cell>
          <cell r="AY19">
            <v>0.19713207953997386</v>
          </cell>
          <cell r="AZ19">
            <v>0.13761042944317223</v>
          </cell>
          <cell r="BA19">
            <v>0.7844639464190738</v>
          </cell>
        </row>
        <row r="20">
          <cell r="A20" t="str">
            <v>SERVICIO DE LA DEUDA</v>
          </cell>
          <cell r="D20">
            <v>20339.966999999997</v>
          </cell>
          <cell r="E20">
            <v>99006</v>
          </cell>
          <cell r="F20">
            <v>51792.843999999997</v>
          </cell>
          <cell r="G20">
            <v>21059.161</v>
          </cell>
          <cell r="H20">
            <v>105383.69999999998</v>
          </cell>
          <cell r="I20">
            <v>107294.68042999999</v>
          </cell>
          <cell r="J20">
            <v>39542.935270000002</v>
          </cell>
          <cell r="K20">
            <v>45751.769069000002</v>
          </cell>
          <cell r="L20">
            <v>975989.5398452573</v>
          </cell>
          <cell r="M20">
            <v>2032900</v>
          </cell>
          <cell r="O20" t="str">
            <v>SERVICIO DE LA DEUDA</v>
          </cell>
          <cell r="R20">
            <v>0.13446400735123984</v>
          </cell>
          <cell r="S20">
            <v>0.48944731498059985</v>
          </cell>
          <cell r="T20">
            <v>0.19737546583520738</v>
          </cell>
          <cell r="U20">
            <v>6.3548907298487473E-2</v>
          </cell>
          <cell r="V20">
            <v>0.24175155004648699</v>
          </cell>
          <cell r="W20">
            <v>0.18857732527848475</v>
          </cell>
          <cell r="X20">
            <v>5.4612023180516736E-2</v>
          </cell>
          <cell r="Y20">
            <v>5.0874251118559206E-2</v>
          </cell>
          <cell r="Z20">
            <v>0.89543140847150438</v>
          </cell>
          <cell r="AA20">
            <v>1.5303657146467999</v>
          </cell>
          <cell r="AD20" t="str">
            <v>1.3.</v>
          </cell>
          <cell r="AE20" t="str">
            <v>Reservas de Tesorería</v>
          </cell>
          <cell r="AF20">
            <v>75494</v>
          </cell>
          <cell r="AG20">
            <v>29690</v>
          </cell>
          <cell r="AH20">
            <v>78024.957999999999</v>
          </cell>
          <cell r="AI20">
            <v>22885.749</v>
          </cell>
          <cell r="AJ20">
            <v>67817.076000000001</v>
          </cell>
          <cell r="AK20">
            <v>186160.80899999998</v>
          </cell>
          <cell r="AL20">
            <v>346270.85688199999</v>
          </cell>
          <cell r="AM20">
            <v>497790.06317515002</v>
          </cell>
          <cell r="AN20">
            <v>1048134.2245552937</v>
          </cell>
          <cell r="AQ20" t="str">
            <v>1.3.</v>
          </cell>
          <cell r="AR20" t="str">
            <v>Reservas de Tesorería</v>
          </cell>
          <cell r="AS20">
            <v>0.4990777896038131</v>
          </cell>
          <cell r="AT20">
            <v>0.14677585986479616</v>
          </cell>
          <cell r="AU20">
            <v>0.29734247518870538</v>
          </cell>
          <cell r="AV20">
            <v>6.906088716722629E-2</v>
          </cell>
          <cell r="AW20">
            <v>0.1555732361135585</v>
          </cell>
          <cell r="AX20">
            <v>0.32718963598388406</v>
          </cell>
          <cell r="AY20">
            <v>0.47822833418044275</v>
          </cell>
          <cell r="AZ20">
            <v>0.55352387882756815</v>
          </cell>
          <cell r="BA20">
            <v>0.96162127425006882</v>
          </cell>
        </row>
        <row r="21">
          <cell r="A21" t="str">
            <v>1.</v>
          </cell>
          <cell r="B21" t="str">
            <v>INTERNA</v>
          </cell>
          <cell r="D21">
            <v>1630.654</v>
          </cell>
          <cell r="E21">
            <v>11912</v>
          </cell>
          <cell r="F21">
            <v>11182.146000000001</v>
          </cell>
          <cell r="G21">
            <v>10022.674000000001</v>
          </cell>
          <cell r="H21">
            <v>19952.599999999999</v>
          </cell>
          <cell r="I21">
            <v>88759.933999999994</v>
          </cell>
          <cell r="J21">
            <v>27901.854686999999</v>
          </cell>
          <cell r="K21">
            <v>3867.0590219999999</v>
          </cell>
          <cell r="L21">
            <v>569671.7354465964</v>
          </cell>
          <cell r="M21">
            <v>1849800</v>
          </cell>
          <cell r="O21" t="str">
            <v>1.</v>
          </cell>
          <cell r="P21" t="str">
            <v>INTERNA</v>
          </cell>
          <cell r="R21">
            <v>1.0779971837876073E-2</v>
          </cell>
          <cell r="S21">
            <v>5.8888314001665602E-2</v>
          </cell>
          <cell r="T21">
            <v>4.2613633570446542E-2</v>
          </cell>
          <cell r="U21">
            <v>3.024479374600729E-2</v>
          </cell>
          <cell r="V21">
            <v>4.5771518531400372E-2</v>
          </cell>
          <cell r="W21">
            <v>0.15600131226016306</v>
          </cell>
          <cell r="X21">
            <v>3.8534740138572762E-2</v>
          </cell>
          <cell r="Y21">
            <v>4.300024584378722E-3</v>
          </cell>
          <cell r="Z21">
            <v>0.52265105681176505</v>
          </cell>
          <cell r="AA21">
            <v>1.3925281612246794</v>
          </cell>
          <cell r="AD21" t="str">
            <v>3.3.</v>
          </cell>
          <cell r="AE21" t="str">
            <v>Deuda Flotante</v>
          </cell>
          <cell r="AF21">
            <v>-45804</v>
          </cell>
          <cell r="AG21">
            <v>48334.957999999999</v>
          </cell>
          <cell r="AH21">
            <v>-55139.209000000003</v>
          </cell>
          <cell r="AI21">
            <v>44931.327000000005</v>
          </cell>
          <cell r="AJ21">
            <v>118343.73299999998</v>
          </cell>
          <cell r="AK21">
            <v>160110.04788200001</v>
          </cell>
          <cell r="AL21">
            <v>151519.20629315003</v>
          </cell>
          <cell r="AM21">
            <v>550344.1613801436</v>
          </cell>
          <cell r="AN21">
            <v>-437484.9525341579</v>
          </cell>
          <cell r="AQ21" t="str">
            <v>3.3.</v>
          </cell>
          <cell r="AR21" t="str">
            <v>Deuda Flotante</v>
          </cell>
          <cell r="AS21">
            <v>-0.30280232965550979</v>
          </cell>
          <cell r="AT21">
            <v>0.23894931027210534</v>
          </cell>
          <cell r="AU21">
            <v>-0.21012800652846669</v>
          </cell>
          <cell r="AV21">
            <v>0.13558644308389245</v>
          </cell>
          <cell r="AW21">
            <v>0.27148203081726674</v>
          </cell>
          <cell r="AX21">
            <v>0.28140374209414742</v>
          </cell>
          <cell r="AY21">
            <v>0.20926039885189857</v>
          </cell>
          <cell r="AZ21">
            <v>0.61196206479930682</v>
          </cell>
          <cell r="BA21">
            <v>-0.40137496483298385</v>
          </cell>
        </row>
        <row r="22">
          <cell r="B22" t="str">
            <v>1.1.</v>
          </cell>
          <cell r="C22" t="str">
            <v>Reservas de apropiación</v>
          </cell>
          <cell r="D22">
            <v>0</v>
          </cell>
          <cell r="E22">
            <v>2300</v>
          </cell>
          <cell r="F22">
            <v>0</v>
          </cell>
          <cell r="G22">
            <v>0</v>
          </cell>
          <cell r="H22">
            <v>0</v>
          </cell>
          <cell r="I22">
            <v>0</v>
          </cell>
          <cell r="J22">
            <v>0</v>
          </cell>
          <cell r="K22">
            <v>200</v>
          </cell>
          <cell r="L22">
            <v>0</v>
          </cell>
          <cell r="M22">
            <v>0</v>
          </cell>
          <cell r="P22" t="str">
            <v>1.1.</v>
          </cell>
          <cell r="Q22" t="str">
            <v>Reservas de apropiación</v>
          </cell>
          <cell r="R22">
            <v>0</v>
          </cell>
          <cell r="S22">
            <v>1.137030911717855E-2</v>
          </cell>
          <cell r="T22">
            <v>0</v>
          </cell>
          <cell r="U22">
            <v>0</v>
          </cell>
          <cell r="V22">
            <v>0</v>
          </cell>
          <cell r="W22">
            <v>0</v>
          </cell>
          <cell r="X22">
            <v>0</v>
          </cell>
          <cell r="Y22">
            <v>2.2239249827403964E-4</v>
          </cell>
          <cell r="Z22">
            <v>0</v>
          </cell>
          <cell r="AA22">
            <v>0</v>
          </cell>
        </row>
        <row r="23">
          <cell r="B23" t="str">
            <v>1.2.</v>
          </cell>
          <cell r="C23" t="str">
            <v>Reservas de Tesorería</v>
          </cell>
          <cell r="D23">
            <v>1630.654</v>
          </cell>
          <cell r="E23">
            <v>9612</v>
          </cell>
          <cell r="F23">
            <v>11182.146000000001</v>
          </cell>
          <cell r="G23">
            <v>10022.674000000001</v>
          </cell>
          <cell r="H23">
            <v>19952.599999999999</v>
          </cell>
          <cell r="I23">
            <v>88759.933999999994</v>
          </cell>
          <cell r="J23">
            <v>27901.854686999999</v>
          </cell>
          <cell r="K23">
            <v>3667.0590219999999</v>
          </cell>
          <cell r="L23">
            <v>569671.7354465964</v>
          </cell>
          <cell r="M23">
            <v>1849800</v>
          </cell>
          <cell r="P23" t="str">
            <v>1.2.</v>
          </cell>
          <cell r="Q23" t="str">
            <v>Reservas de Tesorería</v>
          </cell>
          <cell r="R23">
            <v>1.0779971837876073E-2</v>
          </cell>
          <cell r="S23">
            <v>4.7518004884487056E-2</v>
          </cell>
          <cell r="T23">
            <v>4.2613633570446542E-2</v>
          </cell>
          <cell r="U23">
            <v>3.024479374600729E-2</v>
          </cell>
          <cell r="V23">
            <v>4.5771518531400372E-2</v>
          </cell>
          <cell r="W23">
            <v>0.15600131226016306</v>
          </cell>
          <cell r="X23">
            <v>3.8534740138572762E-2</v>
          </cell>
          <cell r="Y23">
            <v>4.0776320861046818E-3</v>
          </cell>
          <cell r="Z23">
            <v>0.52265105681176505</v>
          </cell>
          <cell r="AA23">
            <v>1.3925281612246794</v>
          </cell>
          <cell r="AC23" t="str">
            <v>SERVICIO DE LA DEUDA</v>
          </cell>
          <cell r="AF23">
            <v>95907</v>
          </cell>
          <cell r="AG23">
            <v>54891.843999999997</v>
          </cell>
          <cell r="AH23">
            <v>21059.161</v>
          </cell>
          <cell r="AI23">
            <v>105383.69999999998</v>
          </cell>
          <cell r="AJ23">
            <v>107294.68043000001</v>
          </cell>
          <cell r="AK23">
            <v>39542.935270000002</v>
          </cell>
          <cell r="AL23">
            <v>45291.669069000003</v>
          </cell>
          <cell r="AM23">
            <v>976449.63984525728</v>
          </cell>
          <cell r="AN23">
            <v>2032900</v>
          </cell>
          <cell r="AP23" t="str">
            <v>SERVICIO DE LA DEUDA</v>
          </cell>
          <cell r="AS23">
            <v>0.63402460549888606</v>
          </cell>
          <cell r="AT23">
            <v>0.27136401490954032</v>
          </cell>
          <cell r="AU23">
            <v>8.0253590872006009E-2</v>
          </cell>
          <cell r="AV23">
            <v>0.31800977171272937</v>
          </cell>
          <cell r="AW23">
            <v>0.24613536349259876</v>
          </cell>
          <cell r="AX23">
            <v>6.9499260699525611E-2</v>
          </cell>
          <cell r="AY23">
            <v>6.2551494070726354E-2</v>
          </cell>
          <cell r="AZ23">
            <v>1.085775374219865</v>
          </cell>
          <cell r="BA23">
            <v>1.8651045282414938</v>
          </cell>
        </row>
        <row r="24">
          <cell r="A24" t="str">
            <v>2.</v>
          </cell>
          <cell r="B24" t="str">
            <v>EXTERNA</v>
          </cell>
          <cell r="D24">
            <v>18709.312999999998</v>
          </cell>
          <cell r="E24">
            <v>87094</v>
          </cell>
          <cell r="F24">
            <v>40610.697999999997</v>
          </cell>
          <cell r="G24">
            <v>11036.486999999999</v>
          </cell>
          <cell r="H24">
            <v>85431.099999999991</v>
          </cell>
          <cell r="I24">
            <v>18534.746429999999</v>
          </cell>
          <cell r="J24">
            <v>11641.080583000001</v>
          </cell>
          <cell r="K24">
            <v>41884.710047</v>
          </cell>
          <cell r="L24">
            <v>406317.8043986609</v>
          </cell>
          <cell r="M24">
            <v>183100</v>
          </cell>
          <cell r="O24" t="str">
            <v>2.</v>
          </cell>
          <cell r="P24" t="str">
            <v>EXTERNA</v>
          </cell>
          <cell r="R24">
            <v>0.12368403551336377</v>
          </cell>
          <cell r="S24">
            <v>0.43055900097893418</v>
          </cell>
          <cell r="T24">
            <v>0.15476183226476081</v>
          </cell>
          <cell r="U24">
            <v>3.3304113552480176E-2</v>
          </cell>
          <cell r="V24">
            <v>0.19598003151508667</v>
          </cell>
          <cell r="W24">
            <v>3.2576013018321678E-2</v>
          </cell>
          <cell r="X24">
            <v>1.6077283041943974E-2</v>
          </cell>
          <cell r="Y24">
            <v>4.6574226534180488E-2</v>
          </cell>
          <cell r="Z24">
            <v>0.37278035165973927</v>
          </cell>
          <cell r="AA24">
            <v>0.13783755342212065</v>
          </cell>
          <cell r="AC24" t="str">
            <v>1.</v>
          </cell>
          <cell r="AD24" t="str">
            <v>INTERNA</v>
          </cell>
          <cell r="AF24">
            <v>9612</v>
          </cell>
          <cell r="AG24">
            <v>13482.146000000001</v>
          </cell>
          <cell r="AH24">
            <v>10022.674000000001</v>
          </cell>
          <cell r="AI24">
            <v>19952.599999999999</v>
          </cell>
          <cell r="AJ24">
            <v>88759.934000000008</v>
          </cell>
          <cell r="AK24">
            <v>27901.854686999999</v>
          </cell>
          <cell r="AL24">
            <v>3667.0590220000013</v>
          </cell>
          <cell r="AM24">
            <v>569871.7354465964</v>
          </cell>
          <cell r="AN24">
            <v>1849800</v>
          </cell>
          <cell r="AP24" t="str">
            <v>1.</v>
          </cell>
          <cell r="AQ24" t="str">
            <v>INTERNA</v>
          </cell>
          <cell r="AS24">
            <v>6.3543271169521437E-2</v>
          </cell>
          <cell r="AT24">
            <v>6.6650507644753193E-2</v>
          </cell>
          <cell r="AU24">
            <v>3.8195043888001622E-2</v>
          </cell>
          <cell r="AV24">
            <v>6.0209707678468345E-2</v>
          </cell>
          <cell r="AW24">
            <v>0.20361641910963355</v>
          </cell>
          <cell r="AX24">
            <v>4.9039310300347694E-2</v>
          </cell>
          <cell r="AY24">
            <v>5.0645080074701067E-3</v>
          </cell>
          <cell r="AZ24">
            <v>0.63367599470865577</v>
          </cell>
          <cell r="BA24">
            <v>1.6971175937533154</v>
          </cell>
        </row>
        <row r="25">
          <cell r="B25" t="str">
            <v>2.1.</v>
          </cell>
          <cell r="C25" t="str">
            <v>Reservas de apropiación</v>
          </cell>
          <cell r="D25">
            <v>0</v>
          </cell>
          <cell r="E25">
            <v>799</v>
          </cell>
          <cell r="F25">
            <v>0</v>
          </cell>
          <cell r="G25">
            <v>0</v>
          </cell>
          <cell r="H25">
            <v>0</v>
          </cell>
          <cell r="I25">
            <v>0</v>
          </cell>
          <cell r="J25">
            <v>0</v>
          </cell>
          <cell r="K25">
            <v>260.10000000000002</v>
          </cell>
          <cell r="L25">
            <v>0</v>
          </cell>
          <cell r="M25">
            <v>0</v>
          </cell>
          <cell r="P25" t="str">
            <v>2.1.</v>
          </cell>
          <cell r="Q25" t="str">
            <v>Reservas de apropiación</v>
          </cell>
          <cell r="R25">
            <v>0</v>
          </cell>
          <cell r="S25">
            <v>3.9499465150546354E-3</v>
          </cell>
          <cell r="T25">
            <v>0</v>
          </cell>
          <cell r="U25">
            <v>0</v>
          </cell>
          <cell r="V25">
            <v>0</v>
          </cell>
          <cell r="W25">
            <v>0</v>
          </cell>
          <cell r="X25">
            <v>0</v>
          </cell>
          <cell r="Y25">
            <v>2.8922144400538854E-4</v>
          </cell>
          <cell r="Z25">
            <v>0</v>
          </cell>
          <cell r="AA25">
            <v>0</v>
          </cell>
          <cell r="AD25" t="str">
            <v>1.1.</v>
          </cell>
          <cell r="AE25" t="str">
            <v>Reservas de apropiación</v>
          </cell>
          <cell r="AF25">
            <v>0</v>
          </cell>
          <cell r="AG25">
            <v>2300</v>
          </cell>
          <cell r="AH25">
            <v>0</v>
          </cell>
          <cell r="AI25">
            <v>0</v>
          </cell>
          <cell r="AJ25">
            <v>0</v>
          </cell>
          <cell r="AK25">
            <v>0</v>
          </cell>
          <cell r="AL25">
            <v>0</v>
          </cell>
          <cell r="AM25">
            <v>200</v>
          </cell>
          <cell r="AN25">
            <v>0</v>
          </cell>
          <cell r="AQ25" t="str">
            <v>1.1.</v>
          </cell>
          <cell r="AR25" t="str">
            <v>Reservas de apropiación</v>
          </cell>
          <cell r="AS25">
            <v>0</v>
          </cell>
          <cell r="AT25">
            <v>1.137030911717855E-2</v>
          </cell>
          <cell r="AU25">
            <v>0</v>
          </cell>
          <cell r="AV25">
            <v>0</v>
          </cell>
          <cell r="AW25">
            <v>0</v>
          </cell>
          <cell r="AX25">
            <v>0</v>
          </cell>
          <cell r="AY25">
            <v>0</v>
          </cell>
          <cell r="AZ25">
            <v>2.2239249827403964E-4</v>
          </cell>
          <cell r="BA25">
            <v>0</v>
          </cell>
        </row>
        <row r="26">
          <cell r="B26" t="str">
            <v>2.2.</v>
          </cell>
          <cell r="C26" t="str">
            <v>Reservas de Tesorería</v>
          </cell>
          <cell r="D26">
            <v>18709.312999999998</v>
          </cell>
          <cell r="E26">
            <v>86295</v>
          </cell>
          <cell r="F26">
            <v>40610.697999999997</v>
          </cell>
          <cell r="G26">
            <v>11036.486999999999</v>
          </cell>
          <cell r="H26">
            <v>85431.099999999991</v>
          </cell>
          <cell r="I26">
            <v>18534.746429999999</v>
          </cell>
          <cell r="J26">
            <v>11641.080583000001</v>
          </cell>
          <cell r="K26">
            <v>41624.610047000002</v>
          </cell>
          <cell r="L26">
            <v>406317.8043986609</v>
          </cell>
          <cell r="M26">
            <v>183100</v>
          </cell>
          <cell r="P26" t="str">
            <v>2.2.</v>
          </cell>
          <cell r="Q26" t="str">
            <v>Reservas de Tesorería</v>
          </cell>
          <cell r="R26">
            <v>0.12368403551336377</v>
          </cell>
          <cell r="S26">
            <v>0.42660905446387953</v>
          </cell>
          <cell r="T26">
            <v>0.15476183226476081</v>
          </cell>
          <cell r="U26">
            <v>3.3304113552480176E-2</v>
          </cell>
          <cell r="V26">
            <v>0.19598003151508667</v>
          </cell>
          <cell r="W26">
            <v>3.2576013018321678E-2</v>
          </cell>
          <cell r="X26">
            <v>1.6077283041943974E-2</v>
          </cell>
          <cell r="Y26">
            <v>4.6285005090175101E-2</v>
          </cell>
          <cell r="Z26">
            <v>0.37278035165973927</v>
          </cell>
          <cell r="AA26">
            <v>0.13783755342212065</v>
          </cell>
          <cell r="AD26" t="str">
            <v>1.2.</v>
          </cell>
          <cell r="AE26" t="str">
            <v>Reservas de Tesorería</v>
          </cell>
          <cell r="AF26">
            <v>1630.654</v>
          </cell>
          <cell r="AG26">
            <v>9612</v>
          </cell>
          <cell r="AH26">
            <v>11182.146000000001</v>
          </cell>
          <cell r="AI26">
            <v>10022.674000000001</v>
          </cell>
          <cell r="AJ26">
            <v>19952.599999999999</v>
          </cell>
          <cell r="AK26">
            <v>88759.933999999994</v>
          </cell>
          <cell r="AL26">
            <v>27901.854686999999</v>
          </cell>
          <cell r="AM26">
            <v>3667.0590219999999</v>
          </cell>
          <cell r="AN26">
            <v>569671.7354465964</v>
          </cell>
          <cell r="AQ26" t="str">
            <v>1.2.</v>
          </cell>
          <cell r="AR26" t="str">
            <v>Reservas de Tesorería</v>
          </cell>
          <cell r="AS26">
            <v>1.0779971837876073E-2</v>
          </cell>
          <cell r="AT26">
            <v>4.7518004884487056E-2</v>
          </cell>
          <cell r="AU26">
            <v>4.2613633570446542E-2</v>
          </cell>
          <cell r="AV26">
            <v>3.024479374600729E-2</v>
          </cell>
          <cell r="AW26">
            <v>4.5771518531400372E-2</v>
          </cell>
          <cell r="AX26">
            <v>0.15600131226016306</v>
          </cell>
          <cell r="AY26">
            <v>3.8534740138572762E-2</v>
          </cell>
          <cell r="AZ26">
            <v>4.0776320861046818E-3</v>
          </cell>
          <cell r="BA26">
            <v>0.52265105681176505</v>
          </cell>
        </row>
        <row r="27">
          <cell r="AD27" t="str">
            <v>1.3.</v>
          </cell>
          <cell r="AE27" t="str">
            <v>Deuda Flotante</v>
          </cell>
          <cell r="AF27">
            <v>7981.3459999999995</v>
          </cell>
          <cell r="AG27">
            <v>1570.1460000000006</v>
          </cell>
          <cell r="AH27">
            <v>-1159.4719999999998</v>
          </cell>
          <cell r="AI27">
            <v>9929.9259999999977</v>
          </cell>
          <cell r="AJ27">
            <v>68807.334000000003</v>
          </cell>
          <cell r="AK27">
            <v>-60858.079312999995</v>
          </cell>
          <cell r="AL27">
            <v>-24234.795664999998</v>
          </cell>
          <cell r="AM27">
            <v>566004.67642459646</v>
          </cell>
          <cell r="AN27">
            <v>1280128.2645534035</v>
          </cell>
          <cell r="AQ27" t="str">
            <v>1.3.</v>
          </cell>
          <cell r="AR27" t="str">
            <v>Deuda Flotante</v>
          </cell>
          <cell r="AS27">
            <v>5.2763299331645364E-2</v>
          </cell>
          <cell r="AT27">
            <v>7.762193643087582E-3</v>
          </cell>
          <cell r="AU27">
            <v>-4.418589682444924E-3</v>
          </cell>
          <cell r="AV27">
            <v>2.9964913932461049E-2</v>
          </cell>
          <cell r="AW27">
            <v>0.15784490057823317</v>
          </cell>
          <cell r="AX27">
            <v>-0.10696200195981539</v>
          </cell>
          <cell r="AY27">
            <v>-3.3470232131102652E-2</v>
          </cell>
          <cell r="AZ27">
            <v>0.62937597012427704</v>
          </cell>
          <cell r="BA27">
            <v>1.1744665369415503</v>
          </cell>
        </row>
        <row r="28">
          <cell r="A28" t="str">
            <v>INVERSION</v>
          </cell>
          <cell r="D28">
            <v>137568.79200000002</v>
          </cell>
          <cell r="E28">
            <v>187842</v>
          </cell>
          <cell r="F28">
            <v>210012.258</v>
          </cell>
          <cell r="G28">
            <v>371532.37</v>
          </cell>
          <cell r="H28">
            <v>424841.3</v>
          </cell>
          <cell r="I28">
            <v>592757.16755399993</v>
          </cell>
          <cell r="J28">
            <v>1123464.0737359999</v>
          </cell>
          <cell r="K28">
            <v>1892166.06969733</v>
          </cell>
          <cell r="L28">
            <v>2183040.4576521264</v>
          </cell>
          <cell r="M28">
            <v>1501600</v>
          </cell>
          <cell r="O28" t="str">
            <v>INVERSION</v>
          </cell>
          <cell r="R28">
            <v>0.90944351378688026</v>
          </cell>
          <cell r="S28">
            <v>0.92861808921263189</v>
          </cell>
          <cell r="T28">
            <v>0.80032807725047406</v>
          </cell>
          <cell r="U28">
            <v>1.1211498947900795</v>
          </cell>
          <cell r="V28">
            <v>0.97459135330003233</v>
          </cell>
          <cell r="W28">
            <v>1.0418089764469785</v>
          </cell>
          <cell r="X28">
            <v>1.551595642013355</v>
          </cell>
          <cell r="Y28">
            <v>2.1040176969467987</v>
          </cell>
          <cell r="Z28">
            <v>2.0028523994792482</v>
          </cell>
          <cell r="AA28">
            <v>1.1304034419369544</v>
          </cell>
          <cell r="AC28" t="str">
            <v>2.</v>
          </cell>
          <cell r="AD28" t="str">
            <v>EXTERNA</v>
          </cell>
          <cell r="AF28">
            <v>86295</v>
          </cell>
          <cell r="AG28">
            <v>41409.697999999997</v>
          </cell>
          <cell r="AH28">
            <v>11036.487000000001</v>
          </cell>
          <cell r="AI28">
            <v>85431.099999999991</v>
          </cell>
          <cell r="AJ28">
            <v>18534.746429999999</v>
          </cell>
          <cell r="AK28">
            <v>11641.080583000001</v>
          </cell>
          <cell r="AL28">
            <v>41624.610047000002</v>
          </cell>
          <cell r="AM28">
            <v>406577.90439866087</v>
          </cell>
          <cell r="AN28">
            <v>183100</v>
          </cell>
          <cell r="AP28" t="str">
            <v>2.</v>
          </cell>
          <cell r="AQ28" t="str">
            <v>EXTERNA</v>
          </cell>
          <cell r="AS28">
            <v>0.57048133432936465</v>
          </cell>
          <cell r="AT28">
            <v>0.2047135072647871</v>
          </cell>
          <cell r="AU28">
            <v>4.2058546984004401E-2</v>
          </cell>
          <cell r="AV28">
            <v>0.25780006403426103</v>
          </cell>
          <cell r="AW28">
            <v>4.2518944382965218E-2</v>
          </cell>
          <cell r="AX28">
            <v>2.0459950399177904E-2</v>
          </cell>
          <cell r="AY28">
            <v>5.7486986063256251E-2</v>
          </cell>
          <cell r="AZ28">
            <v>0.45209937951120915</v>
          </cell>
          <cell r="BA28">
            <v>0.1679869344881782</v>
          </cell>
        </row>
        <row r="29">
          <cell r="B29" t="str">
            <v>1.1.</v>
          </cell>
          <cell r="C29" t="str">
            <v>Reservas de apropiación</v>
          </cell>
          <cell r="D29">
            <v>44156.1</v>
          </cell>
          <cell r="E29">
            <v>131762</v>
          </cell>
          <cell r="F29">
            <v>153077.386</v>
          </cell>
          <cell r="G29">
            <v>263387.62400000001</v>
          </cell>
          <cell r="H29">
            <v>301579.3</v>
          </cell>
          <cell r="I29">
            <v>426682.572744</v>
          </cell>
          <cell r="J29">
            <v>544215.95600500004</v>
          </cell>
          <cell r="K29">
            <v>958608.97140806005</v>
          </cell>
          <cell r="L29">
            <v>1105971.7226547827</v>
          </cell>
          <cell r="M29">
            <v>760740.43104292452</v>
          </cell>
          <cell r="P29" t="str">
            <v>1.1.</v>
          </cell>
          <cell r="Q29" t="str">
            <v>Reservas de apropiación</v>
          </cell>
          <cell r="R29">
            <v>0.29190834749152161</v>
          </cell>
          <cell r="S29">
            <v>0.65138029125986086</v>
          </cell>
          <cell r="T29">
            <v>0.58335704389173626</v>
          </cell>
          <cell r="U29">
            <v>0.79480828800087888</v>
          </cell>
          <cell r="V29">
            <v>0.69182675534199811</v>
          </cell>
          <cell r="W29">
            <v>0.74992215819590957</v>
          </cell>
          <cell r="X29">
            <v>0.75160668275175668</v>
          </cell>
          <cell r="Y29">
            <v>1.0659372200967294</v>
          </cell>
          <cell r="Z29">
            <v>1.0146848679376657</v>
          </cell>
          <cell r="AA29">
            <v>0.5726848705857247</v>
          </cell>
          <cell r="AD29" t="str">
            <v>2.1.</v>
          </cell>
          <cell r="AE29" t="str">
            <v>Reservas de apropiación</v>
          </cell>
          <cell r="AF29">
            <v>0</v>
          </cell>
          <cell r="AG29">
            <v>799</v>
          </cell>
          <cell r="AH29">
            <v>0</v>
          </cell>
          <cell r="AI29">
            <v>0</v>
          </cell>
          <cell r="AJ29">
            <v>0</v>
          </cell>
          <cell r="AK29">
            <v>0</v>
          </cell>
          <cell r="AL29">
            <v>0</v>
          </cell>
          <cell r="AM29">
            <v>260.10000000000002</v>
          </cell>
          <cell r="AN29">
            <v>0</v>
          </cell>
          <cell r="AQ29" t="str">
            <v>2.1.</v>
          </cell>
          <cell r="AR29" t="str">
            <v>Reservas de apropiación</v>
          </cell>
          <cell r="AS29">
            <v>0</v>
          </cell>
          <cell r="AT29">
            <v>3.9499465150546354E-3</v>
          </cell>
          <cell r="AU29">
            <v>0</v>
          </cell>
          <cell r="AV29">
            <v>0</v>
          </cell>
          <cell r="AW29">
            <v>0</v>
          </cell>
          <cell r="AX29">
            <v>0</v>
          </cell>
          <cell r="AY29">
            <v>0</v>
          </cell>
          <cell r="AZ29">
            <v>2.8922144400538854E-4</v>
          </cell>
          <cell r="BA29">
            <v>0</v>
          </cell>
        </row>
        <row r="30">
          <cell r="B30" t="str">
            <v>1.2.</v>
          </cell>
          <cell r="C30" t="str">
            <v>Reservas de Tesorería</v>
          </cell>
          <cell r="D30">
            <v>93412.69200000001</v>
          </cell>
          <cell r="E30">
            <v>56080</v>
          </cell>
          <cell r="F30">
            <v>56934.872000000003</v>
          </cell>
          <cell r="G30">
            <v>108144.746</v>
          </cell>
          <cell r="H30">
            <v>123262</v>
          </cell>
          <cell r="I30">
            <v>166074.59480999998</v>
          </cell>
          <cell r="J30">
            <v>579248.11773099995</v>
          </cell>
          <cell r="K30">
            <v>933557.09828926995</v>
          </cell>
          <cell r="L30">
            <v>1077068.7349973437</v>
          </cell>
          <cell r="M30">
            <v>740859.56895707548</v>
          </cell>
          <cell r="P30" t="str">
            <v>1.2.</v>
          </cell>
          <cell r="Q30" t="str">
            <v>Reservas de Tesorería</v>
          </cell>
          <cell r="R30">
            <v>0.61753516629535865</v>
          </cell>
          <cell r="S30">
            <v>0.27723779795277087</v>
          </cell>
          <cell r="T30">
            <v>0.21697103335873782</v>
          </cell>
          <cell r="U30">
            <v>0.32634160678920082</v>
          </cell>
          <cell r="V30">
            <v>0.28276459795803421</v>
          </cell>
          <cell r="W30">
            <v>0.29188681825106888</v>
          </cell>
          <cell r="X30">
            <v>0.79998895926159852</v>
          </cell>
          <cell r="Y30">
            <v>1.0380804768500695</v>
          </cell>
          <cell r="Z30">
            <v>0.98816753154158254</v>
          </cell>
          <cell r="AA30">
            <v>0.55771857135122971</v>
          </cell>
          <cell r="AD30" t="str">
            <v>2.2.</v>
          </cell>
          <cell r="AE30" t="str">
            <v>Reservas de Tesorería</v>
          </cell>
          <cell r="AF30">
            <v>18709.312999999998</v>
          </cell>
          <cell r="AG30">
            <v>86295</v>
          </cell>
          <cell r="AH30">
            <v>40610.697999999997</v>
          </cell>
          <cell r="AI30">
            <v>11036.486999999999</v>
          </cell>
          <cell r="AJ30">
            <v>85431.099999999991</v>
          </cell>
          <cell r="AK30">
            <v>18534.746429999999</v>
          </cell>
          <cell r="AL30">
            <v>11641.080583000001</v>
          </cell>
          <cell r="AM30">
            <v>41624.610047000002</v>
          </cell>
          <cell r="AN30">
            <v>406317.8043986609</v>
          </cell>
          <cell r="AQ30" t="str">
            <v>2.2.</v>
          </cell>
          <cell r="AR30" t="str">
            <v>Reservas de Tesorería</v>
          </cell>
          <cell r="AS30">
            <v>0.12368403551336377</v>
          </cell>
          <cell r="AT30">
            <v>0.42660905446387953</v>
          </cell>
          <cell r="AU30">
            <v>0.15476183226476081</v>
          </cell>
          <cell r="AV30">
            <v>3.3304113552480176E-2</v>
          </cell>
          <cell r="AW30">
            <v>0.19598003151508667</v>
          </cell>
          <cell r="AX30">
            <v>3.2576013018321678E-2</v>
          </cell>
          <cell r="AY30">
            <v>1.6077283041943974E-2</v>
          </cell>
          <cell r="AZ30">
            <v>4.6285005090175101E-2</v>
          </cell>
          <cell r="BA30">
            <v>0.37278035165973927</v>
          </cell>
        </row>
        <row r="31">
          <cell r="AD31" t="str">
            <v>2.3.</v>
          </cell>
          <cell r="AE31" t="str">
            <v>Deuda Flotante</v>
          </cell>
          <cell r="AF31">
            <v>67585.687000000005</v>
          </cell>
          <cell r="AG31">
            <v>-45684.302000000003</v>
          </cell>
          <cell r="AH31">
            <v>-29574.210999999996</v>
          </cell>
          <cell r="AI31">
            <v>74394.612999999998</v>
          </cell>
          <cell r="AJ31">
            <v>-66896.353569999992</v>
          </cell>
          <cell r="AK31">
            <v>-6893.6658469999984</v>
          </cell>
          <cell r="AL31">
            <v>29983.529463999999</v>
          </cell>
          <cell r="AM31">
            <v>364693.1943516609</v>
          </cell>
          <cell r="AN31">
            <v>-223217.8043986609</v>
          </cell>
          <cell r="AQ31" t="str">
            <v>2.3.</v>
          </cell>
          <cell r="AR31" t="str">
            <v>Deuda Flotante</v>
          </cell>
          <cell r="AS31">
            <v>0.44679729881600083</v>
          </cell>
          <cell r="AT31">
            <v>-0.22584549371414708</v>
          </cell>
          <cell r="AU31">
            <v>-0.11270328528075639</v>
          </cell>
          <cell r="AV31">
            <v>0.22449595048178086</v>
          </cell>
          <cell r="AW31">
            <v>-0.15346108713212142</v>
          </cell>
          <cell r="AX31">
            <v>-1.2116062619143773E-2</v>
          </cell>
          <cell r="AY31">
            <v>4.140970302131227E-2</v>
          </cell>
          <cell r="AZ31">
            <v>0.40552515297702868</v>
          </cell>
          <cell r="BA31">
            <v>-0.20479341717156105</v>
          </cell>
        </row>
        <row r="32">
          <cell r="A32" t="str">
            <v>TOTAL</v>
          </cell>
          <cell r="D32">
            <v>402318.67799999996</v>
          </cell>
          <cell r="E32">
            <v>538743</v>
          </cell>
          <cell r="F32">
            <v>546897.84499999997</v>
          </cell>
          <cell r="G32">
            <v>673192.03099999996</v>
          </cell>
          <cell r="H32">
            <v>863914.95399999991</v>
          </cell>
          <cell r="I32">
            <v>1236696.7607779999</v>
          </cell>
          <cell r="J32">
            <v>1925449.7513849998</v>
          </cell>
          <cell r="K32">
            <v>2893753.0460361</v>
          </cell>
          <cell r="L32">
            <v>5565570.6796023836</v>
          </cell>
          <cell r="M32">
            <v>5020400</v>
          </cell>
          <cell r="O32" t="str">
            <v>TOTAL</v>
          </cell>
          <cell r="R32">
            <v>2.6596592647437971</v>
          </cell>
          <cell r="S32">
            <v>2.6633367150939669</v>
          </cell>
          <cell r="T32">
            <v>2.0841531104402384</v>
          </cell>
          <cell r="U32">
            <v>2.0314493047514808</v>
          </cell>
          <cell r="V32">
            <v>1.9818319079500866</v>
          </cell>
          <cell r="W32">
            <v>2.1735743691434131</v>
          </cell>
          <cell r="X32">
            <v>2.6592033630678373</v>
          </cell>
          <cell r="Y32">
            <v>3.217744846480401</v>
          </cell>
          <cell r="Z32">
            <v>5.106188733717592</v>
          </cell>
          <cell r="AA32">
            <v>3.7793536493741917</v>
          </cell>
        </row>
        <row r="33">
          <cell r="C33" t="str">
            <v>Reservas de apropiación</v>
          </cell>
          <cell r="D33">
            <v>83376.41399999999</v>
          </cell>
          <cell r="E33">
            <v>216155</v>
          </cell>
          <cell r="F33">
            <v>221817.58899999998</v>
          </cell>
          <cell r="G33">
            <v>374226.598</v>
          </cell>
          <cell r="H33">
            <v>409219.1</v>
          </cell>
          <cell r="I33">
            <v>630987.60453799996</v>
          </cell>
          <cell r="J33">
            <v>744073.92789699999</v>
          </cell>
          <cell r="K33">
            <v>1154768.3710225602</v>
          </cell>
          <cell r="L33">
            <v>2065027.499342344</v>
          </cell>
          <cell r="M33">
            <v>1368487.3933548322</v>
          </cell>
          <cell r="Q33" t="str">
            <v>Reservas de apropiación</v>
          </cell>
          <cell r="R33">
            <v>0.55118706657764083</v>
          </cell>
          <cell r="S33">
            <v>1.0685865944450998</v>
          </cell>
          <cell r="T33">
            <v>0.84531658387628927</v>
          </cell>
          <cell r="U33">
            <v>1.1292800973851873</v>
          </cell>
          <cell r="V33">
            <v>0.9387538275238807</v>
          </cell>
          <cell r="W33">
            <v>1.109001436704818</v>
          </cell>
          <cell r="X33">
            <v>1.0276268648462701</v>
          </cell>
          <cell r="Y33">
            <v>1.2840591147977511</v>
          </cell>
          <cell r="Z33">
            <v>1.8945802252774924</v>
          </cell>
          <cell r="AA33">
            <v>1.0301963636758344</v>
          </cell>
          <cell r="AC33" t="str">
            <v>INVERSION</v>
          </cell>
          <cell r="AF33">
            <v>100236.1</v>
          </cell>
          <cell r="AG33">
            <v>188696.872</v>
          </cell>
          <cell r="AH33">
            <v>261222.13199999998</v>
          </cell>
          <cell r="AI33">
            <v>386649.62400000001</v>
          </cell>
          <cell r="AJ33">
            <v>467653.89480999997</v>
          </cell>
          <cell r="AK33">
            <v>1005930.6904749998</v>
          </cell>
          <cell r="AL33">
            <v>1477773.05429427</v>
          </cell>
          <cell r="AM33">
            <v>2035677.7064054038</v>
          </cell>
          <cell r="AN33">
            <v>1846831.2916118582</v>
          </cell>
          <cell r="AP33" t="str">
            <v>INVERSION</v>
          </cell>
          <cell r="AS33">
            <v>0.66264353758585814</v>
          </cell>
          <cell r="AT33">
            <v>0.93284424525420606</v>
          </cell>
          <cell r="AU33">
            <v>0.99548192391145829</v>
          </cell>
          <cell r="AV33">
            <v>1.1667682825812022</v>
          </cell>
          <cell r="AW33">
            <v>1.0728039910877518</v>
          </cell>
          <cell r="AX33">
            <v>1.7679881077522199</v>
          </cell>
          <cell r="AY33">
            <v>2.0409252814848435</v>
          </cell>
          <cell r="AZ33">
            <v>2.2635972540413234</v>
          </cell>
          <cell r="BA33">
            <v>1.694393922417907</v>
          </cell>
        </row>
        <row r="34">
          <cell r="C34" t="str">
            <v>Reservas de Tesorería</v>
          </cell>
          <cell r="D34">
            <v>198262.264</v>
          </cell>
          <cell r="E34">
            <v>201907</v>
          </cell>
          <cell r="F34">
            <v>204398.25600000002</v>
          </cell>
          <cell r="G34">
            <v>178282.43299999999</v>
          </cell>
          <cell r="H34">
            <v>334011.85399999999</v>
          </cell>
          <cell r="I34">
            <v>485024.15623999998</v>
          </cell>
          <cell r="J34">
            <v>1060689.8234879998</v>
          </cell>
          <cell r="K34">
            <v>1618297.6750135398</v>
          </cell>
          <cell r="L34">
            <v>3379855.1802600399</v>
          </cell>
          <cell r="M34">
            <v>3651912.6066451678</v>
          </cell>
          <cell r="Q34" t="str">
            <v>Reservas de Tesorería</v>
          </cell>
          <cell r="R34">
            <v>1.3106775701243496</v>
          </cell>
          <cell r="S34">
            <v>0.99815000127050846</v>
          </cell>
          <cell r="T34">
            <v>0.7789338811729275</v>
          </cell>
          <cell r="U34">
            <v>0.53799169908363409</v>
          </cell>
          <cell r="V34">
            <v>0.7662274473035291</v>
          </cell>
          <cell r="W34">
            <v>0.85246125635152425</v>
          </cell>
          <cell r="X34">
            <v>1.4648992754873165</v>
          </cell>
          <cell r="Y34">
            <v>1.7994863144866549</v>
          </cell>
          <cell r="Z34">
            <v>3.1008820903652272</v>
          </cell>
          <cell r="AA34">
            <v>2.7491572856983568</v>
          </cell>
          <cell r="AD34" t="str">
            <v>1.1.</v>
          </cell>
          <cell r="AE34" t="str">
            <v>Reservas de apropiación</v>
          </cell>
          <cell r="AF34">
            <v>44156.1</v>
          </cell>
          <cell r="AG34">
            <v>131762</v>
          </cell>
          <cell r="AH34">
            <v>153077.386</v>
          </cell>
          <cell r="AI34">
            <v>263387.62400000001</v>
          </cell>
          <cell r="AJ34">
            <v>301579.3</v>
          </cell>
          <cell r="AK34">
            <v>426682.572744</v>
          </cell>
          <cell r="AL34">
            <v>544215.95600500004</v>
          </cell>
          <cell r="AM34">
            <v>958608.97140806005</v>
          </cell>
          <cell r="AN34">
            <v>1105971.7226547827</v>
          </cell>
          <cell r="AQ34" t="str">
            <v>1.1.</v>
          </cell>
          <cell r="AR34" t="str">
            <v>Reservas de apropiación</v>
          </cell>
          <cell r="AS34">
            <v>0.29190834749152161</v>
          </cell>
          <cell r="AT34">
            <v>0.65138029125986086</v>
          </cell>
          <cell r="AU34">
            <v>0.58335704389173626</v>
          </cell>
          <cell r="AV34">
            <v>0.79480828800087888</v>
          </cell>
          <cell r="AW34">
            <v>0.69182675534199811</v>
          </cell>
          <cell r="AX34">
            <v>0.74992215819590957</v>
          </cell>
          <cell r="AY34">
            <v>0.75160668275175668</v>
          </cell>
          <cell r="AZ34">
            <v>1.0659372200967294</v>
          </cell>
          <cell r="BA34">
            <v>1.0146848679376657</v>
          </cell>
        </row>
        <row r="35">
          <cell r="C35" t="str">
            <v>Otros</v>
          </cell>
          <cell r="D35">
            <v>120680</v>
          </cell>
          <cell r="E35">
            <v>120681</v>
          </cell>
          <cell r="F35">
            <v>120682</v>
          </cell>
          <cell r="G35">
            <v>120683</v>
          </cell>
          <cell r="H35">
            <v>120684</v>
          </cell>
          <cell r="I35">
            <v>120685</v>
          </cell>
          <cell r="J35">
            <v>120686</v>
          </cell>
          <cell r="K35">
            <v>120687</v>
          </cell>
          <cell r="L35">
            <v>120688</v>
          </cell>
          <cell r="M35">
            <v>0</v>
          </cell>
          <cell r="Q35" t="str">
            <v>Otros</v>
          </cell>
          <cell r="R35">
            <v>0.7977946280418069</v>
          </cell>
          <cell r="S35">
            <v>0.59660011937835855</v>
          </cell>
          <cell r="T35">
            <v>0.45990264539102149</v>
          </cell>
          <cell r="U35">
            <v>0.36417750828265966</v>
          </cell>
          <cell r="V35">
            <v>0.27685063312267688</v>
          </cell>
          <cell r="W35">
            <v>0.21211167608707082</v>
          </cell>
          <cell r="X35">
            <v>0.16667722273425059</v>
          </cell>
          <cell r="Y35">
            <v>0.1341994171959951</v>
          </cell>
          <cell r="Z35">
            <v>0.11072641807487305</v>
          </cell>
          <cell r="AA35">
            <v>0</v>
          </cell>
          <cell r="AD35" t="str">
            <v>1.2.</v>
          </cell>
          <cell r="AE35" t="str">
            <v>Reservas de Tesorería</v>
          </cell>
          <cell r="AF35">
            <v>93412.69200000001</v>
          </cell>
          <cell r="AG35">
            <v>56080</v>
          </cell>
          <cell r="AH35">
            <v>56934.872000000003</v>
          </cell>
          <cell r="AI35">
            <v>108144.746</v>
          </cell>
          <cell r="AJ35">
            <v>123262</v>
          </cell>
          <cell r="AK35">
            <v>166074.59480999998</v>
          </cell>
          <cell r="AL35">
            <v>579248.11773099995</v>
          </cell>
          <cell r="AM35">
            <v>933557.09828926995</v>
          </cell>
          <cell r="AN35">
            <v>1077068.7349973437</v>
          </cell>
          <cell r="AQ35" t="str">
            <v>1.2.</v>
          </cell>
          <cell r="AR35" t="str">
            <v>Reservas de Tesorería</v>
          </cell>
          <cell r="AS35">
            <v>0.61753516629535865</v>
          </cell>
          <cell r="AT35">
            <v>0.27723779795277087</v>
          </cell>
          <cell r="AU35">
            <v>0.21697103335873782</v>
          </cell>
          <cell r="AV35">
            <v>0.32634160678920082</v>
          </cell>
          <cell r="AW35">
            <v>0.28276459795803421</v>
          </cell>
          <cell r="AX35">
            <v>0.29188681825106888</v>
          </cell>
          <cell r="AY35">
            <v>0.79998895926159852</v>
          </cell>
          <cell r="AZ35">
            <v>1.0380804768500695</v>
          </cell>
          <cell r="BA35">
            <v>0.98816753154158254</v>
          </cell>
        </row>
        <row r="36">
          <cell r="AD36" t="str">
            <v>1.3.</v>
          </cell>
          <cell r="AE36" t="str">
            <v>Deuda Flotante</v>
          </cell>
          <cell r="AF36">
            <v>-37332.69200000001</v>
          </cell>
          <cell r="AG36">
            <v>854.87200000000303</v>
          </cell>
          <cell r="AH36">
            <v>51209.873999999996</v>
          </cell>
          <cell r="AI36">
            <v>15117.254000000001</v>
          </cell>
          <cell r="AJ36">
            <v>42812.59480999998</v>
          </cell>
          <cell r="AK36">
            <v>413173.52292099997</v>
          </cell>
          <cell r="AL36">
            <v>354308.98055827001</v>
          </cell>
          <cell r="AM36">
            <v>143511.63670807378</v>
          </cell>
          <cell r="AN36">
            <v>-336209.16604026826</v>
          </cell>
          <cell r="AQ36" t="str">
            <v>1.3.</v>
          </cell>
          <cell r="AR36" t="str">
            <v>Deuda Flotante</v>
          </cell>
          <cell r="AS36">
            <v>-0.24679997620102212</v>
          </cell>
          <cell r="AT36">
            <v>4.2261560415742154E-3</v>
          </cell>
          <cell r="AU36">
            <v>0.19515384666098415</v>
          </cell>
          <cell r="AV36">
            <v>4.5618387791122782E-2</v>
          </cell>
          <cell r="AW36">
            <v>9.8212637787719381E-2</v>
          </cell>
          <cell r="AX36">
            <v>0.72617913130524148</v>
          </cell>
          <cell r="AY36">
            <v>0.48932963947148822</v>
          </cell>
          <cell r="AZ36">
            <v>0.15957955709452451</v>
          </cell>
          <cell r="BA36">
            <v>-0.30845847706134122</v>
          </cell>
        </row>
        <row r="37">
          <cell r="A37" t="str">
            <v>P = Proyectado</v>
          </cell>
          <cell r="E37" t="str">
            <v>C:\CARLOSJ\PRES9194\PAGOS.XLS</v>
          </cell>
          <cell r="I37" t="str">
            <v>Rango REZ3</v>
          </cell>
          <cell r="O37" t="str">
            <v xml:space="preserve"> PIB DEL AÑO ANTERIOR</v>
          </cell>
          <cell r="R37">
            <v>15126700</v>
          </cell>
          <cell r="S37">
            <v>20228122</v>
          </cell>
          <cell r="T37">
            <v>26240771</v>
          </cell>
          <cell r="U37">
            <v>33138510</v>
          </cell>
          <cell r="V37">
            <v>43591737.045630313</v>
          </cell>
          <cell r="W37">
            <v>56896914.977212004</v>
          </cell>
          <cell r="X37">
            <v>72407014</v>
          </cell>
          <cell r="Y37">
            <v>89931091</v>
          </cell>
          <cell r="Z37">
            <v>108996572</v>
          </cell>
          <cell r="AA37">
            <v>132837529</v>
          </cell>
        </row>
        <row r="38">
          <cell r="P38" t="str">
            <v>C:\CARLOSJ\PRES9194\PAGOS.XLS</v>
          </cell>
          <cell r="W38" t="str">
            <v>Rango REZ4</v>
          </cell>
          <cell r="AC38" t="str">
            <v>TOTAL</v>
          </cell>
          <cell r="AF38">
            <v>285283.41399999993</v>
          </cell>
          <cell r="AG38">
            <v>420553.25599999999</v>
          </cell>
          <cell r="AH38">
            <v>400100.022</v>
          </cell>
          <cell r="AI38">
            <v>708238.45200000005</v>
          </cell>
          <cell r="AJ38">
            <v>894243.2562399999</v>
          </cell>
          <cell r="AK38">
            <v>1691677.4280259998</v>
          </cell>
          <cell r="AL38">
            <v>2362371.6029105401</v>
          </cell>
          <cell r="AM38">
            <v>4534623.5512825996</v>
          </cell>
          <cell r="AN38">
            <v>5716940.1059875116</v>
          </cell>
          <cell r="AP38" t="str">
            <v>TOTAL</v>
          </cell>
          <cell r="AS38">
            <v>1.8859593566342951</v>
          </cell>
          <cell r="AT38">
            <v>2.0790524004156192</v>
          </cell>
          <cell r="AU38">
            <v>1.5247266248388813</v>
          </cell>
          <cell r="AV38">
            <v>2.1372066879289382</v>
          </cell>
          <cell r="AW38">
            <v>2.051405419572836</v>
          </cell>
          <cell r="AX38">
            <v>2.973232254689977</v>
          </cell>
          <cell r="AY38">
            <v>3.2626281245495639</v>
          </cell>
          <cell r="AZ38">
            <v>5.0423313015101741</v>
          </cell>
          <cell r="BA38">
            <v>5.2450641346660989</v>
          </cell>
        </row>
        <row r="39">
          <cell r="AE39" t="str">
            <v>Reservas de apropiación</v>
          </cell>
          <cell r="AF39">
            <v>83376.41399999999</v>
          </cell>
          <cell r="AG39">
            <v>216155</v>
          </cell>
          <cell r="AH39">
            <v>221817.58899999998</v>
          </cell>
          <cell r="AI39">
            <v>374226.598</v>
          </cell>
          <cell r="AJ39">
            <v>409219.1</v>
          </cell>
          <cell r="AK39">
            <v>630987.60453799996</v>
          </cell>
          <cell r="AL39">
            <v>744073.92789699999</v>
          </cell>
          <cell r="AM39">
            <v>1154768.3710225602</v>
          </cell>
          <cell r="AN39">
            <v>2065027.499342344</v>
          </cell>
          <cell r="AR39" t="str">
            <v>Reservas de apropiación</v>
          </cell>
          <cell r="AS39">
            <v>0.55118706657764083</v>
          </cell>
          <cell r="AT39">
            <v>1.0685865944450998</v>
          </cell>
          <cell r="AU39">
            <v>0.84531658387628927</v>
          </cell>
          <cell r="AV39">
            <v>1.1292800973851873</v>
          </cell>
          <cell r="AW39">
            <v>0.9387538275238807</v>
          </cell>
          <cell r="AX39">
            <v>1.109001436704818</v>
          </cell>
          <cell r="AY39">
            <v>1.0276268648462701</v>
          </cell>
          <cell r="AZ39">
            <v>1.2840591147977511</v>
          </cell>
          <cell r="BA39">
            <v>1.8945802252774924</v>
          </cell>
        </row>
        <row r="40">
          <cell r="AE40" t="str">
            <v>Reservas de Tesorería</v>
          </cell>
          <cell r="AF40">
            <v>198262.264</v>
          </cell>
          <cell r="AG40">
            <v>201907</v>
          </cell>
          <cell r="AH40">
            <v>204398.25600000002</v>
          </cell>
          <cell r="AI40">
            <v>178282.43299999999</v>
          </cell>
          <cell r="AJ40">
            <v>334011.85399999999</v>
          </cell>
          <cell r="AK40">
            <v>485024.15623999998</v>
          </cell>
          <cell r="AL40">
            <v>1060689.8234879998</v>
          </cell>
          <cell r="AM40">
            <v>1618297.6750135398</v>
          </cell>
          <cell r="AN40">
            <v>3379855.1802600399</v>
          </cell>
          <cell r="AR40" t="str">
            <v>Reservas de Tesorería</v>
          </cell>
          <cell r="AS40">
            <v>1.3106775701243496</v>
          </cell>
          <cell r="AT40">
            <v>0.99815000127050846</v>
          </cell>
          <cell r="AU40">
            <v>0.7789338811729275</v>
          </cell>
          <cell r="AV40">
            <v>0.53799169908363409</v>
          </cell>
          <cell r="AW40">
            <v>0.7662274473035291</v>
          </cell>
          <cell r="AX40">
            <v>0.85246125635152425</v>
          </cell>
          <cell r="AY40">
            <v>1.4648992754873165</v>
          </cell>
          <cell r="AZ40">
            <v>1.7994863144866549</v>
          </cell>
          <cell r="BA40">
            <v>3.1008820903652272</v>
          </cell>
        </row>
        <row r="41">
          <cell r="AE41" t="str">
            <v>Deuda Flotante</v>
          </cell>
          <cell r="AF41">
            <v>3644.7359999999971</v>
          </cell>
          <cell r="AG41">
            <v>2491.2560000000012</v>
          </cell>
          <cell r="AH41">
            <v>-26115.823000000004</v>
          </cell>
          <cell r="AI41">
            <v>155729.42100000003</v>
          </cell>
          <cell r="AJ41">
            <v>151012.30223999999</v>
          </cell>
          <cell r="AK41">
            <v>575665.66724799993</v>
          </cell>
          <cell r="AL41">
            <v>557607.85152554</v>
          </cell>
          <cell r="AM41">
            <v>1761557.5052465</v>
          </cell>
          <cell r="AN41">
            <v>272057.42638512759</v>
          </cell>
          <cell r="AR41" t="str">
            <v>Deuda Flotante</v>
          </cell>
          <cell r="AS41">
            <v>2.4094719932305109E-2</v>
          </cell>
          <cell r="AT41">
            <v>1.2315804700011208E-2</v>
          </cell>
          <cell r="AU41">
            <v>-9.9523840210335307E-2</v>
          </cell>
          <cell r="AV41">
            <v>0.46993489146011708</v>
          </cell>
          <cell r="AW41">
            <v>0.34642414474542632</v>
          </cell>
          <cell r="AX41">
            <v>1.0117695616336349</v>
          </cell>
          <cell r="AY41">
            <v>0.77010198421597664</v>
          </cell>
          <cell r="AZ41">
            <v>1.9587858722257692</v>
          </cell>
          <cell r="BA41">
            <v>0.24960181902337952</v>
          </cell>
        </row>
        <row r="43">
          <cell r="AC43" t="str">
            <v>P = Proyectado</v>
          </cell>
          <cell r="AI43" t="str">
            <v>C:\CARLOSJ\PRES9194\PAGOS.XLS</v>
          </cell>
          <cell r="AM43" t="str">
            <v>Rango FMI 3</v>
          </cell>
          <cell r="AP43" t="str">
            <v xml:space="preserve"> PIB DEL AÑO ANTERIOR</v>
          </cell>
          <cell r="AS43">
            <v>15126700</v>
          </cell>
          <cell r="AT43">
            <v>20228122</v>
          </cell>
          <cell r="AU43">
            <v>26240771</v>
          </cell>
          <cell r="AV43">
            <v>33138510</v>
          </cell>
          <cell r="AW43">
            <v>43591737.045630313</v>
          </cell>
          <cell r="AX43">
            <v>56896914.977212004</v>
          </cell>
          <cell r="AY43">
            <v>72407014</v>
          </cell>
          <cell r="AZ43">
            <v>89931091</v>
          </cell>
          <cell r="BA43">
            <v>108996572</v>
          </cell>
        </row>
        <row r="44">
          <cell r="AR44" t="str">
            <v>C:\CARLOSJ\PRES9194\PAGOS.XLS</v>
          </cell>
          <cell r="AX44" t="str">
            <v>Rango FMI 4</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LIQUIDACION98"/>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s>
    <sheetDataSet>
      <sheetData sheetId="0" refreshError="1">
        <row r="47">
          <cell r="J47">
            <v>73510862</v>
          </cell>
          <cell r="K47">
            <v>89523824</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s>
    <sheetDataSet>
      <sheetData sheetId="0" refreshError="1">
        <row r="47">
          <cell r="O47">
            <v>186403084</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LIQUIDACION98"/>
      <sheetName val="ING-PROY-02 "/>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modgobie CHEQUEO"/>
      <sheetName val="excedentes financieros"/>
    </sheetNames>
    <sheetDataSet>
      <sheetData sheetId="0" refreshError="1">
        <row r="47">
          <cell r="L47">
            <v>121707501</v>
          </cell>
          <cell r="M47">
            <v>140953206</v>
          </cell>
          <cell r="N47">
            <v>149042204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CARBOCOL"/>
      <sheetName val="PRES NETO"/>
      <sheetName val="DEUDA EXTERNA"/>
      <sheetName val="SUPUESTOS"/>
      <sheetName val="RESUMEN"/>
      <sheetName val="RESUMEN CON PLAN"/>
      <sheetName val="PIB"/>
      <sheetName val="TRANSFERENCIAS"/>
      <sheetName val="PPTO97"/>
      <sheetName val="CARBOCOL"/>
      <sheetName val="INTERESES"/>
      <sheetName val="AMORTIZA"/>
      <sheetName val="DEXT"/>
      <sheetName val="Diálogo1"/>
      <sheetName val="Módulo1"/>
      <sheetName val="PROYECTO97"/>
      <sheetName val="Hoja1"/>
      <sheetName val="SEG99"/>
      <sheetName val="RESU99"/>
      <sheetName val="SEG2000"/>
      <sheetName val="RESU2000"/>
      <sheetName val="C1-3vig97-00"/>
      <sheetName val="C1-3vIg98-00"/>
      <sheetName val="chequeo99"/>
      <sheetName val="plano-mensaje"/>
      <sheetName val="C1-3men"/>
      <sheetName val="DIFERENCIAS SIMU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CAFE"/>
      <sheetName val="PRES NETO"/>
      <sheetName val="DEUDA EXTERNA"/>
      <sheetName val="PIB"/>
      <sheetName val="RESUMEN"/>
      <sheetName val="RESUMEN CON PLAN"/>
      <sheetName val="SUPUESTOS"/>
      <sheetName val="CONSOLIDADO"/>
      <sheetName val="CRECIMIENTOS %"/>
      <sheetName val="ANUAL1"/>
      <sheetName val="Asesores Junio 01"/>
      <sheetName val="TRANSFERENCIAS"/>
      <sheetName val="Módulo1"/>
      <sheetName val="MODCAFE"/>
      <sheetName val="DIFERENCIAS SIMUL"/>
      <sheetName val="ASESORES AGOSTO 13"/>
      <sheetName val="ASESORES AGOSTO 11"/>
      <sheetName val="ASESORES SEPTIEM 9"/>
      <sheetName val="ASESORES SEPTIEM 7"/>
      <sheetName val="ASESORES AGOSTO 26"/>
      <sheetName val="ASESORES AGOSTO 24"/>
      <sheetName val="Asesores"/>
      <sheetName val="Asesores nov8-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dnp.gov.co/PortalWeb/Programas/DesarrolloTerritorial/FinanzasP&#250;blicasTerritoriales/EjecucionesPresupuestales/tabid/369/Default.asp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110"/>
  <sheetViews>
    <sheetView topLeftCell="Z1" workbookViewId="0">
      <selection activeCell="AK1" sqref="AK1"/>
    </sheetView>
  </sheetViews>
  <sheetFormatPr baseColWidth="10" defaultRowHeight="12.75"/>
  <cols>
    <col min="1" max="1" width="8.7109375" style="2" bestFit="1" customWidth="1"/>
    <col min="2" max="2" width="16.85546875" style="2" customWidth="1"/>
    <col min="3" max="3" width="22" style="2" customWidth="1"/>
    <col min="4" max="4" width="14.85546875" style="2" customWidth="1"/>
    <col min="5" max="5" width="12.140625" style="2" customWidth="1"/>
    <col min="6" max="6" width="13.28515625" style="2" customWidth="1"/>
    <col min="7" max="7" width="12.5703125" style="2" customWidth="1"/>
    <col min="8" max="8" width="14.42578125" style="2" customWidth="1"/>
    <col min="9" max="9" width="12.5703125" style="2" customWidth="1"/>
    <col min="10" max="10" width="14.140625" style="2" customWidth="1"/>
    <col min="11" max="11" width="14.42578125" style="2" customWidth="1"/>
    <col min="12" max="12" width="13.7109375" style="2" customWidth="1"/>
    <col min="13" max="13" width="12.5703125" style="2" customWidth="1"/>
    <col min="14" max="15" width="11.140625" style="2" customWidth="1"/>
    <col min="16" max="16" width="14.140625" style="2" customWidth="1"/>
    <col min="17" max="17" width="11" style="2" customWidth="1"/>
    <col min="18" max="18" width="13.5703125" style="2" customWidth="1"/>
    <col min="19" max="19" width="12.7109375" style="2" customWidth="1"/>
    <col min="20" max="20" width="11.85546875" style="2" customWidth="1"/>
    <col min="21" max="21" width="12.7109375" style="2" customWidth="1"/>
    <col min="22" max="22" width="12.85546875" style="2" customWidth="1"/>
    <col min="23" max="23" width="20.5703125" style="2" bestFit="1" customWidth="1"/>
    <col min="24" max="24" width="20.5703125" style="2" customWidth="1"/>
    <col min="25" max="25" width="14.85546875" style="2" bestFit="1" customWidth="1"/>
    <col min="26" max="26" width="13.85546875" style="2" bestFit="1" customWidth="1"/>
    <col min="27" max="27" width="12.28515625" style="2" bestFit="1" customWidth="1"/>
    <col min="28" max="28" width="17.5703125" style="2" bestFit="1" customWidth="1"/>
    <col min="29" max="29" width="14.85546875" style="2" bestFit="1" customWidth="1"/>
    <col min="30" max="30" width="13.85546875" style="2" bestFit="1" customWidth="1"/>
    <col min="31" max="33" width="12.28515625" style="2" bestFit="1" customWidth="1"/>
    <col min="34" max="35" width="13.85546875" style="2" bestFit="1" customWidth="1"/>
    <col min="36" max="37" width="14.85546875" style="2" bestFit="1" customWidth="1"/>
    <col min="38" max="38" width="11.5703125" style="14" customWidth="1"/>
    <col min="39" max="39" width="14.85546875" style="2" bestFit="1" customWidth="1"/>
    <col min="40" max="16384" width="11.42578125" style="2"/>
  </cols>
  <sheetData>
    <row r="1" spans="1:39" ht="18">
      <c r="C1" s="1" t="s">
        <v>2169</v>
      </c>
      <c r="D1" s="1"/>
      <c r="E1" s="1"/>
      <c r="F1" s="1"/>
      <c r="G1" s="1"/>
      <c r="H1" s="1"/>
      <c r="I1" s="1"/>
      <c r="J1" s="1"/>
      <c r="K1" s="1"/>
      <c r="L1" s="1"/>
      <c r="M1" s="1"/>
      <c r="N1" s="1"/>
      <c r="O1" s="1"/>
      <c r="P1" s="1"/>
      <c r="Q1" s="1"/>
      <c r="R1" s="1"/>
      <c r="S1" s="1"/>
      <c r="T1" s="1"/>
      <c r="U1" s="1"/>
      <c r="V1" s="1"/>
      <c r="W1" s="1"/>
      <c r="X1" s="18"/>
    </row>
    <row r="2" spans="1:39">
      <c r="C2" s="3"/>
      <c r="D2" s="3"/>
      <c r="E2" s="3"/>
      <c r="F2" s="3"/>
      <c r="G2" s="3"/>
      <c r="I2" s="3"/>
      <c r="J2" s="3"/>
      <c r="K2" s="3"/>
      <c r="L2" s="3"/>
      <c r="M2" s="3"/>
      <c r="N2" s="3"/>
      <c r="O2" s="3"/>
      <c r="P2" s="3"/>
      <c r="Q2" s="3"/>
      <c r="R2" s="3"/>
      <c r="S2" s="3"/>
      <c r="T2" s="3"/>
      <c r="U2" s="3"/>
      <c r="V2" s="3"/>
      <c r="Y2" s="2" t="s">
        <v>2168</v>
      </c>
    </row>
    <row r="3" spans="1:39" ht="25.5" customHeight="1">
      <c r="A3" s="20" t="s">
        <v>0</v>
      </c>
      <c r="B3" s="20" t="s">
        <v>1</v>
      </c>
      <c r="C3" s="20" t="s">
        <v>2</v>
      </c>
      <c r="D3" s="4" t="s">
        <v>8</v>
      </c>
      <c r="E3" s="21" t="s">
        <v>9</v>
      </c>
      <c r="F3" s="21" t="s">
        <v>10</v>
      </c>
      <c r="G3" s="4" t="s">
        <v>2167</v>
      </c>
      <c r="H3" s="4" t="s">
        <v>11</v>
      </c>
      <c r="I3" s="4" t="s">
        <v>12</v>
      </c>
      <c r="J3" s="4" t="s">
        <v>13</v>
      </c>
      <c r="K3" s="4" t="s">
        <v>14</v>
      </c>
      <c r="L3" s="20" t="s">
        <v>3</v>
      </c>
      <c r="M3" s="4" t="s">
        <v>15</v>
      </c>
      <c r="N3" s="4" t="s">
        <v>16</v>
      </c>
      <c r="O3" s="4" t="s">
        <v>17</v>
      </c>
      <c r="P3" s="4" t="s">
        <v>18</v>
      </c>
      <c r="Q3" s="4" t="s">
        <v>19</v>
      </c>
      <c r="R3" s="4" t="s">
        <v>20</v>
      </c>
      <c r="S3" s="20" t="s">
        <v>4</v>
      </c>
      <c r="T3" s="22" t="s">
        <v>5</v>
      </c>
      <c r="U3" s="20" t="s">
        <v>6</v>
      </c>
      <c r="V3" s="20" t="s">
        <v>7</v>
      </c>
      <c r="W3" s="20" t="s">
        <v>2170</v>
      </c>
      <c r="X3" s="20" t="s">
        <v>2171</v>
      </c>
      <c r="Y3" s="23" t="s">
        <v>2172</v>
      </c>
      <c r="Z3" s="17" t="s">
        <v>2173</v>
      </c>
      <c r="AA3" s="17" t="s">
        <v>2174</v>
      </c>
      <c r="AB3" s="17" t="s">
        <v>2175</v>
      </c>
      <c r="AC3" s="17" t="s">
        <v>2176</v>
      </c>
      <c r="AD3" s="24" t="s">
        <v>2177</v>
      </c>
      <c r="AE3" s="17" t="s">
        <v>2178</v>
      </c>
      <c r="AF3" s="17" t="s">
        <v>2179</v>
      </c>
      <c r="AG3" s="17" t="s">
        <v>2180</v>
      </c>
      <c r="AH3" s="17" t="s">
        <v>2181</v>
      </c>
      <c r="AI3" s="17" t="s">
        <v>2182</v>
      </c>
      <c r="AJ3" s="17" t="s">
        <v>2183</v>
      </c>
      <c r="AK3" s="24" t="s">
        <v>2184</v>
      </c>
      <c r="AL3" s="25" t="s">
        <v>2185</v>
      </c>
      <c r="AM3" s="24" t="s">
        <v>2186</v>
      </c>
    </row>
    <row r="4" spans="1:39">
      <c r="A4" s="5" t="s">
        <v>21</v>
      </c>
      <c r="B4" s="5" t="s">
        <v>22</v>
      </c>
      <c r="C4" s="5" t="s">
        <v>23</v>
      </c>
      <c r="D4" s="5">
        <v>426497.71888900001</v>
      </c>
      <c r="E4" s="5">
        <v>14433.623753</v>
      </c>
      <c r="F4" s="5">
        <v>6862.4790000000003</v>
      </c>
      <c r="G4" s="5">
        <v>447793.821642</v>
      </c>
      <c r="H4" s="5">
        <v>114810.329917</v>
      </c>
      <c r="I4" s="5">
        <v>10609.511424</v>
      </c>
      <c r="J4" s="5">
        <v>14406.483015</v>
      </c>
      <c r="K4" s="5">
        <v>139826.324356</v>
      </c>
      <c r="L4" s="5">
        <v>18709.401894000002</v>
      </c>
      <c r="M4" s="5">
        <v>0</v>
      </c>
      <c r="N4" s="5">
        <v>2234.8433199999999</v>
      </c>
      <c r="O4" s="5">
        <v>1676.1324909999998</v>
      </c>
      <c r="P4" s="5">
        <v>30263.972355999998</v>
      </c>
      <c r="Q4" s="5">
        <v>3646.2617300000002</v>
      </c>
      <c r="R4" s="5">
        <v>37821.209897000001</v>
      </c>
      <c r="S4" s="5">
        <v>2258.3416949999996</v>
      </c>
      <c r="T4" s="5">
        <v>0</v>
      </c>
      <c r="U4" s="5">
        <v>0</v>
      </c>
      <c r="V4" s="5">
        <v>4769.543842</v>
      </c>
      <c r="W4" s="5">
        <v>651178.64332600008</v>
      </c>
      <c r="X4" s="5">
        <v>647532.38159599993</v>
      </c>
      <c r="Y4" s="19">
        <v>0</v>
      </c>
      <c r="Z4" s="19">
        <v>9251.6953360000007</v>
      </c>
      <c r="AA4" s="19">
        <v>945.77709400000003</v>
      </c>
      <c r="AB4" s="19">
        <v>0</v>
      </c>
      <c r="AC4" s="19">
        <v>10197.47243</v>
      </c>
      <c r="AD4" s="19">
        <v>1820.0964059999999</v>
      </c>
      <c r="AE4" s="19">
        <v>0</v>
      </c>
      <c r="AF4" s="19">
        <v>212.065551</v>
      </c>
      <c r="AG4" s="19">
        <v>159.04916399999999</v>
      </c>
      <c r="AH4" s="19">
        <v>2921.2214610000001</v>
      </c>
      <c r="AI4" s="19">
        <v>351.95439299999998</v>
      </c>
      <c r="AJ4" s="19">
        <v>3292.3361759999998</v>
      </c>
      <c r="AK4" s="19">
        <v>209.14562100000001</v>
      </c>
      <c r="AL4" s="19">
        <v>0</v>
      </c>
      <c r="AM4" s="19">
        <v>15519.050632999999</v>
      </c>
    </row>
    <row r="5" spans="1:39">
      <c r="A5" s="6" t="s">
        <v>24</v>
      </c>
      <c r="B5" s="6" t="s">
        <v>22</v>
      </c>
      <c r="C5" s="6" t="s">
        <v>25</v>
      </c>
      <c r="D5" s="5">
        <v>0</v>
      </c>
      <c r="E5" s="5">
        <v>230.13196100000002</v>
      </c>
      <c r="F5" s="5">
        <v>103.563</v>
      </c>
      <c r="G5" s="5">
        <v>333.69496100000003</v>
      </c>
      <c r="H5" s="5">
        <v>1772.3380549999999</v>
      </c>
      <c r="I5" s="5">
        <v>67.729165999999992</v>
      </c>
      <c r="J5" s="5">
        <v>153.34669</v>
      </c>
      <c r="K5" s="5">
        <v>1993.4139109999999</v>
      </c>
      <c r="L5" s="5">
        <v>584.97199899999998</v>
      </c>
      <c r="M5" s="5">
        <v>636.20918599999993</v>
      </c>
      <c r="N5" s="5">
        <v>64.229858000000007</v>
      </c>
      <c r="O5" s="5">
        <v>48.172393999999997</v>
      </c>
      <c r="P5" s="5">
        <v>818.35751100000004</v>
      </c>
      <c r="Q5" s="5">
        <v>35.421810999999998</v>
      </c>
      <c r="R5" s="5">
        <v>1602.39076</v>
      </c>
      <c r="S5" s="5">
        <v>49.757995999999999</v>
      </c>
      <c r="T5" s="5">
        <v>0</v>
      </c>
      <c r="U5" s="5">
        <v>0</v>
      </c>
      <c r="V5" s="5">
        <v>158.86112700000001</v>
      </c>
      <c r="W5" s="5">
        <v>4723.0907540000007</v>
      </c>
      <c r="X5" s="5">
        <v>4687.6689430000006</v>
      </c>
      <c r="Y5" s="19">
        <v>18.932057</v>
      </c>
      <c r="Z5" s="19">
        <v>173.170176</v>
      </c>
      <c r="AA5" s="19">
        <v>6.157197</v>
      </c>
      <c r="AB5" s="19">
        <v>9.1395850000000003</v>
      </c>
      <c r="AC5" s="19">
        <v>188.46695800000001</v>
      </c>
      <c r="AD5" s="19">
        <v>53.278081999999998</v>
      </c>
      <c r="AE5" s="19">
        <v>57.172310000000003</v>
      </c>
      <c r="AF5" s="19">
        <v>6.0947950000000004</v>
      </c>
      <c r="AG5" s="19">
        <v>4.571097</v>
      </c>
      <c r="AH5" s="19">
        <v>73.728956999999994</v>
      </c>
      <c r="AI5" s="19">
        <v>3.0725189999999998</v>
      </c>
      <c r="AJ5" s="19">
        <v>141.567159</v>
      </c>
      <c r="AK5" s="19">
        <v>4.7031099999999997</v>
      </c>
      <c r="AL5" s="19">
        <v>0</v>
      </c>
      <c r="AM5" s="19">
        <v>406.94736599999999</v>
      </c>
    </row>
    <row r="6" spans="1:39">
      <c r="A6" s="6" t="s">
        <v>26</v>
      </c>
      <c r="B6" s="6" t="s">
        <v>22</v>
      </c>
      <c r="C6" s="6" t="s">
        <v>27</v>
      </c>
      <c r="D6" s="5">
        <v>0</v>
      </c>
      <c r="E6" s="5">
        <v>30.201964</v>
      </c>
      <c r="F6" s="5">
        <v>13.254</v>
      </c>
      <c r="G6" s="5">
        <v>43.455964000000002</v>
      </c>
      <c r="H6" s="5">
        <v>236.23460699999998</v>
      </c>
      <c r="I6" s="5">
        <v>19.677968</v>
      </c>
      <c r="J6" s="5">
        <v>65.846172999999993</v>
      </c>
      <c r="K6" s="5">
        <v>321.75874799999997</v>
      </c>
      <c r="L6" s="5">
        <v>231.127385</v>
      </c>
      <c r="M6" s="5">
        <v>300.25226000000004</v>
      </c>
      <c r="N6" s="5">
        <v>35.168427000000001</v>
      </c>
      <c r="O6" s="5">
        <v>26.376321000000001</v>
      </c>
      <c r="P6" s="5">
        <v>379.08372800000001</v>
      </c>
      <c r="Q6" s="5">
        <v>20.911968000000002</v>
      </c>
      <c r="R6" s="5">
        <v>761.79270400000007</v>
      </c>
      <c r="S6" s="5">
        <v>6.0015730000000005</v>
      </c>
      <c r="T6" s="5">
        <v>0</v>
      </c>
      <c r="U6" s="5">
        <v>0</v>
      </c>
      <c r="V6" s="5">
        <v>15.07626</v>
      </c>
      <c r="W6" s="5">
        <v>1379.212634</v>
      </c>
      <c r="X6" s="5">
        <v>1358.3006659999999</v>
      </c>
      <c r="Y6" s="19">
        <v>2.6648800000000001</v>
      </c>
      <c r="Z6" s="19">
        <v>23.596855000000001</v>
      </c>
      <c r="AA6" s="19">
        <v>1.826117</v>
      </c>
      <c r="AB6" s="19">
        <v>0</v>
      </c>
      <c r="AC6" s="19">
        <v>25.422972000000001</v>
      </c>
      <c r="AD6" s="19">
        <v>24.848011</v>
      </c>
      <c r="AE6" s="19">
        <v>28.16864</v>
      </c>
      <c r="AF6" s="19">
        <v>3.3371430000000002</v>
      </c>
      <c r="AG6" s="19">
        <v>2.5028589999999999</v>
      </c>
      <c r="AH6" s="19">
        <v>35.518678000000001</v>
      </c>
      <c r="AI6" s="19">
        <v>1.9887490000000001</v>
      </c>
      <c r="AJ6" s="19">
        <v>69.527320000000003</v>
      </c>
      <c r="AK6" s="19">
        <v>0.55709900000000001</v>
      </c>
      <c r="AL6" s="19">
        <v>0</v>
      </c>
      <c r="AM6" s="19">
        <v>123.02028199999999</v>
      </c>
    </row>
    <row r="7" spans="1:39">
      <c r="A7" s="6" t="s">
        <v>28</v>
      </c>
      <c r="B7" s="6" t="s">
        <v>22</v>
      </c>
      <c r="C7" s="6" t="s">
        <v>29</v>
      </c>
      <c r="D7" s="5">
        <v>0</v>
      </c>
      <c r="E7" s="5">
        <v>51.894100000000002</v>
      </c>
      <c r="F7" s="5">
        <v>21.06</v>
      </c>
      <c r="G7" s="5">
        <v>72.954100000000011</v>
      </c>
      <c r="H7" s="5">
        <v>376.46696800000001</v>
      </c>
      <c r="I7" s="5">
        <v>27.126856</v>
      </c>
      <c r="J7" s="5">
        <v>41.195855000000002</v>
      </c>
      <c r="K7" s="5">
        <v>444.78967899999998</v>
      </c>
      <c r="L7" s="5">
        <v>306.29404800000003</v>
      </c>
      <c r="M7" s="5">
        <v>421.13715300000001</v>
      </c>
      <c r="N7" s="5">
        <v>45.076543000000001</v>
      </c>
      <c r="O7" s="5">
        <v>33.807406999999998</v>
      </c>
      <c r="P7" s="5">
        <v>525.61830500000008</v>
      </c>
      <c r="Q7" s="5">
        <v>32.912970999999999</v>
      </c>
      <c r="R7" s="5">
        <v>1058.552379</v>
      </c>
      <c r="S7" s="5">
        <v>9.8073990000000002</v>
      </c>
      <c r="T7" s="5">
        <v>0</v>
      </c>
      <c r="U7" s="5">
        <v>0</v>
      </c>
      <c r="V7" s="5">
        <v>22.144387999999999</v>
      </c>
      <c r="W7" s="5">
        <v>1914.541993</v>
      </c>
      <c r="X7" s="5">
        <v>1881.6290220000001</v>
      </c>
      <c r="Y7" s="19">
        <v>4.5788909999999996</v>
      </c>
      <c r="Z7" s="19">
        <v>35.659101</v>
      </c>
      <c r="AA7" s="19">
        <v>2.236926</v>
      </c>
      <c r="AB7" s="19">
        <v>0</v>
      </c>
      <c r="AC7" s="19">
        <v>37.896026999999997</v>
      </c>
      <c r="AD7" s="19">
        <v>32.088459</v>
      </c>
      <c r="AE7" s="19">
        <v>41.947612999999997</v>
      </c>
      <c r="AF7" s="19">
        <v>4.2773289999999999</v>
      </c>
      <c r="AG7" s="19">
        <v>3.2079970000000002</v>
      </c>
      <c r="AH7" s="19">
        <v>52.043187000000003</v>
      </c>
      <c r="AI7" s="19">
        <v>3.461452</v>
      </c>
      <c r="AJ7" s="19">
        <v>101.47612599999999</v>
      </c>
      <c r="AK7" s="19">
        <v>0</v>
      </c>
      <c r="AL7" s="19">
        <v>0</v>
      </c>
      <c r="AM7" s="19">
        <v>176.039503</v>
      </c>
    </row>
    <row r="8" spans="1:39">
      <c r="A8" s="6" t="s">
        <v>30</v>
      </c>
      <c r="B8" s="6" t="s">
        <v>22</v>
      </c>
      <c r="C8" s="6" t="s">
        <v>31</v>
      </c>
      <c r="D8" s="5">
        <v>0</v>
      </c>
      <c r="E8" s="5">
        <v>352.58703200000002</v>
      </c>
      <c r="F8" s="5">
        <v>147.27000000000001</v>
      </c>
      <c r="G8" s="5">
        <v>499.857032</v>
      </c>
      <c r="H8" s="5">
        <v>1822.8779909999998</v>
      </c>
      <c r="I8" s="5">
        <v>137.861885</v>
      </c>
      <c r="J8" s="5">
        <v>342.23786700000005</v>
      </c>
      <c r="K8" s="5">
        <v>2302.9777429999999</v>
      </c>
      <c r="L8" s="5">
        <v>579.94782299999997</v>
      </c>
      <c r="M8" s="5">
        <v>434.51458700000001</v>
      </c>
      <c r="N8" s="5">
        <v>67.443952999999993</v>
      </c>
      <c r="O8" s="5">
        <v>50.582964999999994</v>
      </c>
      <c r="P8" s="5">
        <v>498.03648100000004</v>
      </c>
      <c r="Q8" s="5">
        <v>60.004394999999995</v>
      </c>
      <c r="R8" s="5">
        <v>1110.5823809999999</v>
      </c>
      <c r="S8" s="5">
        <v>66.101004000000003</v>
      </c>
      <c r="T8" s="5">
        <v>0</v>
      </c>
      <c r="U8" s="5">
        <v>0</v>
      </c>
      <c r="V8" s="5">
        <v>204.294184</v>
      </c>
      <c r="W8" s="5">
        <v>4763.7601670000004</v>
      </c>
      <c r="X8" s="5">
        <v>4703.7557720000004</v>
      </c>
      <c r="Y8" s="19">
        <v>31.110620999999998</v>
      </c>
      <c r="Z8" s="19">
        <v>137.052232</v>
      </c>
      <c r="AA8" s="19">
        <v>13.387378999999999</v>
      </c>
      <c r="AB8" s="19">
        <v>0</v>
      </c>
      <c r="AC8" s="19">
        <v>150.43961100000001</v>
      </c>
      <c r="AD8" s="19">
        <v>53.271106000000003</v>
      </c>
      <c r="AE8" s="19">
        <v>41.554529000000002</v>
      </c>
      <c r="AF8" s="19">
        <v>6.3997840000000004</v>
      </c>
      <c r="AG8" s="19">
        <v>4.7998380000000003</v>
      </c>
      <c r="AH8" s="19">
        <v>47.629404000000001</v>
      </c>
      <c r="AI8" s="19">
        <v>5.7384829999999996</v>
      </c>
      <c r="AJ8" s="19">
        <v>100.383555</v>
      </c>
      <c r="AK8" s="19">
        <v>6.5203049999999996</v>
      </c>
      <c r="AL8" s="19">
        <v>0</v>
      </c>
      <c r="AM8" s="19">
        <v>341.72519800000003</v>
      </c>
    </row>
    <row r="9" spans="1:39">
      <c r="A9" s="6" t="s">
        <v>32</v>
      </c>
      <c r="B9" s="6" t="s">
        <v>22</v>
      </c>
      <c r="C9" s="6" t="s">
        <v>33</v>
      </c>
      <c r="D9" s="5">
        <v>0</v>
      </c>
      <c r="E9" s="5">
        <v>391.90329599999995</v>
      </c>
      <c r="F9" s="5">
        <v>125.928</v>
      </c>
      <c r="G9" s="5">
        <v>517.83129599999995</v>
      </c>
      <c r="H9" s="5">
        <v>1996.8426890000001</v>
      </c>
      <c r="I9" s="5">
        <v>147.80213800000001</v>
      </c>
      <c r="J9" s="5">
        <v>429.24321800000001</v>
      </c>
      <c r="K9" s="5">
        <v>2573.8880450000001</v>
      </c>
      <c r="L9" s="5">
        <v>617.75984600000004</v>
      </c>
      <c r="M9" s="5">
        <v>704.22652000000005</v>
      </c>
      <c r="N9" s="5">
        <v>64.493330999999998</v>
      </c>
      <c r="O9" s="5">
        <v>48.369997000000005</v>
      </c>
      <c r="P9" s="5">
        <v>911.16194400000006</v>
      </c>
      <c r="Q9" s="5">
        <v>36.083143999999997</v>
      </c>
      <c r="R9" s="5">
        <v>1764.334936</v>
      </c>
      <c r="S9" s="5">
        <v>90.668462000000005</v>
      </c>
      <c r="T9" s="5">
        <v>0</v>
      </c>
      <c r="U9" s="5">
        <v>0</v>
      </c>
      <c r="V9" s="5">
        <v>280.31924699999996</v>
      </c>
      <c r="W9" s="5">
        <v>5844.8018320000001</v>
      </c>
      <c r="X9" s="5">
        <v>5808.7186879999999</v>
      </c>
      <c r="Y9" s="19">
        <v>32.067566999999997</v>
      </c>
      <c r="Z9" s="19">
        <v>192.51805400000001</v>
      </c>
      <c r="AA9" s="19">
        <v>15.946797999999999</v>
      </c>
      <c r="AB9" s="19">
        <v>0</v>
      </c>
      <c r="AC9" s="19">
        <v>208.46485200000001</v>
      </c>
      <c r="AD9" s="19">
        <v>56.587383000000003</v>
      </c>
      <c r="AE9" s="19">
        <v>68.267401000000007</v>
      </c>
      <c r="AF9" s="19">
        <v>6.1197970000000002</v>
      </c>
      <c r="AG9" s="19">
        <v>4.5898479999999999</v>
      </c>
      <c r="AH9" s="19">
        <v>87.757420999999994</v>
      </c>
      <c r="AI9" s="19">
        <v>3.8332989999999998</v>
      </c>
      <c r="AJ9" s="19">
        <v>166.734467</v>
      </c>
      <c r="AK9" s="19">
        <v>8.7268720000000002</v>
      </c>
      <c r="AL9" s="19">
        <v>0</v>
      </c>
      <c r="AM9" s="19">
        <v>472.581141</v>
      </c>
    </row>
    <row r="10" spans="1:39">
      <c r="A10" s="6" t="s">
        <v>34</v>
      </c>
      <c r="B10" s="6" t="s">
        <v>22</v>
      </c>
      <c r="C10" s="6" t="s">
        <v>35</v>
      </c>
      <c r="D10" s="5">
        <v>0</v>
      </c>
      <c r="E10" s="5">
        <v>524.38279300000011</v>
      </c>
      <c r="F10" s="5">
        <v>198.678</v>
      </c>
      <c r="G10" s="5">
        <v>723.0607930000001</v>
      </c>
      <c r="H10" s="5">
        <v>3279.3675950000002</v>
      </c>
      <c r="I10" s="5">
        <v>217.38498000000001</v>
      </c>
      <c r="J10" s="5">
        <v>516.59303</v>
      </c>
      <c r="K10" s="5">
        <v>4013.3456050000004</v>
      </c>
      <c r="L10" s="5">
        <v>815.88174500000002</v>
      </c>
      <c r="M10" s="5">
        <v>486.85895299999999</v>
      </c>
      <c r="N10" s="5">
        <v>68.698433999999992</v>
      </c>
      <c r="O10" s="5">
        <v>51.523826</v>
      </c>
      <c r="P10" s="5">
        <v>558.033095</v>
      </c>
      <c r="Q10" s="5">
        <v>67.232903000000007</v>
      </c>
      <c r="R10" s="5">
        <v>1232.3472109999998</v>
      </c>
      <c r="S10" s="5">
        <v>104.90593399999999</v>
      </c>
      <c r="T10" s="5">
        <v>0</v>
      </c>
      <c r="U10" s="5">
        <v>0</v>
      </c>
      <c r="V10" s="5">
        <v>347.79448400000001</v>
      </c>
      <c r="W10" s="5">
        <v>7237.3357720000004</v>
      </c>
      <c r="X10" s="5">
        <v>7170.1028690000012</v>
      </c>
      <c r="Y10" s="19">
        <v>46.269069000000002</v>
      </c>
      <c r="Z10" s="19">
        <v>308.055183</v>
      </c>
      <c r="AA10" s="19">
        <v>21.393630999999999</v>
      </c>
      <c r="AB10" s="19">
        <v>0</v>
      </c>
      <c r="AC10" s="19">
        <v>329.44881400000003</v>
      </c>
      <c r="AD10" s="19">
        <v>66.145016999999996</v>
      </c>
      <c r="AE10" s="19">
        <v>47.871324999999999</v>
      </c>
      <c r="AF10" s="19">
        <v>6.5188240000000004</v>
      </c>
      <c r="AG10" s="19">
        <v>4.8891169999999997</v>
      </c>
      <c r="AH10" s="19">
        <v>54.869656999999997</v>
      </c>
      <c r="AI10" s="19">
        <v>6.6108019999999996</v>
      </c>
      <c r="AJ10" s="19">
        <v>114.148923</v>
      </c>
      <c r="AK10" s="19">
        <v>9.7373770000000004</v>
      </c>
      <c r="AL10" s="19">
        <v>0</v>
      </c>
      <c r="AM10" s="19">
        <v>565.74919999999997</v>
      </c>
    </row>
    <row r="11" spans="1:39">
      <c r="A11" s="6" t="s">
        <v>36</v>
      </c>
      <c r="B11" s="6" t="s">
        <v>22</v>
      </c>
      <c r="C11" s="6" t="s">
        <v>37</v>
      </c>
      <c r="D11" s="5">
        <v>0</v>
      </c>
      <c r="E11" s="5">
        <v>78.282001999999991</v>
      </c>
      <c r="F11" s="5">
        <v>34.040999999999997</v>
      </c>
      <c r="G11" s="5">
        <v>112.32300199999999</v>
      </c>
      <c r="H11" s="5">
        <v>519.71613600000001</v>
      </c>
      <c r="I11" s="5">
        <v>25.493998999999999</v>
      </c>
      <c r="J11" s="5">
        <v>143.721441</v>
      </c>
      <c r="K11" s="5">
        <v>688.93157599999995</v>
      </c>
      <c r="L11" s="5">
        <v>239.62538899999998</v>
      </c>
      <c r="M11" s="5">
        <v>393.565853</v>
      </c>
      <c r="N11" s="5">
        <v>32.992322000000001</v>
      </c>
      <c r="O11" s="5">
        <v>24.744242</v>
      </c>
      <c r="P11" s="5">
        <v>499.55297999999999</v>
      </c>
      <c r="Q11" s="5">
        <v>25.848659999999999</v>
      </c>
      <c r="R11" s="5">
        <v>976.70405700000003</v>
      </c>
      <c r="S11" s="5">
        <v>13.71827</v>
      </c>
      <c r="T11" s="5">
        <v>0</v>
      </c>
      <c r="U11" s="5">
        <v>0</v>
      </c>
      <c r="V11" s="5">
        <v>45.235487999999997</v>
      </c>
      <c r="W11" s="5">
        <v>2076.5377819999999</v>
      </c>
      <c r="X11" s="5">
        <v>2050.6891219999998</v>
      </c>
      <c r="Y11" s="19">
        <v>6.7097930000000003</v>
      </c>
      <c r="Z11" s="19">
        <v>51.913083</v>
      </c>
      <c r="AA11" s="19">
        <v>2.632673</v>
      </c>
      <c r="AB11" s="19">
        <v>0</v>
      </c>
      <c r="AC11" s="19">
        <v>54.545755999999997</v>
      </c>
      <c r="AD11" s="19">
        <v>24.551817</v>
      </c>
      <c r="AE11" s="19">
        <v>36.873128999999999</v>
      </c>
      <c r="AF11" s="19">
        <v>3.1306530000000001</v>
      </c>
      <c r="AG11" s="19">
        <v>2.3479909999999999</v>
      </c>
      <c r="AH11" s="19">
        <v>46.688454999999998</v>
      </c>
      <c r="AI11" s="19">
        <v>2.4891640000000002</v>
      </c>
      <c r="AJ11" s="19">
        <v>89.040227999999999</v>
      </c>
      <c r="AK11" s="19">
        <v>1.439943</v>
      </c>
      <c r="AL11" s="19">
        <v>0</v>
      </c>
      <c r="AM11" s="19">
        <v>176.28753699999999</v>
      </c>
    </row>
    <row r="12" spans="1:39">
      <c r="A12" s="6" t="s">
        <v>38</v>
      </c>
      <c r="B12" s="6" t="s">
        <v>22</v>
      </c>
      <c r="C12" s="6" t="s">
        <v>39</v>
      </c>
      <c r="D12" s="5">
        <v>0</v>
      </c>
      <c r="E12" s="5">
        <v>195.64944499999999</v>
      </c>
      <c r="F12" s="5">
        <v>68.733000000000004</v>
      </c>
      <c r="G12" s="5">
        <v>264.38244499999996</v>
      </c>
      <c r="H12" s="5">
        <v>1410.598935</v>
      </c>
      <c r="I12" s="5">
        <v>63.280097999999995</v>
      </c>
      <c r="J12" s="5">
        <v>66.372668000000004</v>
      </c>
      <c r="K12" s="5">
        <v>1540.2517010000001</v>
      </c>
      <c r="L12" s="5">
        <v>555.71211399999993</v>
      </c>
      <c r="M12" s="5">
        <v>747.18419999999992</v>
      </c>
      <c r="N12" s="5">
        <v>69.915218999999993</v>
      </c>
      <c r="O12" s="5">
        <v>52.436413000000002</v>
      </c>
      <c r="P12" s="5">
        <v>944.48736499999995</v>
      </c>
      <c r="Q12" s="5">
        <v>51.375548999999999</v>
      </c>
      <c r="R12" s="5">
        <v>1865.3987460000001</v>
      </c>
      <c r="S12" s="5">
        <v>43.440644999999996</v>
      </c>
      <c r="T12" s="5">
        <v>0</v>
      </c>
      <c r="U12" s="5">
        <v>0</v>
      </c>
      <c r="V12" s="5">
        <v>195.73927799999998</v>
      </c>
      <c r="W12" s="5">
        <v>4464.9249289999998</v>
      </c>
      <c r="X12" s="5">
        <v>4413.5493799999995</v>
      </c>
      <c r="Y12" s="19">
        <v>17.406578</v>
      </c>
      <c r="Z12" s="19">
        <v>133.114013</v>
      </c>
      <c r="AA12" s="19">
        <v>5.7117319999999996</v>
      </c>
      <c r="AB12" s="19">
        <v>0</v>
      </c>
      <c r="AC12" s="19">
        <v>138.82574500000001</v>
      </c>
      <c r="AD12" s="19">
        <v>54.395105999999998</v>
      </c>
      <c r="AE12" s="19">
        <v>65.088899999999995</v>
      </c>
      <c r="AF12" s="19">
        <v>6.6342819999999998</v>
      </c>
      <c r="AG12" s="19">
        <v>4.9757100000000003</v>
      </c>
      <c r="AH12" s="19">
        <v>82.741805999999997</v>
      </c>
      <c r="AI12" s="19">
        <v>4.2016850000000003</v>
      </c>
      <c r="AJ12" s="19">
        <v>159.440698</v>
      </c>
      <c r="AK12" s="19">
        <v>5.0134239999999997</v>
      </c>
      <c r="AL12" s="19">
        <v>0</v>
      </c>
      <c r="AM12" s="19">
        <v>375.08155100000005</v>
      </c>
    </row>
    <row r="13" spans="1:39">
      <c r="A13" s="6" t="s">
        <v>40</v>
      </c>
      <c r="B13" s="6" t="s">
        <v>22</v>
      </c>
      <c r="C13" s="6" t="s">
        <v>41</v>
      </c>
      <c r="D13" s="5">
        <v>0</v>
      </c>
      <c r="E13" s="5">
        <v>279.45604300000002</v>
      </c>
      <c r="F13" s="5">
        <v>86.988</v>
      </c>
      <c r="G13" s="5">
        <v>366.44404300000002</v>
      </c>
      <c r="H13" s="5">
        <v>1619.770534</v>
      </c>
      <c r="I13" s="5">
        <v>127.656246</v>
      </c>
      <c r="J13" s="5">
        <v>193.65830700000001</v>
      </c>
      <c r="K13" s="5">
        <v>1941.0850870000002</v>
      </c>
      <c r="L13" s="5">
        <v>537.13142900000003</v>
      </c>
      <c r="M13" s="5">
        <v>705.52858900000001</v>
      </c>
      <c r="N13" s="5">
        <v>65.076892000000001</v>
      </c>
      <c r="O13" s="5">
        <v>48.807670000000002</v>
      </c>
      <c r="P13" s="5">
        <v>900.45757600000002</v>
      </c>
      <c r="Q13" s="5">
        <v>43.437535000000004</v>
      </c>
      <c r="R13" s="5">
        <v>1763.308262</v>
      </c>
      <c r="S13" s="5">
        <v>67.809293000000011</v>
      </c>
      <c r="T13" s="5">
        <v>0</v>
      </c>
      <c r="U13" s="5">
        <v>0</v>
      </c>
      <c r="V13" s="5">
        <v>202.28398899999999</v>
      </c>
      <c r="W13" s="5">
        <v>4878.0621030000002</v>
      </c>
      <c r="X13" s="5">
        <v>4834.6245680000002</v>
      </c>
      <c r="Y13" s="19">
        <v>21.014845000000001</v>
      </c>
      <c r="Z13" s="19">
        <v>159.54161300000001</v>
      </c>
      <c r="AA13" s="19">
        <v>13.096164</v>
      </c>
      <c r="AB13" s="19">
        <v>0</v>
      </c>
      <c r="AC13" s="19">
        <v>172.637777</v>
      </c>
      <c r="AD13" s="19">
        <v>53.741748000000001</v>
      </c>
      <c r="AE13" s="19">
        <v>83.697863999999996</v>
      </c>
      <c r="AF13" s="19">
        <v>6.1751699999999996</v>
      </c>
      <c r="AG13" s="19">
        <v>4.6313779999999998</v>
      </c>
      <c r="AH13" s="19">
        <v>104.31249699999999</v>
      </c>
      <c r="AI13" s="19">
        <v>6.629569</v>
      </c>
      <c r="AJ13" s="19">
        <v>198.81690900000001</v>
      </c>
      <c r="AK13" s="19">
        <v>5.9553609999999999</v>
      </c>
      <c r="AL13" s="19">
        <v>0</v>
      </c>
      <c r="AM13" s="19">
        <v>452.16663999999997</v>
      </c>
    </row>
    <row r="14" spans="1:39">
      <c r="A14" s="6" t="s">
        <v>42</v>
      </c>
      <c r="B14" s="6" t="s">
        <v>22</v>
      </c>
      <c r="C14" s="6" t="s">
        <v>22</v>
      </c>
      <c r="D14" s="5">
        <v>0</v>
      </c>
      <c r="E14" s="5">
        <v>311.65061400000002</v>
      </c>
      <c r="F14" s="5">
        <v>135.273</v>
      </c>
      <c r="G14" s="5">
        <v>446.92361399999999</v>
      </c>
      <c r="H14" s="5">
        <v>2037.2095200000001</v>
      </c>
      <c r="I14" s="5">
        <v>128.09329099999999</v>
      </c>
      <c r="J14" s="5">
        <v>184.036562</v>
      </c>
      <c r="K14" s="5">
        <v>2349.3393730000003</v>
      </c>
      <c r="L14" s="5">
        <v>646.379997</v>
      </c>
      <c r="M14" s="5">
        <v>865.16343500000005</v>
      </c>
      <c r="N14" s="5">
        <v>73.134550000000004</v>
      </c>
      <c r="O14" s="5">
        <v>54.850912999999998</v>
      </c>
      <c r="P14" s="5">
        <v>1101.181212</v>
      </c>
      <c r="Q14" s="5">
        <v>55.040173000000003</v>
      </c>
      <c r="R14" s="5">
        <v>2149.3702829999997</v>
      </c>
      <c r="S14" s="5">
        <v>72.509504000000007</v>
      </c>
      <c r="T14" s="5">
        <v>0</v>
      </c>
      <c r="U14" s="5">
        <v>0</v>
      </c>
      <c r="V14" s="5">
        <v>292.19494900000001</v>
      </c>
      <c r="W14" s="5">
        <v>5956.7177199999996</v>
      </c>
      <c r="X14" s="5">
        <v>5901.6775469999993</v>
      </c>
      <c r="Y14" s="19">
        <v>28.451301999999998</v>
      </c>
      <c r="Z14" s="19">
        <v>192.82709600000001</v>
      </c>
      <c r="AA14" s="19">
        <v>11.974798</v>
      </c>
      <c r="AB14" s="19">
        <v>0</v>
      </c>
      <c r="AC14" s="19">
        <v>204.801894</v>
      </c>
      <c r="AD14" s="19">
        <v>59.968860999999997</v>
      </c>
      <c r="AE14" s="19">
        <v>69.061008000000001</v>
      </c>
      <c r="AF14" s="19">
        <v>6.9397650000000004</v>
      </c>
      <c r="AG14" s="19">
        <v>5.2048240000000003</v>
      </c>
      <c r="AH14" s="19">
        <v>88.874043999999998</v>
      </c>
      <c r="AI14" s="19">
        <v>3.8211279999999999</v>
      </c>
      <c r="AJ14" s="19">
        <v>170.07964100000001</v>
      </c>
      <c r="AK14" s="19">
        <v>7.578125</v>
      </c>
      <c r="AL14" s="19">
        <v>0</v>
      </c>
      <c r="AM14" s="19">
        <v>470.87982299999999</v>
      </c>
    </row>
    <row r="15" spans="1:39">
      <c r="A15" s="6" t="s">
        <v>43</v>
      </c>
      <c r="B15" s="6" t="s">
        <v>22</v>
      </c>
      <c r="C15" s="6" t="s">
        <v>44</v>
      </c>
      <c r="D15" s="5">
        <v>0</v>
      </c>
      <c r="E15" s="5">
        <v>115.73405700000001</v>
      </c>
      <c r="F15" s="5">
        <v>35.231999999999999</v>
      </c>
      <c r="G15" s="5">
        <v>150.96605700000001</v>
      </c>
      <c r="H15" s="5">
        <v>787.01233500000001</v>
      </c>
      <c r="I15" s="5">
        <v>53.122148000000003</v>
      </c>
      <c r="J15" s="5">
        <v>207.479817</v>
      </c>
      <c r="K15" s="5">
        <v>1047.6143</v>
      </c>
      <c r="L15" s="5">
        <v>489.842446</v>
      </c>
      <c r="M15" s="5">
        <v>583.12856899999997</v>
      </c>
      <c r="N15" s="5">
        <v>72.363674000000003</v>
      </c>
      <c r="O15" s="5">
        <v>54.272754999999997</v>
      </c>
      <c r="P15" s="5">
        <v>739.87359300000003</v>
      </c>
      <c r="Q15" s="5">
        <v>38.470112999999998</v>
      </c>
      <c r="R15" s="5">
        <v>1488.108704</v>
      </c>
      <c r="S15" s="5">
        <v>22.367176999999998</v>
      </c>
      <c r="T15" s="5">
        <v>0</v>
      </c>
      <c r="U15" s="5">
        <v>0</v>
      </c>
      <c r="V15" s="5">
        <v>107.52189299999999</v>
      </c>
      <c r="W15" s="5">
        <v>3306.4205770000003</v>
      </c>
      <c r="X15" s="5">
        <v>3267.9504640000005</v>
      </c>
      <c r="Y15" s="19">
        <v>9.2100899999999992</v>
      </c>
      <c r="Z15" s="19">
        <v>74.567690999999996</v>
      </c>
      <c r="AA15" s="19">
        <v>5.4406150000000002</v>
      </c>
      <c r="AB15" s="19">
        <v>0</v>
      </c>
      <c r="AC15" s="19">
        <v>80.008306000000005</v>
      </c>
      <c r="AD15" s="19">
        <v>52.163336999999999</v>
      </c>
      <c r="AE15" s="19">
        <v>56.359895999999999</v>
      </c>
      <c r="AF15" s="19">
        <v>6.8666150000000004</v>
      </c>
      <c r="AG15" s="19">
        <v>5.1499610000000002</v>
      </c>
      <c r="AH15" s="19">
        <v>71.181871000000001</v>
      </c>
      <c r="AI15" s="19">
        <v>3.91086</v>
      </c>
      <c r="AJ15" s="19">
        <v>139.55834300000001</v>
      </c>
      <c r="AK15" s="19">
        <v>2.1430349999999998</v>
      </c>
      <c r="AL15" s="19">
        <v>0</v>
      </c>
      <c r="AM15" s="19">
        <v>283.08311099999997</v>
      </c>
    </row>
    <row r="16" spans="1:39">
      <c r="A16" s="6" t="s">
        <v>45</v>
      </c>
      <c r="B16" s="6" t="s">
        <v>22</v>
      </c>
      <c r="C16" s="6" t="s">
        <v>46</v>
      </c>
      <c r="D16" s="5">
        <v>3393.6788889999998</v>
      </c>
      <c r="E16" s="5">
        <v>1200.0816169999998</v>
      </c>
      <c r="F16" s="5">
        <v>483.03300000000002</v>
      </c>
      <c r="G16" s="5">
        <v>5076.793506</v>
      </c>
      <c r="H16" s="5">
        <v>7326.8364369999999</v>
      </c>
      <c r="I16" s="5">
        <v>722.34081999999989</v>
      </c>
      <c r="J16" s="5">
        <v>731.95418799999993</v>
      </c>
      <c r="K16" s="5">
        <v>8781.1314450000009</v>
      </c>
      <c r="L16" s="5">
        <v>1908.256709</v>
      </c>
      <c r="M16" s="5">
        <v>1260.861805</v>
      </c>
      <c r="N16" s="5">
        <v>115.05688099999999</v>
      </c>
      <c r="O16" s="5">
        <v>86.292659999999998</v>
      </c>
      <c r="P16" s="5">
        <v>1445.1877939999999</v>
      </c>
      <c r="Q16" s="5">
        <v>174.119011</v>
      </c>
      <c r="R16" s="5">
        <v>3081.5181510000002</v>
      </c>
      <c r="S16" s="5">
        <v>200.50284299999998</v>
      </c>
      <c r="T16" s="5">
        <v>0</v>
      </c>
      <c r="U16" s="5">
        <v>40.829652000000003</v>
      </c>
      <c r="V16" s="5">
        <v>1198.7578130000002</v>
      </c>
      <c r="W16" s="5">
        <v>20287.790118999998</v>
      </c>
      <c r="X16" s="5">
        <v>20113.671107999999</v>
      </c>
      <c r="Y16" s="19">
        <v>105.889554</v>
      </c>
      <c r="Z16" s="19">
        <v>663.722129</v>
      </c>
      <c r="AA16" s="19">
        <v>67.080337999999998</v>
      </c>
      <c r="AB16" s="19">
        <v>97.012527000000006</v>
      </c>
      <c r="AC16" s="19">
        <v>827.81499399999996</v>
      </c>
      <c r="AD16" s="19">
        <v>148.223333</v>
      </c>
      <c r="AE16" s="19">
        <v>120.047847</v>
      </c>
      <c r="AF16" s="19">
        <v>10.917806000000001</v>
      </c>
      <c r="AG16" s="19">
        <v>8.1883540000000004</v>
      </c>
      <c r="AH16" s="19">
        <v>137.59769800000001</v>
      </c>
      <c r="AI16" s="19">
        <v>16.578036000000001</v>
      </c>
      <c r="AJ16" s="19">
        <v>276.75170500000002</v>
      </c>
      <c r="AK16" s="19">
        <v>14.896357</v>
      </c>
      <c r="AL16" s="19">
        <v>0</v>
      </c>
      <c r="AM16" s="19">
        <v>1373.5759430000001</v>
      </c>
    </row>
    <row r="17" spans="1:39">
      <c r="A17" s="6" t="s">
        <v>47</v>
      </c>
      <c r="B17" s="6" t="s">
        <v>22</v>
      </c>
      <c r="C17" s="6" t="s">
        <v>48</v>
      </c>
      <c r="D17" s="5">
        <v>0</v>
      </c>
      <c r="E17" s="5">
        <v>934.38084400000002</v>
      </c>
      <c r="F17" s="5">
        <v>242.64</v>
      </c>
      <c r="G17" s="5">
        <v>1177.0208440000001</v>
      </c>
      <c r="H17" s="5">
        <v>3276.55854</v>
      </c>
      <c r="I17" s="5">
        <v>206.69688699999998</v>
      </c>
      <c r="J17" s="5">
        <v>338.35690500000004</v>
      </c>
      <c r="K17" s="5">
        <v>3821.6123320000006</v>
      </c>
      <c r="L17" s="5">
        <v>783.91592600000001</v>
      </c>
      <c r="M17" s="5">
        <v>667.48199399999999</v>
      </c>
      <c r="N17" s="5">
        <v>69.035535999999993</v>
      </c>
      <c r="O17" s="5">
        <v>51.776648999999999</v>
      </c>
      <c r="P17" s="5">
        <v>765.06150500000001</v>
      </c>
      <c r="Q17" s="5">
        <v>92.176085</v>
      </c>
      <c r="R17" s="5">
        <v>1645.5317690000002</v>
      </c>
      <c r="S17" s="5">
        <v>222.17568299999999</v>
      </c>
      <c r="T17" s="5">
        <v>0</v>
      </c>
      <c r="U17" s="5">
        <v>15.270445</v>
      </c>
      <c r="V17" s="5">
        <v>823.01323500000001</v>
      </c>
      <c r="W17" s="5">
        <v>8488.5402340000019</v>
      </c>
      <c r="X17" s="5">
        <v>8396.3641490000009</v>
      </c>
      <c r="Y17" s="19">
        <v>75.817676000000006</v>
      </c>
      <c r="Z17" s="19">
        <v>312.99944099999999</v>
      </c>
      <c r="AA17" s="19">
        <v>20.54824</v>
      </c>
      <c r="AB17" s="19">
        <v>41.009473999999997</v>
      </c>
      <c r="AC17" s="19">
        <v>374.55715500000002</v>
      </c>
      <c r="AD17" s="19">
        <v>68.294242999999994</v>
      </c>
      <c r="AE17" s="19">
        <v>66.290520999999998</v>
      </c>
      <c r="AF17" s="19">
        <v>6.5508100000000002</v>
      </c>
      <c r="AG17" s="19">
        <v>4.913106</v>
      </c>
      <c r="AH17" s="19">
        <v>75.981560999999999</v>
      </c>
      <c r="AI17" s="19">
        <v>9.1544059999999998</v>
      </c>
      <c r="AJ17" s="19">
        <v>153.735998</v>
      </c>
      <c r="AK17" s="19">
        <v>21.684839</v>
      </c>
      <c r="AL17" s="19">
        <v>0</v>
      </c>
      <c r="AM17" s="19">
        <v>694.08991100000003</v>
      </c>
    </row>
    <row r="18" spans="1:39">
      <c r="A18" s="6" t="s">
        <v>49</v>
      </c>
      <c r="B18" s="6" t="s">
        <v>22</v>
      </c>
      <c r="C18" s="6" t="s">
        <v>50</v>
      </c>
      <c r="D18" s="5">
        <v>0</v>
      </c>
      <c r="E18" s="5">
        <v>151.98792</v>
      </c>
      <c r="F18" s="5">
        <v>57.152999999999999</v>
      </c>
      <c r="G18" s="5">
        <v>209.14092000000002</v>
      </c>
      <c r="H18" s="5">
        <v>960.98805700000003</v>
      </c>
      <c r="I18" s="5">
        <v>45.929366000000002</v>
      </c>
      <c r="J18" s="5">
        <v>157.975041</v>
      </c>
      <c r="K18" s="5">
        <v>1164.8924640000002</v>
      </c>
      <c r="L18" s="5">
        <v>432.66225500000002</v>
      </c>
      <c r="M18" s="5">
        <v>629.0325039999999</v>
      </c>
      <c r="N18" s="5">
        <v>57.515219999999999</v>
      </c>
      <c r="O18" s="5">
        <v>43.136415</v>
      </c>
      <c r="P18" s="5">
        <v>786.03263600000002</v>
      </c>
      <c r="Q18" s="5">
        <v>48.606645999999998</v>
      </c>
      <c r="R18" s="5">
        <v>1564.3234210000001</v>
      </c>
      <c r="S18" s="5">
        <v>27.516988000000001</v>
      </c>
      <c r="T18" s="5">
        <v>0</v>
      </c>
      <c r="U18" s="5">
        <v>0</v>
      </c>
      <c r="V18" s="5">
        <v>118.852682</v>
      </c>
      <c r="W18" s="5">
        <v>3517.3887300000001</v>
      </c>
      <c r="X18" s="5">
        <v>3468.7820839999999</v>
      </c>
      <c r="Y18" s="19">
        <v>13.410698</v>
      </c>
      <c r="Z18" s="19">
        <v>92.562343999999996</v>
      </c>
      <c r="AA18" s="19">
        <v>4.172015</v>
      </c>
      <c r="AB18" s="19">
        <v>0</v>
      </c>
      <c r="AC18" s="19">
        <v>96.734358999999998</v>
      </c>
      <c r="AD18" s="19">
        <v>43.371896</v>
      </c>
      <c r="AE18" s="19">
        <v>57.241931000000001</v>
      </c>
      <c r="AF18" s="19">
        <v>5.4576399999999996</v>
      </c>
      <c r="AG18" s="19">
        <v>4.0932300000000001</v>
      </c>
      <c r="AH18" s="19">
        <v>71.256692999999999</v>
      </c>
      <c r="AI18" s="19">
        <v>4.5833459999999997</v>
      </c>
      <c r="AJ18" s="19">
        <v>138.04949400000001</v>
      </c>
      <c r="AK18" s="19">
        <v>2.0971920000000002</v>
      </c>
      <c r="AL18" s="19">
        <v>0</v>
      </c>
      <c r="AM18" s="19">
        <v>293.66363900000005</v>
      </c>
    </row>
    <row r="19" spans="1:39">
      <c r="A19" s="6" t="s">
        <v>51</v>
      </c>
      <c r="B19" s="6" t="s">
        <v>22</v>
      </c>
      <c r="C19" s="6" t="s">
        <v>52</v>
      </c>
      <c r="D19" s="5">
        <v>0</v>
      </c>
      <c r="E19" s="5">
        <v>79.782148000000007</v>
      </c>
      <c r="F19" s="5">
        <v>28.791</v>
      </c>
      <c r="G19" s="5">
        <v>108.573148</v>
      </c>
      <c r="H19" s="5">
        <v>472.231604</v>
      </c>
      <c r="I19" s="5">
        <v>26.979380000000003</v>
      </c>
      <c r="J19" s="5">
        <v>97.248999999999995</v>
      </c>
      <c r="K19" s="5">
        <v>596.45998399999996</v>
      </c>
      <c r="L19" s="5">
        <v>282.06189799999999</v>
      </c>
      <c r="M19" s="5">
        <v>453.814999</v>
      </c>
      <c r="N19" s="5">
        <v>38.426167</v>
      </c>
      <c r="O19" s="5">
        <v>28.819624999999998</v>
      </c>
      <c r="P19" s="5">
        <v>572.70659000000001</v>
      </c>
      <c r="Q19" s="5">
        <v>31.759008000000001</v>
      </c>
      <c r="R19" s="5">
        <v>1125.5263889999999</v>
      </c>
      <c r="S19" s="5">
        <v>14.885448</v>
      </c>
      <c r="T19" s="5">
        <v>0</v>
      </c>
      <c r="U19" s="5">
        <v>0</v>
      </c>
      <c r="V19" s="5">
        <v>49.890900000000002</v>
      </c>
      <c r="W19" s="5">
        <v>2177.3977669999995</v>
      </c>
      <c r="X19" s="5">
        <v>2145.6387589999995</v>
      </c>
      <c r="Y19" s="19">
        <v>6.61836</v>
      </c>
      <c r="Z19" s="19">
        <v>42.833058999999999</v>
      </c>
      <c r="AA19" s="19">
        <v>2.4398879999999998</v>
      </c>
      <c r="AB19" s="19">
        <v>0</v>
      </c>
      <c r="AC19" s="19">
        <v>45.272947000000002</v>
      </c>
      <c r="AD19" s="19">
        <v>29.139233999999998</v>
      </c>
      <c r="AE19" s="19">
        <v>44.749482999999998</v>
      </c>
      <c r="AF19" s="19">
        <v>3.6462720000000002</v>
      </c>
      <c r="AG19" s="19">
        <v>2.7347030000000001</v>
      </c>
      <c r="AH19" s="19">
        <v>56.158900000000003</v>
      </c>
      <c r="AI19" s="19">
        <v>3.3164750000000001</v>
      </c>
      <c r="AJ19" s="19">
        <v>107.28935799999999</v>
      </c>
      <c r="AK19" s="19">
        <v>1.6646939999999999</v>
      </c>
      <c r="AL19" s="19">
        <v>0</v>
      </c>
      <c r="AM19" s="19">
        <v>189.98459300000002</v>
      </c>
    </row>
    <row r="20" spans="1:39" s="7" customFormat="1">
      <c r="A20" s="6" t="s">
        <v>53</v>
      </c>
      <c r="B20" s="6" t="s">
        <v>22</v>
      </c>
      <c r="C20" s="6" t="s">
        <v>54</v>
      </c>
      <c r="D20" s="5">
        <v>0</v>
      </c>
      <c r="E20" s="5">
        <v>517.14064699999994</v>
      </c>
      <c r="F20" s="5">
        <v>188.577</v>
      </c>
      <c r="G20" s="5">
        <v>705.71764699999994</v>
      </c>
      <c r="H20" s="5">
        <v>2566.593879</v>
      </c>
      <c r="I20" s="5">
        <v>222.344933</v>
      </c>
      <c r="J20" s="5">
        <v>440.10736900000001</v>
      </c>
      <c r="K20" s="5">
        <v>3229.0461810000002</v>
      </c>
      <c r="L20" s="5">
        <v>712.01268999999991</v>
      </c>
      <c r="M20" s="5">
        <v>0</v>
      </c>
      <c r="N20" s="5">
        <v>72.65189500000001</v>
      </c>
      <c r="O20" s="5">
        <v>54.488923</v>
      </c>
      <c r="P20" s="5">
        <v>946.62574600000005</v>
      </c>
      <c r="Q20" s="5">
        <v>114.051295</v>
      </c>
      <c r="R20" s="5">
        <v>1187.817859</v>
      </c>
      <c r="S20" s="5">
        <v>87.128994999999989</v>
      </c>
      <c r="T20" s="5">
        <v>0</v>
      </c>
      <c r="U20" s="5">
        <v>0</v>
      </c>
      <c r="V20" s="5">
        <v>260.16134799999998</v>
      </c>
      <c r="W20" s="5">
        <v>6181.8847200000009</v>
      </c>
      <c r="X20" s="5">
        <v>6067.8334250000007</v>
      </c>
      <c r="Y20" s="19">
        <v>45.630057000000001</v>
      </c>
      <c r="Z20" s="19">
        <v>212.483825</v>
      </c>
      <c r="AA20" s="19">
        <v>21.177305</v>
      </c>
      <c r="AB20" s="19">
        <v>60.095167000000004</v>
      </c>
      <c r="AC20" s="19">
        <v>293.75629700000002</v>
      </c>
      <c r="AD20" s="19">
        <v>67.259243999999995</v>
      </c>
      <c r="AE20" s="19">
        <v>47.911791999999998</v>
      </c>
      <c r="AF20" s="19">
        <v>6.8939690000000002</v>
      </c>
      <c r="AG20" s="19">
        <v>5.170477</v>
      </c>
      <c r="AH20" s="19">
        <v>54.916038999999998</v>
      </c>
      <c r="AI20" s="19">
        <v>6.6163910000000001</v>
      </c>
      <c r="AJ20" s="19">
        <v>114.89227700000001</v>
      </c>
      <c r="AK20" s="19">
        <v>8.0440120000000004</v>
      </c>
      <c r="AL20" s="19">
        <v>0</v>
      </c>
      <c r="AM20" s="19">
        <v>529.58188699999994</v>
      </c>
    </row>
    <row r="21" spans="1:39">
      <c r="A21" s="6" t="s">
        <v>55</v>
      </c>
      <c r="B21" s="6" t="s">
        <v>22</v>
      </c>
      <c r="C21" s="6" t="s">
        <v>56</v>
      </c>
      <c r="D21" s="5">
        <v>0</v>
      </c>
      <c r="E21" s="5">
        <v>95.263295999999983</v>
      </c>
      <c r="F21" s="5">
        <v>36.656999999999996</v>
      </c>
      <c r="G21" s="5">
        <v>131.92029599999998</v>
      </c>
      <c r="H21" s="5">
        <v>498.359081</v>
      </c>
      <c r="I21" s="5">
        <v>28.980765999999999</v>
      </c>
      <c r="J21" s="5">
        <v>103.805497</v>
      </c>
      <c r="K21" s="5">
        <v>631.14534399999991</v>
      </c>
      <c r="L21" s="5">
        <v>346.92987300000004</v>
      </c>
      <c r="M21" s="5">
        <v>447.621804</v>
      </c>
      <c r="N21" s="5">
        <v>48.605807999999996</v>
      </c>
      <c r="O21" s="5">
        <v>36.454355000000007</v>
      </c>
      <c r="P21" s="5">
        <v>559.65686899999992</v>
      </c>
      <c r="Q21" s="5">
        <v>34.404427000000005</v>
      </c>
      <c r="R21" s="5">
        <v>1126.7432630000001</v>
      </c>
      <c r="S21" s="5">
        <v>20.322225999999997</v>
      </c>
      <c r="T21" s="5">
        <v>0</v>
      </c>
      <c r="U21" s="5">
        <v>0</v>
      </c>
      <c r="V21" s="5">
        <v>53.684966000000003</v>
      </c>
      <c r="W21" s="5">
        <v>2310.7459679999993</v>
      </c>
      <c r="X21" s="5">
        <v>2276.3415409999993</v>
      </c>
      <c r="Y21" s="19">
        <v>7.6458909999999998</v>
      </c>
      <c r="Z21" s="19">
        <v>48.825757000000003</v>
      </c>
      <c r="AA21" s="19">
        <v>3.5886670000000001</v>
      </c>
      <c r="AB21" s="19">
        <v>0</v>
      </c>
      <c r="AC21" s="19">
        <v>52.414423999999997</v>
      </c>
      <c r="AD21" s="19">
        <v>35.351170000000003</v>
      </c>
      <c r="AE21" s="19">
        <v>36.371229</v>
      </c>
      <c r="AF21" s="19">
        <v>4.6122230000000002</v>
      </c>
      <c r="AG21" s="19">
        <v>3.4591660000000002</v>
      </c>
      <c r="AH21" s="19">
        <v>45.962138000000003</v>
      </c>
      <c r="AI21" s="19">
        <v>2.5087060000000001</v>
      </c>
      <c r="AJ21" s="19">
        <v>90.404756000000006</v>
      </c>
      <c r="AK21" s="19">
        <v>1.5754060000000001</v>
      </c>
      <c r="AL21" s="19">
        <v>0</v>
      </c>
      <c r="AM21" s="19">
        <v>187.39164700000001</v>
      </c>
    </row>
    <row r="22" spans="1:39">
      <c r="A22" s="5" t="s">
        <v>57</v>
      </c>
      <c r="B22" s="5" t="s">
        <v>22</v>
      </c>
      <c r="C22" s="5" t="s">
        <v>58</v>
      </c>
      <c r="D22" s="5">
        <v>74007.648889000018</v>
      </c>
      <c r="E22" s="5">
        <v>2094.5762669999999</v>
      </c>
      <c r="F22" s="5">
        <v>927.40200000000004</v>
      </c>
      <c r="G22" s="5">
        <v>77029.627156000017</v>
      </c>
      <c r="H22" s="5">
        <v>11363.570373999999</v>
      </c>
      <c r="I22" s="5">
        <v>1617.375464</v>
      </c>
      <c r="J22" s="5">
        <v>2924.179607</v>
      </c>
      <c r="K22" s="5">
        <v>15905.125445</v>
      </c>
      <c r="L22" s="5">
        <v>4243.8469560000003</v>
      </c>
      <c r="M22" s="5">
        <v>0</v>
      </c>
      <c r="N22" s="5">
        <v>440.59489600000001</v>
      </c>
      <c r="O22" s="5">
        <v>330.44617099999999</v>
      </c>
      <c r="P22" s="5">
        <v>5557.5791829999998</v>
      </c>
      <c r="Q22" s="5">
        <v>669.587853</v>
      </c>
      <c r="R22" s="5">
        <v>6998.2081029999999</v>
      </c>
      <c r="S22" s="5">
        <v>270.22846399999997</v>
      </c>
      <c r="T22" s="5">
        <v>0</v>
      </c>
      <c r="U22" s="5">
        <v>0</v>
      </c>
      <c r="V22" s="5">
        <v>991.05951800000003</v>
      </c>
      <c r="W22" s="5">
        <v>105438.09564200001</v>
      </c>
      <c r="X22" s="5">
        <v>104768.50778900002</v>
      </c>
      <c r="Y22" s="19">
        <v>0</v>
      </c>
      <c r="Z22" s="19">
        <v>804.74294799999996</v>
      </c>
      <c r="AA22" s="19">
        <v>148.96381500000001</v>
      </c>
      <c r="AB22" s="19">
        <v>356.00484699999998</v>
      </c>
      <c r="AC22" s="19">
        <v>1309.7116100000001</v>
      </c>
      <c r="AD22" s="19">
        <v>380.28607799999997</v>
      </c>
      <c r="AE22" s="19">
        <v>0</v>
      </c>
      <c r="AF22" s="19">
        <v>41.808286000000003</v>
      </c>
      <c r="AG22" s="19">
        <v>31.356214000000001</v>
      </c>
      <c r="AH22" s="19">
        <v>521.948441</v>
      </c>
      <c r="AI22" s="19">
        <v>62.885354999999997</v>
      </c>
      <c r="AJ22" s="19">
        <v>595.11294099999998</v>
      </c>
      <c r="AK22" s="19">
        <v>24.934871999999999</v>
      </c>
      <c r="AL22" s="19">
        <v>0</v>
      </c>
      <c r="AM22" s="19">
        <v>2310.0455010000001</v>
      </c>
    </row>
    <row r="23" spans="1:39">
      <c r="A23" s="6" t="s">
        <v>59</v>
      </c>
      <c r="B23" s="6" t="s">
        <v>22</v>
      </c>
      <c r="C23" s="6" t="s">
        <v>60</v>
      </c>
      <c r="D23" s="5">
        <v>0</v>
      </c>
      <c r="E23" s="5">
        <v>120.56161099999998</v>
      </c>
      <c r="F23" s="5">
        <v>45.173999999999999</v>
      </c>
      <c r="G23" s="5">
        <v>165.73561099999998</v>
      </c>
      <c r="H23" s="5">
        <v>919.82350399999996</v>
      </c>
      <c r="I23" s="5">
        <v>51.031382000000001</v>
      </c>
      <c r="J23" s="5">
        <v>155.076348</v>
      </c>
      <c r="K23" s="5">
        <v>1125.9312339999999</v>
      </c>
      <c r="L23" s="5">
        <v>325.08134899999999</v>
      </c>
      <c r="M23" s="5">
        <v>448.308425</v>
      </c>
      <c r="N23" s="5">
        <v>39.947271999999998</v>
      </c>
      <c r="O23" s="5">
        <v>29.960452</v>
      </c>
      <c r="P23" s="5">
        <v>572.34601300000008</v>
      </c>
      <c r="Q23" s="5">
        <v>27.497985</v>
      </c>
      <c r="R23" s="5">
        <v>1118.0601470000001</v>
      </c>
      <c r="S23" s="5">
        <v>25.688877000000002</v>
      </c>
      <c r="T23" s="5">
        <v>0</v>
      </c>
      <c r="U23" s="5">
        <v>0</v>
      </c>
      <c r="V23" s="5">
        <v>85.50546700000001</v>
      </c>
      <c r="W23" s="5">
        <v>2846.0026849999999</v>
      </c>
      <c r="X23" s="5">
        <v>2818.5047000000004</v>
      </c>
      <c r="Y23" s="19">
        <v>10.430289999999999</v>
      </c>
      <c r="Z23" s="19">
        <v>87.539157000000003</v>
      </c>
      <c r="AA23" s="19">
        <v>4.9942310000000001</v>
      </c>
      <c r="AB23" s="19">
        <v>0</v>
      </c>
      <c r="AC23" s="19">
        <v>92.533388000000002</v>
      </c>
      <c r="AD23" s="19">
        <v>32.190781000000001</v>
      </c>
      <c r="AE23" s="19">
        <v>42.483891</v>
      </c>
      <c r="AF23" s="19">
        <v>3.7906119999999999</v>
      </c>
      <c r="AG23" s="19">
        <v>2.8429570000000002</v>
      </c>
      <c r="AH23" s="19">
        <v>54.098373000000002</v>
      </c>
      <c r="AI23" s="19">
        <v>2.6881520000000001</v>
      </c>
      <c r="AJ23" s="19">
        <v>103.215833</v>
      </c>
      <c r="AK23" s="19">
        <v>2.2553350000000001</v>
      </c>
      <c r="AL23" s="19">
        <v>0</v>
      </c>
      <c r="AM23" s="19">
        <v>240.62562700000001</v>
      </c>
    </row>
    <row r="24" spans="1:39">
      <c r="A24" s="6" t="s">
        <v>61</v>
      </c>
      <c r="B24" s="6" t="s">
        <v>22</v>
      </c>
      <c r="C24" s="6" t="s">
        <v>62</v>
      </c>
      <c r="D24" s="5">
        <v>0</v>
      </c>
      <c r="E24" s="5">
        <v>254.78582500000002</v>
      </c>
      <c r="F24" s="5">
        <v>90.233999999999995</v>
      </c>
      <c r="G24" s="5">
        <v>345.01982500000003</v>
      </c>
      <c r="H24" s="5">
        <v>1646.9863799999998</v>
      </c>
      <c r="I24" s="5">
        <v>94.544610000000006</v>
      </c>
      <c r="J24" s="5">
        <v>165.12</v>
      </c>
      <c r="K24" s="5">
        <v>1906.6509900000001</v>
      </c>
      <c r="L24" s="5">
        <v>500.58280999999999</v>
      </c>
      <c r="M24" s="5">
        <v>666.87921999999992</v>
      </c>
      <c r="N24" s="5">
        <v>52.373615999999998</v>
      </c>
      <c r="O24" s="5">
        <v>39.280209999999997</v>
      </c>
      <c r="P24" s="5">
        <v>857.00183800000002</v>
      </c>
      <c r="Q24" s="5">
        <v>37.603887999999998</v>
      </c>
      <c r="R24" s="5">
        <v>1653.138772</v>
      </c>
      <c r="S24" s="5">
        <v>53.216597999999998</v>
      </c>
      <c r="T24" s="5">
        <v>0</v>
      </c>
      <c r="U24" s="5">
        <v>0</v>
      </c>
      <c r="V24" s="5">
        <v>224.11488399999999</v>
      </c>
      <c r="W24" s="5">
        <v>4682.7238790000001</v>
      </c>
      <c r="X24" s="5">
        <v>4645.1199909999996</v>
      </c>
      <c r="Y24" s="19">
        <v>21.222923999999999</v>
      </c>
      <c r="Z24" s="19">
        <v>158.18707599999999</v>
      </c>
      <c r="AA24" s="19">
        <v>8.7469330000000003</v>
      </c>
      <c r="AB24" s="19">
        <v>0</v>
      </c>
      <c r="AC24" s="19">
        <v>166.934009</v>
      </c>
      <c r="AD24" s="19">
        <v>44.289765000000003</v>
      </c>
      <c r="AE24" s="19">
        <v>56.537266000000002</v>
      </c>
      <c r="AF24" s="19">
        <v>4.969754</v>
      </c>
      <c r="AG24" s="19">
        <v>3.7273139999999998</v>
      </c>
      <c r="AH24" s="19">
        <v>73.291106999999997</v>
      </c>
      <c r="AI24" s="19">
        <v>2.8142140000000002</v>
      </c>
      <c r="AJ24" s="19">
        <v>138.525441</v>
      </c>
      <c r="AK24" s="19">
        <v>5.7908200000000001</v>
      </c>
      <c r="AL24" s="19">
        <v>0</v>
      </c>
      <c r="AM24" s="19">
        <v>376.76295899999997</v>
      </c>
    </row>
    <row r="25" spans="1:39">
      <c r="A25" s="6" t="s">
        <v>63</v>
      </c>
      <c r="B25" s="6" t="s">
        <v>22</v>
      </c>
      <c r="C25" s="6" t="s">
        <v>64</v>
      </c>
      <c r="D25" s="5">
        <v>0</v>
      </c>
      <c r="E25" s="5">
        <v>338.39975400000003</v>
      </c>
      <c r="F25" s="5">
        <v>137.631</v>
      </c>
      <c r="G25" s="5">
        <v>476.030754</v>
      </c>
      <c r="H25" s="5">
        <v>2153.3202510000001</v>
      </c>
      <c r="I25" s="5">
        <v>143.18811400000001</v>
      </c>
      <c r="J25" s="5">
        <v>253.83697000000001</v>
      </c>
      <c r="K25" s="5">
        <v>2550.3453350000004</v>
      </c>
      <c r="L25" s="5">
        <v>589.17640399999993</v>
      </c>
      <c r="M25" s="5">
        <v>442.37241299999999</v>
      </c>
      <c r="N25" s="5">
        <v>62.140743999999998</v>
      </c>
      <c r="O25" s="5">
        <v>46.605559999999997</v>
      </c>
      <c r="P25" s="5">
        <v>507.043047</v>
      </c>
      <c r="Q25" s="5">
        <v>61.089523999999997</v>
      </c>
      <c r="R25" s="5">
        <v>1119.2512879999999</v>
      </c>
      <c r="S25" s="5">
        <v>63.171245999999996</v>
      </c>
      <c r="T25" s="5">
        <v>0</v>
      </c>
      <c r="U25" s="5">
        <v>23.046192999999999</v>
      </c>
      <c r="V25" s="5">
        <v>225.29701399999999</v>
      </c>
      <c r="W25" s="5">
        <v>5046.3182340000012</v>
      </c>
      <c r="X25" s="5">
        <v>4985.2287100000012</v>
      </c>
      <c r="Y25" s="19">
        <v>29.101499</v>
      </c>
      <c r="Z25" s="19">
        <v>203.641424</v>
      </c>
      <c r="AA25" s="19">
        <v>13.997192999999999</v>
      </c>
      <c r="AB25" s="19">
        <v>26.406738000000001</v>
      </c>
      <c r="AC25" s="19">
        <v>244.045355</v>
      </c>
      <c r="AD25" s="19">
        <v>54.622596000000001</v>
      </c>
      <c r="AE25" s="19">
        <v>40.902571999999999</v>
      </c>
      <c r="AF25" s="19">
        <v>5.89656</v>
      </c>
      <c r="AG25" s="19">
        <v>4.4224209999999999</v>
      </c>
      <c r="AH25" s="19">
        <v>46.882137999999998</v>
      </c>
      <c r="AI25" s="19">
        <v>5.6484500000000004</v>
      </c>
      <c r="AJ25" s="19">
        <v>98.103690999999998</v>
      </c>
      <c r="AK25" s="19">
        <v>5.8821709999999996</v>
      </c>
      <c r="AL25" s="19">
        <v>0</v>
      </c>
      <c r="AM25" s="19">
        <v>431.755312</v>
      </c>
    </row>
    <row r="26" spans="1:39">
      <c r="A26" s="6" t="s">
        <v>65</v>
      </c>
      <c r="B26" s="6" t="s">
        <v>22</v>
      </c>
      <c r="C26" s="6" t="s">
        <v>66</v>
      </c>
      <c r="D26" s="5">
        <v>0</v>
      </c>
      <c r="E26" s="5">
        <v>159.73187900000002</v>
      </c>
      <c r="F26" s="5">
        <v>45</v>
      </c>
      <c r="G26" s="5">
        <v>204.73187900000002</v>
      </c>
      <c r="H26" s="5">
        <v>962.55839900000001</v>
      </c>
      <c r="I26" s="5">
        <v>76.362538999999998</v>
      </c>
      <c r="J26" s="5">
        <v>136.72572</v>
      </c>
      <c r="K26" s="5">
        <v>1175.6466580000001</v>
      </c>
      <c r="L26" s="5">
        <v>556.58583599999997</v>
      </c>
      <c r="M26" s="5">
        <v>696.24087199999997</v>
      </c>
      <c r="N26" s="5">
        <v>77.448383000000007</v>
      </c>
      <c r="O26" s="5">
        <v>58.086288999999994</v>
      </c>
      <c r="P26" s="5">
        <v>876.77459999999996</v>
      </c>
      <c r="Q26" s="5">
        <v>49.824052999999999</v>
      </c>
      <c r="R26" s="5">
        <v>1758.3741969999999</v>
      </c>
      <c r="S26" s="5">
        <v>35.362639000000001</v>
      </c>
      <c r="T26" s="5">
        <v>0</v>
      </c>
      <c r="U26" s="5">
        <v>0</v>
      </c>
      <c r="V26" s="5">
        <v>138.07641899999999</v>
      </c>
      <c r="W26" s="5">
        <v>3868.7776280000003</v>
      </c>
      <c r="X26" s="5">
        <v>3818.9535750000005</v>
      </c>
      <c r="Y26" s="19">
        <v>11.083062</v>
      </c>
      <c r="Z26" s="19">
        <v>93.066484000000003</v>
      </c>
      <c r="AA26" s="19">
        <v>7.086309</v>
      </c>
      <c r="AB26" s="19">
        <v>0</v>
      </c>
      <c r="AC26" s="19">
        <v>100.152793</v>
      </c>
      <c r="AD26" s="19">
        <v>56.779260999999998</v>
      </c>
      <c r="AE26" s="19">
        <v>60.634470999999998</v>
      </c>
      <c r="AF26" s="19">
        <v>7.3491039999999996</v>
      </c>
      <c r="AG26" s="19">
        <v>5.5118299999999998</v>
      </c>
      <c r="AH26" s="19">
        <v>76.741577000000007</v>
      </c>
      <c r="AI26" s="19">
        <v>4.1127890000000003</v>
      </c>
      <c r="AJ26" s="19">
        <v>150.23698200000001</v>
      </c>
      <c r="AK26" s="19">
        <v>2.944763</v>
      </c>
      <c r="AL26" s="19">
        <v>0</v>
      </c>
      <c r="AM26" s="19">
        <v>321.19686099999996</v>
      </c>
    </row>
    <row r="27" spans="1:39">
      <c r="A27" s="6" t="s">
        <v>67</v>
      </c>
      <c r="B27" s="6" t="s">
        <v>22</v>
      </c>
      <c r="C27" s="6" t="s">
        <v>68</v>
      </c>
      <c r="D27" s="5">
        <v>0</v>
      </c>
      <c r="E27" s="5">
        <v>152.40557000000001</v>
      </c>
      <c r="F27" s="5">
        <v>43.908000000000001</v>
      </c>
      <c r="G27" s="5">
        <v>196.31357</v>
      </c>
      <c r="H27" s="5">
        <v>747.80630500000007</v>
      </c>
      <c r="I27" s="5">
        <v>53.726622999999996</v>
      </c>
      <c r="J27" s="5">
        <v>131.16757800000002</v>
      </c>
      <c r="K27" s="5">
        <v>932.70050600000002</v>
      </c>
      <c r="L27" s="5">
        <v>446.13980200000003</v>
      </c>
      <c r="M27" s="5">
        <v>723.98168199999998</v>
      </c>
      <c r="N27" s="5">
        <v>54.230199999999996</v>
      </c>
      <c r="O27" s="5">
        <v>40.672650000000004</v>
      </c>
      <c r="P27" s="5">
        <v>918.06649300000004</v>
      </c>
      <c r="Q27" s="5">
        <v>48.069254999999998</v>
      </c>
      <c r="R27" s="5">
        <v>1785.02028</v>
      </c>
      <c r="S27" s="5">
        <v>36.010013000000001</v>
      </c>
      <c r="T27" s="5">
        <v>0</v>
      </c>
      <c r="U27" s="5">
        <v>0</v>
      </c>
      <c r="V27" s="5">
        <v>134.253106</v>
      </c>
      <c r="W27" s="5">
        <v>3530.437277</v>
      </c>
      <c r="X27" s="5">
        <v>3482.3680219999997</v>
      </c>
      <c r="Y27" s="19">
        <v>10.46588</v>
      </c>
      <c r="Z27" s="19">
        <v>73.011617999999999</v>
      </c>
      <c r="AA27" s="19">
        <v>5.2679359999999997</v>
      </c>
      <c r="AB27" s="19">
        <v>0</v>
      </c>
      <c r="AC27" s="19">
        <v>78.279554000000005</v>
      </c>
      <c r="AD27" s="19">
        <v>43.237760999999999</v>
      </c>
      <c r="AE27" s="19">
        <v>71.334130999999999</v>
      </c>
      <c r="AF27" s="19">
        <v>5.1459229999999998</v>
      </c>
      <c r="AG27" s="19">
        <v>3.859442</v>
      </c>
      <c r="AH27" s="19">
        <v>89.902180999999999</v>
      </c>
      <c r="AI27" s="19">
        <v>5.0628580000000003</v>
      </c>
      <c r="AJ27" s="19">
        <v>170.24167700000001</v>
      </c>
      <c r="AK27" s="19">
        <v>3.2215400000000001</v>
      </c>
      <c r="AL27" s="19">
        <v>0</v>
      </c>
      <c r="AM27" s="19">
        <v>305.44641200000001</v>
      </c>
    </row>
    <row r="28" spans="1:39">
      <c r="A28" s="6" t="s">
        <v>69</v>
      </c>
      <c r="B28" s="6" t="s">
        <v>22</v>
      </c>
      <c r="C28" s="6" t="s">
        <v>70</v>
      </c>
      <c r="D28" s="5">
        <v>0</v>
      </c>
      <c r="E28" s="5">
        <v>656.46058400000004</v>
      </c>
      <c r="F28" s="5">
        <v>184.81200000000001</v>
      </c>
      <c r="G28" s="5">
        <v>841.27258400000005</v>
      </c>
      <c r="H28" s="5">
        <v>3180.7292239999997</v>
      </c>
      <c r="I28" s="5">
        <v>254.23820900000001</v>
      </c>
      <c r="J28" s="5">
        <v>0</v>
      </c>
      <c r="K28" s="5">
        <v>3434.9674329999998</v>
      </c>
      <c r="L28" s="5">
        <v>895.25861899999995</v>
      </c>
      <c r="M28" s="5">
        <v>651.73590999999999</v>
      </c>
      <c r="N28" s="5">
        <v>79.661422000000002</v>
      </c>
      <c r="O28" s="5">
        <v>59.746067000000004</v>
      </c>
      <c r="P28" s="5">
        <v>747.01349199999993</v>
      </c>
      <c r="Q28" s="5">
        <v>90.001626000000002</v>
      </c>
      <c r="R28" s="5">
        <v>1628.1585170000001</v>
      </c>
      <c r="S28" s="5">
        <v>155.753894</v>
      </c>
      <c r="T28" s="5">
        <v>0</v>
      </c>
      <c r="U28" s="5">
        <v>0</v>
      </c>
      <c r="V28" s="5">
        <v>773.44359699999995</v>
      </c>
      <c r="W28" s="5">
        <v>7728.854644</v>
      </c>
      <c r="X28" s="5">
        <v>7638.8530179999998</v>
      </c>
      <c r="Y28" s="19">
        <v>51.884247000000002</v>
      </c>
      <c r="Z28" s="19">
        <v>290.03706199999999</v>
      </c>
      <c r="AA28" s="19">
        <v>24.529001999999998</v>
      </c>
      <c r="AB28" s="19">
        <v>0</v>
      </c>
      <c r="AC28" s="19">
        <v>314.56606399999998</v>
      </c>
      <c r="AD28" s="19">
        <v>77.882583999999994</v>
      </c>
      <c r="AE28" s="19">
        <v>59.031483000000001</v>
      </c>
      <c r="AF28" s="19">
        <v>7.5591030000000003</v>
      </c>
      <c r="AG28" s="19">
        <v>5.669327</v>
      </c>
      <c r="AH28" s="19">
        <v>67.661322999999996</v>
      </c>
      <c r="AI28" s="19">
        <v>8.1519659999999998</v>
      </c>
      <c r="AJ28" s="19">
        <v>139.92123599999999</v>
      </c>
      <c r="AK28" s="19">
        <v>14.746216</v>
      </c>
      <c r="AL28" s="19">
        <v>0</v>
      </c>
      <c r="AM28" s="19">
        <v>599.00034699999992</v>
      </c>
    </row>
    <row r="29" spans="1:39">
      <c r="A29" s="6" t="s">
        <v>71</v>
      </c>
      <c r="B29" s="6" t="s">
        <v>22</v>
      </c>
      <c r="C29" s="6" t="s">
        <v>72</v>
      </c>
      <c r="D29" s="5">
        <v>0</v>
      </c>
      <c r="E29" s="5">
        <v>150.42579800000001</v>
      </c>
      <c r="F29" s="5">
        <v>45.039000000000001</v>
      </c>
      <c r="G29" s="5">
        <v>195.464798</v>
      </c>
      <c r="H29" s="5">
        <v>869.00383900000008</v>
      </c>
      <c r="I29" s="5">
        <v>54.191315000000003</v>
      </c>
      <c r="J29" s="5">
        <v>133.44839300000001</v>
      </c>
      <c r="K29" s="5">
        <v>1056.6435470000001</v>
      </c>
      <c r="L29" s="5">
        <v>448.07068800000002</v>
      </c>
      <c r="M29" s="5">
        <v>683.51827200000002</v>
      </c>
      <c r="N29" s="5">
        <v>54.663730999999999</v>
      </c>
      <c r="O29" s="5">
        <v>40.997799000000001</v>
      </c>
      <c r="P29" s="5">
        <v>868.33546699999999</v>
      </c>
      <c r="Q29" s="5">
        <v>44.453364000000001</v>
      </c>
      <c r="R29" s="5">
        <v>1691.968633</v>
      </c>
      <c r="S29" s="5">
        <v>35.645282000000002</v>
      </c>
      <c r="T29" s="5">
        <v>0</v>
      </c>
      <c r="U29" s="5">
        <v>0</v>
      </c>
      <c r="V29" s="5">
        <v>155.19106099999999</v>
      </c>
      <c r="W29" s="5">
        <v>3582.9840090000007</v>
      </c>
      <c r="X29" s="5">
        <v>3538.5306450000003</v>
      </c>
      <c r="Y29" s="19">
        <v>11.783099999999999</v>
      </c>
      <c r="Z29" s="19">
        <v>86.239776000000006</v>
      </c>
      <c r="AA29" s="19">
        <v>5.8127459999999997</v>
      </c>
      <c r="AB29" s="19">
        <v>0</v>
      </c>
      <c r="AC29" s="19">
        <v>92.052521999999996</v>
      </c>
      <c r="AD29" s="19">
        <v>43.069065000000002</v>
      </c>
      <c r="AE29" s="19">
        <v>63.086486999999998</v>
      </c>
      <c r="AF29" s="19">
        <v>5.1870609999999999</v>
      </c>
      <c r="AG29" s="19">
        <v>3.8902969999999999</v>
      </c>
      <c r="AH29" s="19">
        <v>80.114716000000001</v>
      </c>
      <c r="AI29" s="19">
        <v>4.1204229999999997</v>
      </c>
      <c r="AJ29" s="19">
        <v>152.278561</v>
      </c>
      <c r="AK29" s="19">
        <v>0</v>
      </c>
      <c r="AL29" s="19">
        <v>0</v>
      </c>
      <c r="AM29" s="19">
        <v>299.18324799999999</v>
      </c>
    </row>
    <row r="30" spans="1:39">
      <c r="A30" s="6" t="s">
        <v>73</v>
      </c>
      <c r="B30" s="6" t="s">
        <v>22</v>
      </c>
      <c r="C30" s="6" t="s">
        <v>74</v>
      </c>
      <c r="D30" s="5">
        <v>0</v>
      </c>
      <c r="E30" s="5">
        <v>658.72232200000008</v>
      </c>
      <c r="F30" s="5">
        <v>238.905</v>
      </c>
      <c r="G30" s="5">
        <v>897.62732200000005</v>
      </c>
      <c r="H30" s="5">
        <v>2977.3161559999999</v>
      </c>
      <c r="I30" s="5">
        <v>279.47114099999999</v>
      </c>
      <c r="J30" s="5">
        <v>486.376847</v>
      </c>
      <c r="K30" s="5">
        <v>3743.1641439999999</v>
      </c>
      <c r="L30" s="5">
        <v>991.28004799999997</v>
      </c>
      <c r="M30" s="5">
        <v>0</v>
      </c>
      <c r="N30" s="5">
        <v>119.76283900000001</v>
      </c>
      <c r="O30" s="5">
        <v>89.822127999999992</v>
      </c>
      <c r="P30" s="5">
        <v>1169.3320120000001</v>
      </c>
      <c r="Q30" s="5">
        <v>140.883375</v>
      </c>
      <c r="R30" s="5">
        <v>1519.800354</v>
      </c>
      <c r="S30" s="5">
        <v>76.115769</v>
      </c>
      <c r="T30" s="5">
        <v>0</v>
      </c>
      <c r="U30" s="5">
        <v>0</v>
      </c>
      <c r="V30" s="5">
        <v>197.59662400000002</v>
      </c>
      <c r="W30" s="5">
        <v>7425.5842610000009</v>
      </c>
      <c r="X30" s="5">
        <v>7284.7008860000005</v>
      </c>
      <c r="Y30" s="19">
        <v>58.122557999999998</v>
      </c>
      <c r="Z30" s="19">
        <v>274.51397900000001</v>
      </c>
      <c r="AA30" s="19">
        <v>29.375188999999999</v>
      </c>
      <c r="AB30" s="19">
        <v>84.897001000000003</v>
      </c>
      <c r="AC30" s="19">
        <v>388.78616899999997</v>
      </c>
      <c r="AD30" s="19">
        <v>98.431808000000004</v>
      </c>
      <c r="AE30" s="19">
        <v>0</v>
      </c>
      <c r="AF30" s="19">
        <v>11.364354000000001</v>
      </c>
      <c r="AG30" s="19">
        <v>8.5232639999999993</v>
      </c>
      <c r="AH30" s="19">
        <v>112.732463</v>
      </c>
      <c r="AI30" s="19">
        <v>13.582224999999999</v>
      </c>
      <c r="AJ30" s="19">
        <v>132.620081</v>
      </c>
      <c r="AK30" s="19">
        <v>7.2472089999999998</v>
      </c>
      <c r="AL30" s="19">
        <v>0</v>
      </c>
      <c r="AM30" s="19">
        <v>685.20782499999996</v>
      </c>
    </row>
    <row r="31" spans="1:39">
      <c r="A31" s="6" t="s">
        <v>75</v>
      </c>
      <c r="B31" s="6" t="s">
        <v>22</v>
      </c>
      <c r="C31" s="6" t="s">
        <v>76</v>
      </c>
      <c r="D31" s="5">
        <v>0</v>
      </c>
      <c r="E31" s="5">
        <v>264.18139900000006</v>
      </c>
      <c r="F31" s="5">
        <v>55.02</v>
      </c>
      <c r="G31" s="5">
        <v>319.20139900000004</v>
      </c>
      <c r="H31" s="5">
        <v>884.06036699999993</v>
      </c>
      <c r="I31" s="5">
        <v>49.009302000000005</v>
      </c>
      <c r="J31" s="5">
        <v>170.385784</v>
      </c>
      <c r="K31" s="5">
        <v>1103.455453</v>
      </c>
      <c r="L31" s="5">
        <v>629.92270200000007</v>
      </c>
      <c r="M31" s="5">
        <v>995.19567099999995</v>
      </c>
      <c r="N31" s="5">
        <v>75.072754000000003</v>
      </c>
      <c r="O31" s="5">
        <v>56.304565000000004</v>
      </c>
      <c r="P31" s="5">
        <v>1265.433086</v>
      </c>
      <c r="Q31" s="5">
        <v>64.049851000000004</v>
      </c>
      <c r="R31" s="5">
        <v>2456.0559270000003</v>
      </c>
      <c r="S31" s="5">
        <v>66.904698999999994</v>
      </c>
      <c r="T31" s="5">
        <v>0</v>
      </c>
      <c r="U31" s="5">
        <v>0</v>
      </c>
      <c r="V31" s="5">
        <v>250.700582</v>
      </c>
      <c r="W31" s="5">
        <v>4826.2407620000013</v>
      </c>
      <c r="X31" s="5">
        <v>4762.1909110000015</v>
      </c>
      <c r="Y31" s="19">
        <v>17.124932000000001</v>
      </c>
      <c r="Z31" s="19">
        <v>87.067278000000002</v>
      </c>
      <c r="AA31" s="19">
        <v>4.3421060000000002</v>
      </c>
      <c r="AB31" s="19">
        <v>0</v>
      </c>
      <c r="AC31" s="19">
        <v>91.409384000000003</v>
      </c>
      <c r="AD31" s="19">
        <v>59.303004000000001</v>
      </c>
      <c r="AE31" s="19">
        <v>99.771593999999993</v>
      </c>
      <c r="AF31" s="19">
        <v>7.1236810000000004</v>
      </c>
      <c r="AG31" s="19">
        <v>5.342759</v>
      </c>
      <c r="AH31" s="19">
        <v>125.86834899999999</v>
      </c>
      <c r="AI31" s="19">
        <v>7.0067490000000001</v>
      </c>
      <c r="AJ31" s="19">
        <v>238.10638299999999</v>
      </c>
      <c r="AK31" s="19">
        <v>4.547606</v>
      </c>
      <c r="AL31" s="19">
        <v>0</v>
      </c>
      <c r="AM31" s="19">
        <v>410.491309</v>
      </c>
    </row>
    <row r="32" spans="1:39">
      <c r="A32" s="6" t="s">
        <v>77</v>
      </c>
      <c r="B32" s="6" t="s">
        <v>22</v>
      </c>
      <c r="C32" s="6" t="s">
        <v>78</v>
      </c>
      <c r="D32" s="5">
        <v>0</v>
      </c>
      <c r="E32" s="5">
        <v>338.591206</v>
      </c>
      <c r="F32" s="5">
        <v>126.822</v>
      </c>
      <c r="G32" s="5">
        <v>465.413206</v>
      </c>
      <c r="H32" s="5">
        <v>1421.210159</v>
      </c>
      <c r="I32" s="5">
        <v>108.15248299999999</v>
      </c>
      <c r="J32" s="5">
        <v>222.544726</v>
      </c>
      <c r="K32" s="5">
        <v>1751.9073679999999</v>
      </c>
      <c r="L32" s="5">
        <v>579.90140300000007</v>
      </c>
      <c r="M32" s="5">
        <v>793.48277800000005</v>
      </c>
      <c r="N32" s="5">
        <v>59.532980000000002</v>
      </c>
      <c r="O32" s="5">
        <v>44.649735999999997</v>
      </c>
      <c r="P32" s="5">
        <v>1012.8899279999999</v>
      </c>
      <c r="Q32" s="5">
        <v>48.748237000000003</v>
      </c>
      <c r="R32" s="5">
        <v>1959.3036589999999</v>
      </c>
      <c r="S32" s="5">
        <v>73.621212</v>
      </c>
      <c r="T32" s="5">
        <v>0</v>
      </c>
      <c r="U32" s="5">
        <v>0</v>
      </c>
      <c r="V32" s="5">
        <v>275.03775199999995</v>
      </c>
      <c r="W32" s="5">
        <v>5105.1846000000005</v>
      </c>
      <c r="X32" s="5">
        <v>5056.4363630000007</v>
      </c>
      <c r="Y32" s="19">
        <v>28.570609999999999</v>
      </c>
      <c r="Z32" s="19">
        <v>136.13896</v>
      </c>
      <c r="AA32" s="19">
        <v>9.7988759999999999</v>
      </c>
      <c r="AB32" s="19">
        <v>0</v>
      </c>
      <c r="AC32" s="19">
        <v>145.937836</v>
      </c>
      <c r="AD32" s="19">
        <v>49.920251</v>
      </c>
      <c r="AE32" s="19">
        <v>70.981464000000003</v>
      </c>
      <c r="AF32" s="19">
        <v>5.6491069999999999</v>
      </c>
      <c r="AG32" s="19">
        <v>4.2368319999999997</v>
      </c>
      <c r="AH32" s="19">
        <v>90.869680000000002</v>
      </c>
      <c r="AI32" s="19">
        <v>4.2072589999999996</v>
      </c>
      <c r="AJ32" s="19">
        <v>171.73708300000001</v>
      </c>
      <c r="AK32" s="19">
        <v>7.2449880000000002</v>
      </c>
      <c r="AL32" s="19">
        <v>0</v>
      </c>
      <c r="AM32" s="19">
        <v>403.41076800000002</v>
      </c>
    </row>
    <row r="33" spans="1:39">
      <c r="A33" s="6" t="s">
        <v>79</v>
      </c>
      <c r="B33" s="6" t="s">
        <v>22</v>
      </c>
      <c r="C33" s="6" t="s">
        <v>80</v>
      </c>
      <c r="D33" s="5">
        <v>0</v>
      </c>
      <c r="E33" s="5">
        <v>71.681734999999989</v>
      </c>
      <c r="F33" s="5">
        <v>28.914000000000001</v>
      </c>
      <c r="G33" s="5">
        <v>100.59573499999999</v>
      </c>
      <c r="H33" s="5">
        <v>474.91030999999998</v>
      </c>
      <c r="I33" s="5">
        <v>33.260745</v>
      </c>
      <c r="J33" s="5">
        <v>85.248000000000005</v>
      </c>
      <c r="K33" s="5">
        <v>593.41905499999996</v>
      </c>
      <c r="L33" s="5">
        <v>340.77012300000001</v>
      </c>
      <c r="M33" s="5">
        <v>394.73002399999996</v>
      </c>
      <c r="N33" s="5">
        <v>53.828721999999999</v>
      </c>
      <c r="O33" s="5">
        <v>40.371542999999996</v>
      </c>
      <c r="P33" s="5">
        <v>495.19495699999999</v>
      </c>
      <c r="Q33" s="5">
        <v>29.357887999999999</v>
      </c>
      <c r="R33" s="5">
        <v>1013.4831339999999</v>
      </c>
      <c r="S33" s="5">
        <v>12.394703999999999</v>
      </c>
      <c r="T33" s="5">
        <v>0</v>
      </c>
      <c r="U33" s="5">
        <v>0</v>
      </c>
      <c r="V33" s="5">
        <v>36.201877999999994</v>
      </c>
      <c r="W33" s="5">
        <v>2096.8646289999997</v>
      </c>
      <c r="X33" s="5">
        <v>2067.5067409999997</v>
      </c>
      <c r="Y33" s="19">
        <v>6.324859</v>
      </c>
      <c r="Z33" s="19">
        <v>45.327848000000003</v>
      </c>
      <c r="AA33" s="19">
        <v>2.9998870000000002</v>
      </c>
      <c r="AB33" s="19">
        <v>0</v>
      </c>
      <c r="AC33" s="19">
        <v>48.327734999999997</v>
      </c>
      <c r="AD33" s="19">
        <v>37.445377999999998</v>
      </c>
      <c r="AE33" s="19">
        <v>36.746605000000002</v>
      </c>
      <c r="AF33" s="19">
        <v>5.1078270000000003</v>
      </c>
      <c r="AG33" s="19">
        <v>3.83087</v>
      </c>
      <c r="AH33" s="19">
        <v>46.063493999999999</v>
      </c>
      <c r="AI33" s="19">
        <v>2.7540119999999999</v>
      </c>
      <c r="AJ33" s="19">
        <v>91.748795999999999</v>
      </c>
      <c r="AK33" s="19">
        <v>1.253528</v>
      </c>
      <c r="AL33" s="19">
        <v>0</v>
      </c>
      <c r="AM33" s="19">
        <v>185.10029599999999</v>
      </c>
    </row>
    <row r="34" spans="1:39">
      <c r="A34" s="6" t="s">
        <v>81</v>
      </c>
      <c r="B34" s="6" t="s">
        <v>22</v>
      </c>
      <c r="C34" s="6" t="s">
        <v>82</v>
      </c>
      <c r="D34" s="5">
        <v>0</v>
      </c>
      <c r="E34" s="5">
        <v>73.021342000000004</v>
      </c>
      <c r="F34" s="5">
        <v>26.85</v>
      </c>
      <c r="G34" s="5">
        <v>99.871341999999999</v>
      </c>
      <c r="H34" s="5">
        <v>481.62816600000002</v>
      </c>
      <c r="I34" s="5">
        <v>19.597593</v>
      </c>
      <c r="J34" s="5">
        <v>75.454592000000005</v>
      </c>
      <c r="K34" s="5">
        <v>576.68035099999997</v>
      </c>
      <c r="L34" s="5">
        <v>331.00890299999998</v>
      </c>
      <c r="M34" s="5">
        <v>386.18033299999996</v>
      </c>
      <c r="N34" s="5">
        <v>52.378442</v>
      </c>
      <c r="O34" s="5">
        <v>39.283833000000001</v>
      </c>
      <c r="P34" s="5">
        <v>482.55162899999999</v>
      </c>
      <c r="Q34" s="5">
        <v>29.850012</v>
      </c>
      <c r="R34" s="5">
        <v>990.24424899999997</v>
      </c>
      <c r="S34" s="5">
        <v>11.084539000000001</v>
      </c>
      <c r="T34" s="5">
        <v>0</v>
      </c>
      <c r="U34" s="5">
        <v>0</v>
      </c>
      <c r="V34" s="5">
        <v>32.340935000000002</v>
      </c>
      <c r="W34" s="5">
        <v>2041.230319</v>
      </c>
      <c r="X34" s="5">
        <v>2011.3803069999999</v>
      </c>
      <c r="Y34" s="19">
        <v>6.4430589999999999</v>
      </c>
      <c r="Z34" s="19">
        <v>45.464742999999999</v>
      </c>
      <c r="AA34" s="19">
        <v>2.0431659999999998</v>
      </c>
      <c r="AB34" s="19">
        <v>0</v>
      </c>
      <c r="AC34" s="19">
        <v>47.507908999999998</v>
      </c>
      <c r="AD34" s="19">
        <v>36.440674000000001</v>
      </c>
      <c r="AE34" s="19">
        <v>40.818886999999997</v>
      </c>
      <c r="AF34" s="19">
        <v>4.9702089999999997</v>
      </c>
      <c r="AG34" s="19">
        <v>3.7276579999999999</v>
      </c>
      <c r="AH34" s="19">
        <v>50.421712999999997</v>
      </c>
      <c r="AI34" s="19">
        <v>3.498367</v>
      </c>
      <c r="AJ34" s="19">
        <v>99.938467000000003</v>
      </c>
      <c r="AK34" s="19">
        <v>0.998973</v>
      </c>
      <c r="AL34" s="19">
        <v>0</v>
      </c>
      <c r="AM34" s="19">
        <v>191.32908199999997</v>
      </c>
    </row>
    <row r="35" spans="1:39">
      <c r="A35" s="6" t="s">
        <v>83</v>
      </c>
      <c r="B35" s="6" t="s">
        <v>22</v>
      </c>
      <c r="C35" s="6" t="s">
        <v>84</v>
      </c>
      <c r="D35" s="5">
        <v>0</v>
      </c>
      <c r="E35" s="5">
        <v>686.50273699999991</v>
      </c>
      <c r="F35" s="5">
        <v>233.89500000000001</v>
      </c>
      <c r="G35" s="5">
        <v>920.39773700000001</v>
      </c>
      <c r="H35" s="5">
        <v>3224.5206430000003</v>
      </c>
      <c r="I35" s="5">
        <v>265.08512800000005</v>
      </c>
      <c r="J35" s="5">
        <v>350.940471</v>
      </c>
      <c r="K35" s="5">
        <v>3840.5462419999999</v>
      </c>
      <c r="L35" s="5">
        <v>1036.141275</v>
      </c>
      <c r="M35" s="5">
        <v>579.58773899999994</v>
      </c>
      <c r="N35" s="5">
        <v>90.356676999999991</v>
      </c>
      <c r="O35" s="5">
        <v>67.767508000000007</v>
      </c>
      <c r="P35" s="5">
        <v>664.31794600000001</v>
      </c>
      <c r="Q35" s="5">
        <v>80.038307000000003</v>
      </c>
      <c r="R35" s="5">
        <v>1482.0681769999999</v>
      </c>
      <c r="S35" s="5">
        <v>153.01667800000001</v>
      </c>
      <c r="T35" s="5">
        <v>0</v>
      </c>
      <c r="U35" s="5">
        <v>0</v>
      </c>
      <c r="V35" s="5">
        <v>680.57281399999999</v>
      </c>
      <c r="W35" s="5">
        <v>8112.7429230000016</v>
      </c>
      <c r="X35" s="5">
        <v>8032.7046160000009</v>
      </c>
      <c r="Y35" s="19">
        <v>54.000860000000003</v>
      </c>
      <c r="Z35" s="19">
        <v>261.09391099999999</v>
      </c>
      <c r="AA35" s="19">
        <v>23.873083000000001</v>
      </c>
      <c r="AB35" s="19">
        <v>16.415714000000001</v>
      </c>
      <c r="AC35" s="19">
        <v>301.38270799999998</v>
      </c>
      <c r="AD35" s="19">
        <v>86.783334999999994</v>
      </c>
      <c r="AE35" s="19">
        <v>59.654237999999999</v>
      </c>
      <c r="AF35" s="19">
        <v>8.5739820000000009</v>
      </c>
      <c r="AG35" s="19">
        <v>6.4304860000000001</v>
      </c>
      <c r="AH35" s="19">
        <v>68.375119999999995</v>
      </c>
      <c r="AI35" s="19">
        <v>8.2379660000000001</v>
      </c>
      <c r="AJ35" s="19">
        <v>143.033826</v>
      </c>
      <c r="AK35" s="19">
        <v>14.246943999999999</v>
      </c>
      <c r="AL35" s="19">
        <v>0</v>
      </c>
      <c r="AM35" s="19">
        <v>599.44767300000001</v>
      </c>
    </row>
    <row r="36" spans="1:39">
      <c r="A36" s="6" t="s">
        <v>85</v>
      </c>
      <c r="B36" s="6" t="s">
        <v>22</v>
      </c>
      <c r="C36" s="6" t="s">
        <v>86</v>
      </c>
      <c r="D36" s="5">
        <v>0</v>
      </c>
      <c r="E36" s="5">
        <v>522.37226599999997</v>
      </c>
      <c r="F36" s="5">
        <v>141.054</v>
      </c>
      <c r="G36" s="5">
        <v>663.42626600000006</v>
      </c>
      <c r="H36" s="5">
        <v>2032.9447379999999</v>
      </c>
      <c r="I36" s="5">
        <v>142.60302799999999</v>
      </c>
      <c r="J36" s="5">
        <v>407.52953499999995</v>
      </c>
      <c r="K36" s="5">
        <v>2583.0773009999998</v>
      </c>
      <c r="L36" s="5">
        <v>636.15903300000002</v>
      </c>
      <c r="M36" s="5">
        <v>609.35048899999992</v>
      </c>
      <c r="N36" s="5">
        <v>77.533102</v>
      </c>
      <c r="O36" s="5">
        <v>58.149826999999995</v>
      </c>
      <c r="P36" s="5">
        <v>698.43172699999991</v>
      </c>
      <c r="Q36" s="5">
        <v>84.148400999999993</v>
      </c>
      <c r="R36" s="5">
        <v>1527.613546</v>
      </c>
      <c r="S36" s="5">
        <v>77.775673999999995</v>
      </c>
      <c r="T36" s="5">
        <v>0</v>
      </c>
      <c r="U36" s="5">
        <v>0</v>
      </c>
      <c r="V36" s="5">
        <v>218.44424900000001</v>
      </c>
      <c r="W36" s="5">
        <v>5706.4960689999989</v>
      </c>
      <c r="X36" s="5">
        <v>5622.3476679999994</v>
      </c>
      <c r="Y36" s="19">
        <v>46.091670000000001</v>
      </c>
      <c r="Z36" s="19">
        <v>185.71081699999999</v>
      </c>
      <c r="AA36" s="19">
        <v>11.827735000000001</v>
      </c>
      <c r="AB36" s="19">
        <v>49.912719000000003</v>
      </c>
      <c r="AC36" s="19">
        <v>247.45127099999999</v>
      </c>
      <c r="AD36" s="19">
        <v>64.364333000000002</v>
      </c>
      <c r="AE36" s="19">
        <v>48.404331999999997</v>
      </c>
      <c r="AF36" s="19">
        <v>7.3571470000000003</v>
      </c>
      <c r="AG36" s="19">
        <v>5.5178609999999999</v>
      </c>
      <c r="AH36" s="19">
        <v>55.480584999999998</v>
      </c>
      <c r="AI36" s="19">
        <v>6.6844080000000003</v>
      </c>
      <c r="AJ36" s="19">
        <v>116.759925</v>
      </c>
      <c r="AK36" s="19">
        <v>7.1956530000000001</v>
      </c>
      <c r="AL36" s="19">
        <v>0</v>
      </c>
      <c r="AM36" s="19">
        <v>481.86285199999998</v>
      </c>
    </row>
    <row r="37" spans="1:39">
      <c r="A37" s="6" t="s">
        <v>87</v>
      </c>
      <c r="B37" s="6" t="s">
        <v>22</v>
      </c>
      <c r="C37" s="6" t="s">
        <v>88</v>
      </c>
      <c r="D37" s="5">
        <v>0</v>
      </c>
      <c r="E37" s="5">
        <v>68.836472000000001</v>
      </c>
      <c r="F37" s="5">
        <v>22.376999999999999</v>
      </c>
      <c r="G37" s="5">
        <v>91.213471999999996</v>
      </c>
      <c r="H37" s="5">
        <v>350.61558399999996</v>
      </c>
      <c r="I37" s="5">
        <v>19.633954000000003</v>
      </c>
      <c r="J37" s="5">
        <v>138.40948800000001</v>
      </c>
      <c r="K37" s="5">
        <v>508.65902600000004</v>
      </c>
      <c r="L37" s="5">
        <v>175.75594800000002</v>
      </c>
      <c r="M37" s="5">
        <v>281.956165</v>
      </c>
      <c r="N37" s="5">
        <v>25.533312000000002</v>
      </c>
      <c r="O37" s="5">
        <v>19.149984</v>
      </c>
      <c r="P37" s="5">
        <v>351.08313600000002</v>
      </c>
      <c r="Q37" s="5">
        <v>22.520529999999997</v>
      </c>
      <c r="R37" s="5">
        <v>700.24312699999996</v>
      </c>
      <c r="S37" s="5">
        <v>9.3589459999999995</v>
      </c>
      <c r="T37" s="5">
        <v>0</v>
      </c>
      <c r="U37" s="5">
        <v>0</v>
      </c>
      <c r="V37" s="5">
        <v>15.932446000000001</v>
      </c>
      <c r="W37" s="5">
        <v>1501.1629649999998</v>
      </c>
      <c r="X37" s="5">
        <v>1478.6424349999998</v>
      </c>
      <c r="Y37" s="19">
        <v>6.0738060000000003</v>
      </c>
      <c r="Z37" s="19">
        <v>34.915767000000002</v>
      </c>
      <c r="AA37" s="19">
        <v>1.92598</v>
      </c>
      <c r="AB37" s="19">
        <v>0</v>
      </c>
      <c r="AC37" s="19">
        <v>36.841746999999998</v>
      </c>
      <c r="AD37" s="19">
        <v>18.323005999999999</v>
      </c>
      <c r="AE37" s="19">
        <v>20.497622</v>
      </c>
      <c r="AF37" s="19">
        <v>2.4228649999999998</v>
      </c>
      <c r="AG37" s="19">
        <v>1.8171489999999999</v>
      </c>
      <c r="AH37" s="19">
        <v>26.070667</v>
      </c>
      <c r="AI37" s="19">
        <v>1.315042</v>
      </c>
      <c r="AJ37" s="19">
        <v>50.808303000000002</v>
      </c>
      <c r="AK37" s="19">
        <v>0.85600399999999999</v>
      </c>
      <c r="AL37" s="19">
        <v>0</v>
      </c>
      <c r="AM37" s="19">
        <v>112.902866</v>
      </c>
    </row>
    <row r="38" spans="1:39">
      <c r="A38" s="6" t="s">
        <v>89</v>
      </c>
      <c r="B38" s="6" t="s">
        <v>22</v>
      </c>
      <c r="C38" s="6" t="s">
        <v>90</v>
      </c>
      <c r="D38" s="5">
        <v>0</v>
      </c>
      <c r="E38" s="5">
        <v>1514.525973</v>
      </c>
      <c r="F38" s="5">
        <v>505.50900000000001</v>
      </c>
      <c r="G38" s="5">
        <v>2020.034973</v>
      </c>
      <c r="H38" s="5">
        <v>7685.5097669999996</v>
      </c>
      <c r="I38" s="5">
        <v>519.90891499999998</v>
      </c>
      <c r="J38" s="5">
        <v>944.20852300000001</v>
      </c>
      <c r="K38" s="5">
        <v>9149.6272050000007</v>
      </c>
      <c r="L38" s="5">
        <v>1707.3726830000001</v>
      </c>
      <c r="M38" s="5">
        <v>1051.7310730000002</v>
      </c>
      <c r="N38" s="5">
        <v>99.531888000000009</v>
      </c>
      <c r="O38" s="5">
        <v>74.648916</v>
      </c>
      <c r="P38" s="5">
        <v>1205.4841389999999</v>
      </c>
      <c r="Q38" s="5">
        <v>145.23905300000001</v>
      </c>
      <c r="R38" s="5">
        <v>2576.6350689999999</v>
      </c>
      <c r="S38" s="5">
        <v>345.70421600000003</v>
      </c>
      <c r="T38" s="5">
        <v>0</v>
      </c>
      <c r="U38" s="5">
        <v>0</v>
      </c>
      <c r="V38" s="5">
        <v>1500.8724580000001</v>
      </c>
      <c r="W38" s="5">
        <v>17300.246604</v>
      </c>
      <c r="X38" s="5">
        <v>17155.007550999999</v>
      </c>
      <c r="Y38" s="19">
        <v>125.080647</v>
      </c>
      <c r="Z38" s="19">
        <v>659.840239</v>
      </c>
      <c r="AA38" s="19">
        <v>51.468426999999998</v>
      </c>
      <c r="AB38" s="19">
        <v>112.648864</v>
      </c>
      <c r="AC38" s="19">
        <v>823.95753000000002</v>
      </c>
      <c r="AD38" s="19">
        <v>124.117554</v>
      </c>
      <c r="AE38" s="19">
        <v>105.896495</v>
      </c>
      <c r="AF38" s="19">
        <v>9.4446259999999995</v>
      </c>
      <c r="AG38" s="19">
        <v>7.0834700000000002</v>
      </c>
      <c r="AH38" s="19">
        <v>121.377555</v>
      </c>
      <c r="AI38" s="19">
        <v>14.623801</v>
      </c>
      <c r="AJ38" s="19">
        <v>243.80214599999999</v>
      </c>
      <c r="AK38" s="19">
        <v>34.019646000000002</v>
      </c>
      <c r="AL38" s="19">
        <v>0</v>
      </c>
      <c r="AM38" s="19">
        <v>1350.977523</v>
      </c>
    </row>
    <row r="39" spans="1:39">
      <c r="A39" s="6" t="s">
        <v>91</v>
      </c>
      <c r="B39" s="6" t="s">
        <v>22</v>
      </c>
      <c r="C39" s="6" t="s">
        <v>92</v>
      </c>
      <c r="D39" s="5">
        <v>0</v>
      </c>
      <c r="E39" s="5">
        <v>746.79514799999993</v>
      </c>
      <c r="F39" s="5">
        <v>291.339</v>
      </c>
      <c r="G39" s="5">
        <v>1038.1341479999999</v>
      </c>
      <c r="H39" s="5">
        <v>4505.9841909999996</v>
      </c>
      <c r="I39" s="5">
        <v>340.62199400000003</v>
      </c>
      <c r="J39" s="5">
        <v>629.22422800000004</v>
      </c>
      <c r="K39" s="5">
        <v>5475.8304129999997</v>
      </c>
      <c r="L39" s="5">
        <v>1301.8206070000001</v>
      </c>
      <c r="M39" s="5">
        <v>743.40103799999997</v>
      </c>
      <c r="N39" s="5">
        <v>87.739945000000006</v>
      </c>
      <c r="O39" s="5">
        <v>65.804957999999999</v>
      </c>
      <c r="P39" s="5">
        <v>852.07918999999993</v>
      </c>
      <c r="Q39" s="5">
        <v>102.66014299999999</v>
      </c>
      <c r="R39" s="5">
        <v>1851.6852739999999</v>
      </c>
      <c r="S39" s="5">
        <v>157.241049</v>
      </c>
      <c r="T39" s="5">
        <v>0</v>
      </c>
      <c r="U39" s="5">
        <v>165.632801</v>
      </c>
      <c r="V39" s="5">
        <v>865.82277199999999</v>
      </c>
      <c r="W39" s="5">
        <v>10856.167064000001</v>
      </c>
      <c r="X39" s="5">
        <v>10753.506921000002</v>
      </c>
      <c r="Y39" s="19">
        <v>65.037285999999995</v>
      </c>
      <c r="Z39" s="19">
        <v>358.05779200000001</v>
      </c>
      <c r="AA39" s="19">
        <v>30.701440000000002</v>
      </c>
      <c r="AB39" s="19">
        <v>70.820278999999999</v>
      </c>
      <c r="AC39" s="19">
        <v>459.57951100000002</v>
      </c>
      <c r="AD39" s="19">
        <v>107.16292799999999</v>
      </c>
      <c r="AE39" s="19">
        <v>70.919444999999996</v>
      </c>
      <c r="AF39" s="19">
        <v>8.3256809999999994</v>
      </c>
      <c r="AG39" s="19">
        <v>6.2442609999999998</v>
      </c>
      <c r="AH39" s="19">
        <v>81.287194</v>
      </c>
      <c r="AI39" s="19">
        <v>9.7936370000000004</v>
      </c>
      <c r="AJ39" s="19">
        <v>166.77658099999999</v>
      </c>
      <c r="AK39" s="19">
        <v>13.447995000000001</v>
      </c>
      <c r="AL39" s="19">
        <v>0</v>
      </c>
      <c r="AM39" s="19">
        <v>812.00430100000005</v>
      </c>
    </row>
    <row r="40" spans="1:39">
      <c r="A40" s="6" t="s">
        <v>93</v>
      </c>
      <c r="B40" s="6" t="s">
        <v>22</v>
      </c>
      <c r="C40" s="6" t="s">
        <v>94</v>
      </c>
      <c r="D40" s="5">
        <v>0</v>
      </c>
      <c r="E40" s="5">
        <v>140.26148999999998</v>
      </c>
      <c r="F40" s="5">
        <v>51.884999999999998</v>
      </c>
      <c r="G40" s="5">
        <v>192.14649</v>
      </c>
      <c r="H40" s="5">
        <v>821.30657499999995</v>
      </c>
      <c r="I40" s="5">
        <v>42.540461999999998</v>
      </c>
      <c r="J40" s="5">
        <v>203.20643100000001</v>
      </c>
      <c r="K40" s="5">
        <v>1067.0534680000001</v>
      </c>
      <c r="L40" s="5">
        <v>292.41662099999996</v>
      </c>
      <c r="M40" s="5">
        <v>413.38864000000001</v>
      </c>
      <c r="N40" s="5">
        <v>34.195917000000001</v>
      </c>
      <c r="O40" s="5">
        <v>25.646937000000001</v>
      </c>
      <c r="P40" s="5">
        <v>523.72138799999993</v>
      </c>
      <c r="Q40" s="5">
        <v>27.734492999999997</v>
      </c>
      <c r="R40" s="5">
        <v>1024.687375</v>
      </c>
      <c r="S40" s="5">
        <v>19.951043000000002</v>
      </c>
      <c r="T40" s="5">
        <v>0</v>
      </c>
      <c r="U40" s="5">
        <v>0</v>
      </c>
      <c r="V40" s="5">
        <v>51.211963000000004</v>
      </c>
      <c r="W40" s="5">
        <v>2647.4669599999997</v>
      </c>
      <c r="X40" s="5">
        <v>2619.7324670000003</v>
      </c>
      <c r="Y40" s="19">
        <v>12.376014</v>
      </c>
      <c r="Z40" s="19">
        <v>70.808948999999998</v>
      </c>
      <c r="AA40" s="19">
        <v>3.6272989999999998</v>
      </c>
      <c r="AB40" s="19">
        <v>0</v>
      </c>
      <c r="AC40" s="19">
        <v>74.436248000000006</v>
      </c>
      <c r="AD40" s="19">
        <v>27.220136</v>
      </c>
      <c r="AE40" s="19">
        <v>30.431543999999999</v>
      </c>
      <c r="AF40" s="19">
        <v>3.2448630000000001</v>
      </c>
      <c r="AG40" s="19">
        <v>2.4336470000000001</v>
      </c>
      <c r="AH40" s="19">
        <v>39.483328999999998</v>
      </c>
      <c r="AI40" s="19">
        <v>1.4948140000000001</v>
      </c>
      <c r="AJ40" s="19">
        <v>75.593383000000003</v>
      </c>
      <c r="AK40" s="19">
        <v>2.0125190000000002</v>
      </c>
      <c r="AL40" s="19">
        <v>0</v>
      </c>
      <c r="AM40" s="19">
        <v>191.63830000000002</v>
      </c>
    </row>
    <row r="41" spans="1:39">
      <c r="A41" s="6" t="s">
        <v>95</v>
      </c>
      <c r="B41" s="6" t="s">
        <v>22</v>
      </c>
      <c r="C41" s="6" t="s">
        <v>96</v>
      </c>
      <c r="D41" s="5">
        <v>0</v>
      </c>
      <c r="E41" s="5">
        <v>207.94424100000001</v>
      </c>
      <c r="F41" s="5">
        <v>86.256</v>
      </c>
      <c r="G41" s="5">
        <v>294.20024100000006</v>
      </c>
      <c r="H41" s="5">
        <v>1472.8080619999998</v>
      </c>
      <c r="I41" s="5">
        <v>96.742013</v>
      </c>
      <c r="J41" s="5">
        <v>259.43706700000001</v>
      </c>
      <c r="K41" s="5">
        <v>1828.9871419999999</v>
      </c>
      <c r="L41" s="5">
        <v>478.84666399999998</v>
      </c>
      <c r="M41" s="5">
        <v>621.60299800000007</v>
      </c>
      <c r="N41" s="5">
        <v>58.841830999999999</v>
      </c>
      <c r="O41" s="5">
        <v>44.131372999999996</v>
      </c>
      <c r="P41" s="5">
        <v>790.47668399999998</v>
      </c>
      <c r="Q41" s="5">
        <v>39.957328000000004</v>
      </c>
      <c r="R41" s="5">
        <v>1555.0102139999999</v>
      </c>
      <c r="S41" s="5">
        <v>44.965851000000001</v>
      </c>
      <c r="T41" s="5">
        <v>0</v>
      </c>
      <c r="U41" s="5">
        <v>0</v>
      </c>
      <c r="V41" s="5">
        <v>127.285129</v>
      </c>
      <c r="W41" s="5">
        <v>4329.2952409999998</v>
      </c>
      <c r="X41" s="5">
        <v>4289.3379129999994</v>
      </c>
      <c r="Y41" s="19">
        <v>17.441396000000001</v>
      </c>
      <c r="Z41" s="19">
        <v>136.843491</v>
      </c>
      <c r="AA41" s="19">
        <v>8.7947290000000002</v>
      </c>
      <c r="AB41" s="19">
        <v>0</v>
      </c>
      <c r="AC41" s="19">
        <v>145.63821999999999</v>
      </c>
      <c r="AD41" s="19">
        <v>47.905894000000004</v>
      </c>
      <c r="AE41" s="19">
        <v>57.995576999999997</v>
      </c>
      <c r="AF41" s="19">
        <v>5.5835229999999996</v>
      </c>
      <c r="AG41" s="19">
        <v>4.1876420000000003</v>
      </c>
      <c r="AH41" s="19">
        <v>73.579423000000006</v>
      </c>
      <c r="AI41" s="19">
        <v>3.8292389999999998</v>
      </c>
      <c r="AJ41" s="19">
        <v>141.34616500000001</v>
      </c>
      <c r="AK41" s="19">
        <v>3.7267049999999999</v>
      </c>
      <c r="AL41" s="19">
        <v>0</v>
      </c>
      <c r="AM41" s="19">
        <v>356.05838</v>
      </c>
    </row>
    <row r="42" spans="1:39">
      <c r="A42" s="6" t="s">
        <v>97</v>
      </c>
      <c r="B42" s="6" t="s">
        <v>22</v>
      </c>
      <c r="C42" s="6" t="s">
        <v>98</v>
      </c>
      <c r="D42" s="5">
        <v>0</v>
      </c>
      <c r="E42" s="5">
        <v>49.472475999999993</v>
      </c>
      <c r="F42" s="5">
        <v>21.312000000000001</v>
      </c>
      <c r="G42" s="5">
        <v>70.784475999999998</v>
      </c>
      <c r="H42" s="5">
        <v>415.89949899999999</v>
      </c>
      <c r="I42" s="5">
        <v>20.94501</v>
      </c>
      <c r="J42" s="5">
        <v>104.64719000000001</v>
      </c>
      <c r="K42" s="5">
        <v>541.49169900000004</v>
      </c>
      <c r="L42" s="5">
        <v>268.36604899999998</v>
      </c>
      <c r="M42" s="5">
        <v>380.54206499999998</v>
      </c>
      <c r="N42" s="5">
        <v>39.502875999999993</v>
      </c>
      <c r="O42" s="5">
        <v>29.627157999999998</v>
      </c>
      <c r="P42" s="5">
        <v>473.086792</v>
      </c>
      <c r="Q42" s="5">
        <v>30.837457999999998</v>
      </c>
      <c r="R42" s="5">
        <v>953.59634900000003</v>
      </c>
      <c r="S42" s="5">
        <v>7.6653519999999995</v>
      </c>
      <c r="T42" s="5">
        <v>0</v>
      </c>
      <c r="U42" s="5">
        <v>0</v>
      </c>
      <c r="V42" s="5">
        <v>21.456600999999999</v>
      </c>
      <c r="W42" s="5">
        <v>1863.3605260000002</v>
      </c>
      <c r="X42" s="5">
        <v>1832.523068</v>
      </c>
      <c r="Y42" s="19">
        <v>4.3652179999999996</v>
      </c>
      <c r="Z42" s="19">
        <v>38.617404000000001</v>
      </c>
      <c r="AA42" s="19">
        <v>1.9096059999999999</v>
      </c>
      <c r="AB42" s="19">
        <v>0</v>
      </c>
      <c r="AC42" s="19">
        <v>40.527009999999997</v>
      </c>
      <c r="AD42" s="19">
        <v>28.605506999999999</v>
      </c>
      <c r="AE42" s="19">
        <v>34.767930999999997</v>
      </c>
      <c r="AF42" s="19">
        <v>3.7484419999999998</v>
      </c>
      <c r="AG42" s="19">
        <v>2.8113329999999999</v>
      </c>
      <c r="AH42" s="19">
        <v>43.277712000000001</v>
      </c>
      <c r="AI42" s="19">
        <v>2.7853789999999998</v>
      </c>
      <c r="AJ42" s="19">
        <v>84.605418</v>
      </c>
      <c r="AK42" s="19">
        <v>0.74557300000000004</v>
      </c>
      <c r="AL42" s="19">
        <v>0</v>
      </c>
      <c r="AM42" s="19">
        <v>158.848726</v>
      </c>
    </row>
    <row r="43" spans="1:39">
      <c r="A43" s="6" t="s">
        <v>99</v>
      </c>
      <c r="B43" s="6" t="s">
        <v>22</v>
      </c>
      <c r="C43" s="6" t="s">
        <v>100</v>
      </c>
      <c r="D43" s="5">
        <v>0</v>
      </c>
      <c r="E43" s="5">
        <v>277.98447600000003</v>
      </c>
      <c r="F43" s="5">
        <v>109.77</v>
      </c>
      <c r="G43" s="5">
        <v>387.75447600000001</v>
      </c>
      <c r="H43" s="5">
        <v>1861.0753929999998</v>
      </c>
      <c r="I43" s="5">
        <v>75.716069000000005</v>
      </c>
      <c r="J43" s="5">
        <v>203.06936100000001</v>
      </c>
      <c r="K43" s="5">
        <v>2139.860823</v>
      </c>
      <c r="L43" s="5">
        <v>566.27254400000004</v>
      </c>
      <c r="M43" s="5">
        <v>696.08964900000001</v>
      </c>
      <c r="N43" s="5">
        <v>54.08681</v>
      </c>
      <c r="O43" s="5">
        <v>40.565108000000002</v>
      </c>
      <c r="P43" s="5">
        <v>895.89794200000006</v>
      </c>
      <c r="Q43" s="5">
        <v>38.452186000000005</v>
      </c>
      <c r="R43" s="5">
        <v>1725.0916950000001</v>
      </c>
      <c r="S43" s="5">
        <v>62.426750999999996</v>
      </c>
      <c r="T43" s="5">
        <v>0</v>
      </c>
      <c r="U43" s="5">
        <v>0</v>
      </c>
      <c r="V43" s="5">
        <v>244.38317900000001</v>
      </c>
      <c r="W43" s="5">
        <v>5125.7894679999999</v>
      </c>
      <c r="X43" s="5">
        <v>5087.3372820000004</v>
      </c>
      <c r="Y43" s="19">
        <v>21.086328999999999</v>
      </c>
      <c r="Z43" s="19">
        <v>180.781463</v>
      </c>
      <c r="AA43" s="19">
        <v>6.8499930000000004</v>
      </c>
      <c r="AB43" s="19">
        <v>0</v>
      </c>
      <c r="AC43" s="19">
        <v>187.63145599999999</v>
      </c>
      <c r="AD43" s="19">
        <v>50.436973999999999</v>
      </c>
      <c r="AE43" s="19">
        <v>60.187491000000001</v>
      </c>
      <c r="AF43" s="19">
        <v>5.1323179999999997</v>
      </c>
      <c r="AG43" s="19">
        <v>3.8492380000000002</v>
      </c>
      <c r="AH43" s="19">
        <v>78.006818999999993</v>
      </c>
      <c r="AI43" s="19">
        <v>3.005436</v>
      </c>
      <c r="AJ43" s="19">
        <v>147.17586600000001</v>
      </c>
      <c r="AK43" s="19">
        <v>5.5528560000000002</v>
      </c>
      <c r="AL43" s="19">
        <v>0</v>
      </c>
      <c r="AM43" s="19">
        <v>411.88348099999996</v>
      </c>
    </row>
    <row r="44" spans="1:39">
      <c r="A44" s="6" t="s">
        <v>101</v>
      </c>
      <c r="B44" s="6" t="s">
        <v>22</v>
      </c>
      <c r="C44" s="6" t="s">
        <v>102</v>
      </c>
      <c r="D44" s="5">
        <v>0</v>
      </c>
      <c r="E44" s="5">
        <v>768.80976400000009</v>
      </c>
      <c r="F44" s="5">
        <v>219.321</v>
      </c>
      <c r="G44" s="5">
        <v>988.13076400000011</v>
      </c>
      <c r="H44" s="5">
        <v>2434.9088110000002</v>
      </c>
      <c r="I44" s="5">
        <v>262.71977299999998</v>
      </c>
      <c r="J44" s="5">
        <v>485.48799400000001</v>
      </c>
      <c r="K44" s="5">
        <v>3183.1165780000001</v>
      </c>
      <c r="L44" s="5">
        <v>819.58560999999997</v>
      </c>
      <c r="M44" s="5">
        <v>0</v>
      </c>
      <c r="N44" s="5">
        <v>103.263239</v>
      </c>
      <c r="O44" s="5">
        <v>77.447429999999997</v>
      </c>
      <c r="P44" s="5">
        <v>1071.186166</v>
      </c>
      <c r="Q44" s="5">
        <v>129.05857399999999</v>
      </c>
      <c r="R44" s="5">
        <v>1380.9554089999999</v>
      </c>
      <c r="S44" s="5">
        <v>73.678522000000001</v>
      </c>
      <c r="T44" s="5">
        <v>0</v>
      </c>
      <c r="U44" s="5">
        <v>0</v>
      </c>
      <c r="V44" s="5">
        <v>118.484149</v>
      </c>
      <c r="W44" s="5">
        <v>6563.9510320000009</v>
      </c>
      <c r="X44" s="5">
        <v>6434.8924580000003</v>
      </c>
      <c r="Y44" s="19">
        <v>67.836155000000005</v>
      </c>
      <c r="Z44" s="19">
        <v>212.90949000000001</v>
      </c>
      <c r="AA44" s="19">
        <v>24.926174</v>
      </c>
      <c r="AB44" s="19">
        <v>76.701272000000003</v>
      </c>
      <c r="AC44" s="19">
        <v>314.53693600000003</v>
      </c>
      <c r="AD44" s="19">
        <v>82.099641000000005</v>
      </c>
      <c r="AE44" s="19">
        <v>0</v>
      </c>
      <c r="AF44" s="19">
        <v>9.7986979999999999</v>
      </c>
      <c r="AG44" s="19">
        <v>7.349024</v>
      </c>
      <c r="AH44" s="19">
        <v>109.958359</v>
      </c>
      <c r="AI44" s="19">
        <v>13.247996000000001</v>
      </c>
      <c r="AJ44" s="19">
        <v>127.106081</v>
      </c>
      <c r="AK44" s="19">
        <v>6.9718270000000002</v>
      </c>
      <c r="AL44" s="19">
        <v>0</v>
      </c>
      <c r="AM44" s="19">
        <v>598.55063999999993</v>
      </c>
    </row>
    <row r="45" spans="1:39">
      <c r="A45" s="6" t="s">
        <v>103</v>
      </c>
      <c r="B45" s="6" t="s">
        <v>22</v>
      </c>
      <c r="C45" s="6" t="s">
        <v>104</v>
      </c>
      <c r="D45" s="5">
        <v>0</v>
      </c>
      <c r="E45" s="5">
        <v>495.52185700000001</v>
      </c>
      <c r="F45" s="5">
        <v>148.10400000000001</v>
      </c>
      <c r="G45" s="5">
        <v>643.62585700000011</v>
      </c>
      <c r="H45" s="5">
        <v>2159.8686600000001</v>
      </c>
      <c r="I45" s="5">
        <v>205.91726800000001</v>
      </c>
      <c r="J45" s="5">
        <v>381.23989399999999</v>
      </c>
      <c r="K45" s="5">
        <v>2747.0258220000001</v>
      </c>
      <c r="L45" s="5">
        <v>718.37525100000005</v>
      </c>
      <c r="M45" s="5">
        <v>889.8152</v>
      </c>
      <c r="N45" s="5">
        <v>74.929220000000001</v>
      </c>
      <c r="O45" s="5">
        <v>56.196915999999995</v>
      </c>
      <c r="P45" s="5">
        <v>1152.1262509999999</v>
      </c>
      <c r="Q45" s="5">
        <v>45.097746000000001</v>
      </c>
      <c r="R45" s="5">
        <v>2218.1653329999999</v>
      </c>
      <c r="S45" s="5">
        <v>95.011282999999992</v>
      </c>
      <c r="T45" s="5">
        <v>0</v>
      </c>
      <c r="U45" s="5">
        <v>317.14727099999999</v>
      </c>
      <c r="V45" s="5">
        <v>503.41845899999998</v>
      </c>
      <c r="W45" s="5">
        <v>7242.769276</v>
      </c>
      <c r="X45" s="5">
        <v>7197.6715299999996</v>
      </c>
      <c r="Y45" s="19">
        <v>39.077725999999998</v>
      </c>
      <c r="Z45" s="19">
        <v>198.536475</v>
      </c>
      <c r="AA45" s="19">
        <v>18.173660999999999</v>
      </c>
      <c r="AB45" s="19">
        <v>43.101059999999997</v>
      </c>
      <c r="AC45" s="19">
        <v>259.811196</v>
      </c>
      <c r="AD45" s="19">
        <v>65.527677999999995</v>
      </c>
      <c r="AE45" s="19">
        <v>95.097999999999999</v>
      </c>
      <c r="AF45" s="19">
        <v>7.1100620000000001</v>
      </c>
      <c r="AG45" s="19">
        <v>5.3325469999999999</v>
      </c>
      <c r="AH45" s="19">
        <v>121.176545</v>
      </c>
      <c r="AI45" s="19">
        <v>5.9701570000000004</v>
      </c>
      <c r="AJ45" s="19">
        <v>228.71715399999999</v>
      </c>
      <c r="AK45" s="19">
        <v>0</v>
      </c>
      <c r="AL45" s="19">
        <v>0</v>
      </c>
      <c r="AM45" s="19">
        <v>593.13375399999995</v>
      </c>
    </row>
    <row r="46" spans="1:39">
      <c r="A46" s="6" t="s">
        <v>105</v>
      </c>
      <c r="B46" s="6" t="s">
        <v>22</v>
      </c>
      <c r="C46" s="6" t="s">
        <v>106</v>
      </c>
      <c r="D46" s="5">
        <v>0</v>
      </c>
      <c r="E46" s="5">
        <v>215.70693400000002</v>
      </c>
      <c r="F46" s="5">
        <v>64.331999999999994</v>
      </c>
      <c r="G46" s="5">
        <v>280.03893399999998</v>
      </c>
      <c r="H46" s="5">
        <v>1005.176859</v>
      </c>
      <c r="I46" s="5">
        <v>60.689588999999998</v>
      </c>
      <c r="J46" s="5">
        <v>150.71017800000001</v>
      </c>
      <c r="K46" s="5">
        <v>1216.5766260000003</v>
      </c>
      <c r="L46" s="5">
        <v>310.183134</v>
      </c>
      <c r="M46" s="5">
        <v>484.849987</v>
      </c>
      <c r="N46" s="5">
        <v>32.467877999999999</v>
      </c>
      <c r="O46" s="5">
        <v>24.350908999999998</v>
      </c>
      <c r="P46" s="5">
        <v>628.9056260000001</v>
      </c>
      <c r="Q46" s="5">
        <v>23.911245999999998</v>
      </c>
      <c r="R46" s="5">
        <v>1194.4856459999999</v>
      </c>
      <c r="S46" s="5">
        <v>27.766825000000001</v>
      </c>
      <c r="T46" s="5">
        <v>0</v>
      </c>
      <c r="U46" s="5">
        <v>0</v>
      </c>
      <c r="V46" s="5">
        <v>98.514196999999996</v>
      </c>
      <c r="W46" s="5">
        <v>3127.5653620000003</v>
      </c>
      <c r="X46" s="5">
        <v>3103.6541160000006</v>
      </c>
      <c r="Y46" s="19">
        <v>19.032965000000001</v>
      </c>
      <c r="Z46" s="19">
        <v>90.702921000000003</v>
      </c>
      <c r="AA46" s="19">
        <v>5.9339680000000001</v>
      </c>
      <c r="AB46" s="19">
        <v>83.370743000000004</v>
      </c>
      <c r="AC46" s="19">
        <v>180.007632</v>
      </c>
      <c r="AD46" s="19">
        <v>28.799078999999999</v>
      </c>
      <c r="AE46" s="19">
        <v>47.702415000000002</v>
      </c>
      <c r="AF46" s="19">
        <v>3.0808909999999998</v>
      </c>
      <c r="AG46" s="19">
        <v>2.3106680000000002</v>
      </c>
      <c r="AH46" s="19">
        <v>61.273572000000001</v>
      </c>
      <c r="AI46" s="19">
        <v>2.706582</v>
      </c>
      <c r="AJ46" s="19">
        <v>114.367546</v>
      </c>
      <c r="AK46" s="19">
        <v>3.0084170000000001</v>
      </c>
      <c r="AL46" s="19">
        <v>0</v>
      </c>
      <c r="AM46" s="19">
        <v>345.21563900000001</v>
      </c>
    </row>
    <row r="47" spans="1:39">
      <c r="A47" s="6" t="s">
        <v>107</v>
      </c>
      <c r="B47" s="6" t="s">
        <v>22</v>
      </c>
      <c r="C47" s="6" t="s">
        <v>108</v>
      </c>
      <c r="D47" s="5">
        <v>0</v>
      </c>
      <c r="E47" s="5">
        <v>203.539783</v>
      </c>
      <c r="F47" s="5">
        <v>78.995999999999995</v>
      </c>
      <c r="G47" s="5">
        <v>282.53578299999998</v>
      </c>
      <c r="H47" s="5">
        <v>1238.5715090000001</v>
      </c>
      <c r="I47" s="5">
        <v>69.841587000000004</v>
      </c>
      <c r="J47" s="5">
        <v>216.10809499999999</v>
      </c>
      <c r="K47" s="5">
        <v>1524.521191</v>
      </c>
      <c r="L47" s="5">
        <v>442.90505099999996</v>
      </c>
      <c r="M47" s="5">
        <v>556.58862299999998</v>
      </c>
      <c r="N47" s="5">
        <v>59.245978000000001</v>
      </c>
      <c r="O47" s="5">
        <v>44.434483999999998</v>
      </c>
      <c r="P47" s="5">
        <v>714.941326</v>
      </c>
      <c r="Q47" s="5">
        <v>31.577093000000001</v>
      </c>
      <c r="R47" s="5">
        <v>1406.7875039999999</v>
      </c>
      <c r="S47" s="5">
        <v>45.595237000000004</v>
      </c>
      <c r="T47" s="5">
        <v>0</v>
      </c>
      <c r="U47" s="5">
        <v>0</v>
      </c>
      <c r="V47" s="5">
        <v>134.05892699999998</v>
      </c>
      <c r="W47" s="5">
        <v>3836.4036930000007</v>
      </c>
      <c r="X47" s="5">
        <v>3804.8266000000008</v>
      </c>
      <c r="Y47" s="19">
        <v>16.459879000000001</v>
      </c>
      <c r="Z47" s="19">
        <v>120.714382</v>
      </c>
      <c r="AA47" s="19">
        <v>5.7742190000000004</v>
      </c>
      <c r="AB47" s="19">
        <v>0</v>
      </c>
      <c r="AC47" s="19">
        <v>126.488601</v>
      </c>
      <c r="AD47" s="19">
        <v>44.680886999999998</v>
      </c>
      <c r="AE47" s="19">
        <v>55.672877</v>
      </c>
      <c r="AF47" s="19">
        <v>5.6218729999999999</v>
      </c>
      <c r="AG47" s="19">
        <v>4.216405</v>
      </c>
      <c r="AH47" s="19">
        <v>70.889953000000006</v>
      </c>
      <c r="AI47" s="19">
        <v>3.5244930000000001</v>
      </c>
      <c r="AJ47" s="19">
        <v>136.40110799999999</v>
      </c>
      <c r="AK47" s="19">
        <v>3.8595079999999999</v>
      </c>
      <c r="AL47" s="19">
        <v>0</v>
      </c>
      <c r="AM47" s="19">
        <v>327.88998300000003</v>
      </c>
    </row>
    <row r="48" spans="1:39">
      <c r="A48" s="6" t="s">
        <v>109</v>
      </c>
      <c r="B48" s="6" t="s">
        <v>22</v>
      </c>
      <c r="C48" s="6" t="s">
        <v>110</v>
      </c>
      <c r="D48" s="5">
        <v>0</v>
      </c>
      <c r="E48" s="5">
        <v>673.015581</v>
      </c>
      <c r="F48" s="5">
        <v>279.13799999999998</v>
      </c>
      <c r="G48" s="5">
        <v>952.15358100000003</v>
      </c>
      <c r="H48" s="5">
        <v>4722.1511019999998</v>
      </c>
      <c r="I48" s="5">
        <v>348.83073999999999</v>
      </c>
      <c r="J48" s="5">
        <v>471.62503999999996</v>
      </c>
      <c r="K48" s="5">
        <v>5542.606882</v>
      </c>
      <c r="L48" s="5">
        <v>1127.4108819999999</v>
      </c>
      <c r="M48" s="5">
        <v>859.88589300000001</v>
      </c>
      <c r="N48" s="5">
        <v>109.424774</v>
      </c>
      <c r="O48" s="5">
        <v>82.068579999999997</v>
      </c>
      <c r="P48" s="5">
        <v>985.59302200000002</v>
      </c>
      <c r="Q48" s="5">
        <v>118.74614699999999</v>
      </c>
      <c r="R48" s="5">
        <v>2155.7184160000002</v>
      </c>
      <c r="S48" s="5">
        <v>157.50640900000002</v>
      </c>
      <c r="T48" s="5">
        <v>0</v>
      </c>
      <c r="U48" s="5">
        <v>0</v>
      </c>
      <c r="V48" s="5">
        <v>774.06406800000002</v>
      </c>
      <c r="W48" s="5">
        <v>10709.460238</v>
      </c>
      <c r="X48" s="5">
        <v>10590.714091</v>
      </c>
      <c r="Y48" s="19">
        <v>70.166821999999996</v>
      </c>
      <c r="Z48" s="19">
        <v>447.362729</v>
      </c>
      <c r="AA48" s="19">
        <v>40.942948000000001</v>
      </c>
      <c r="AB48" s="19">
        <v>72.042422000000002</v>
      </c>
      <c r="AC48" s="19">
        <v>560.34809900000005</v>
      </c>
      <c r="AD48" s="19">
        <v>97.234209000000007</v>
      </c>
      <c r="AE48" s="19">
        <v>78.082837999999995</v>
      </c>
      <c r="AF48" s="19">
        <v>10.383362</v>
      </c>
      <c r="AG48" s="19">
        <v>7.7875199999999998</v>
      </c>
      <c r="AH48" s="19">
        <v>89.497804000000002</v>
      </c>
      <c r="AI48" s="19">
        <v>10.782868000000001</v>
      </c>
      <c r="AJ48" s="19">
        <v>185.75152399999999</v>
      </c>
      <c r="AK48" s="19">
        <v>19.442796999999999</v>
      </c>
      <c r="AL48" s="19">
        <v>0</v>
      </c>
      <c r="AM48" s="19">
        <v>932.9434510000001</v>
      </c>
    </row>
    <row r="49" spans="1:39">
      <c r="A49" s="6" t="s">
        <v>111</v>
      </c>
      <c r="B49" s="6" t="s">
        <v>22</v>
      </c>
      <c r="C49" s="6" t="s">
        <v>112</v>
      </c>
      <c r="D49" s="5">
        <v>0</v>
      </c>
      <c r="E49" s="5">
        <v>109.10344000000001</v>
      </c>
      <c r="F49" s="5">
        <v>28.542000000000002</v>
      </c>
      <c r="G49" s="5">
        <v>137.64544000000001</v>
      </c>
      <c r="H49" s="5">
        <v>408.43048399999998</v>
      </c>
      <c r="I49" s="5">
        <v>29.085193</v>
      </c>
      <c r="J49" s="5">
        <v>154.80993799999999</v>
      </c>
      <c r="K49" s="5">
        <v>592.32561499999997</v>
      </c>
      <c r="L49" s="5">
        <v>313.62057500000003</v>
      </c>
      <c r="M49" s="5">
        <v>390.366197</v>
      </c>
      <c r="N49" s="5">
        <v>49.347682999999996</v>
      </c>
      <c r="O49" s="5">
        <v>37.010762</v>
      </c>
      <c r="P49" s="5">
        <v>487.91902199999998</v>
      </c>
      <c r="Q49" s="5">
        <v>30.093004000000001</v>
      </c>
      <c r="R49" s="5">
        <v>994.7366679999999</v>
      </c>
      <c r="S49" s="5">
        <v>14.037065</v>
      </c>
      <c r="T49" s="5">
        <v>0</v>
      </c>
      <c r="U49" s="5">
        <v>0</v>
      </c>
      <c r="V49" s="5">
        <v>36.472144</v>
      </c>
      <c r="W49" s="5">
        <v>2088.8375070000002</v>
      </c>
      <c r="X49" s="5">
        <v>2058.7445029999999</v>
      </c>
      <c r="Y49" s="19">
        <v>9.6267739999999993</v>
      </c>
      <c r="Z49" s="19">
        <v>39.075840999999997</v>
      </c>
      <c r="AA49" s="19">
        <v>3.4610280000000002</v>
      </c>
      <c r="AB49" s="19">
        <v>0</v>
      </c>
      <c r="AC49" s="19">
        <v>42.536869000000003</v>
      </c>
      <c r="AD49" s="19">
        <v>34.439979000000001</v>
      </c>
      <c r="AE49" s="19">
        <v>34.164388000000002</v>
      </c>
      <c r="AF49" s="19">
        <v>4.68262</v>
      </c>
      <c r="AG49" s="19">
        <v>3.511965</v>
      </c>
      <c r="AH49" s="19">
        <v>42.842453999999996</v>
      </c>
      <c r="AI49" s="19">
        <v>2.5511409999999999</v>
      </c>
      <c r="AJ49" s="19">
        <v>85.201426999999995</v>
      </c>
      <c r="AK49" s="19">
        <v>1.253522</v>
      </c>
      <c r="AL49" s="19">
        <v>0</v>
      </c>
      <c r="AM49" s="19">
        <v>173.058571</v>
      </c>
    </row>
    <row r="50" spans="1:39">
      <c r="A50" s="5" t="s">
        <v>113</v>
      </c>
      <c r="B50" s="5" t="s">
        <v>22</v>
      </c>
      <c r="C50" s="5" t="s">
        <v>114</v>
      </c>
      <c r="D50" s="5">
        <v>20609.147222999996</v>
      </c>
      <c r="E50" s="5">
        <v>807.56316300000003</v>
      </c>
      <c r="F50" s="5">
        <v>226.89</v>
      </c>
      <c r="G50" s="5">
        <v>21643.600385999995</v>
      </c>
      <c r="H50" s="5">
        <v>4000.0256979999999</v>
      </c>
      <c r="I50" s="5">
        <v>744.17932099999996</v>
      </c>
      <c r="J50" s="5">
        <v>855.92307800000003</v>
      </c>
      <c r="K50" s="5">
        <v>5600.1280969999989</v>
      </c>
      <c r="L50" s="5">
        <v>1204.3656910000002</v>
      </c>
      <c r="M50" s="5">
        <v>0</v>
      </c>
      <c r="N50" s="5">
        <v>201.33631500000001</v>
      </c>
      <c r="O50" s="5">
        <v>151.00223600000001</v>
      </c>
      <c r="P50" s="5">
        <v>2868.8096399999999</v>
      </c>
      <c r="Q50" s="5">
        <v>345.63971600000002</v>
      </c>
      <c r="R50" s="5">
        <v>3566.7879069999999</v>
      </c>
      <c r="S50" s="5">
        <v>65.770026999999999</v>
      </c>
      <c r="T50" s="5">
        <v>0</v>
      </c>
      <c r="U50" s="5">
        <v>0</v>
      </c>
      <c r="V50" s="5">
        <v>202.14981800000001</v>
      </c>
      <c r="W50" s="5">
        <v>32282.801925999996</v>
      </c>
      <c r="X50" s="5">
        <v>31937.162209999995</v>
      </c>
      <c r="Y50" s="19">
        <v>0</v>
      </c>
      <c r="Z50" s="19">
        <v>360.87854099999998</v>
      </c>
      <c r="AA50" s="19">
        <v>71.951048999999998</v>
      </c>
      <c r="AB50" s="19">
        <v>116.942998</v>
      </c>
      <c r="AC50" s="19">
        <v>549.77258800000004</v>
      </c>
      <c r="AD50" s="19">
        <v>135.538535</v>
      </c>
      <c r="AE50" s="19">
        <v>0</v>
      </c>
      <c r="AF50" s="19">
        <v>19.104911999999999</v>
      </c>
      <c r="AG50" s="19">
        <v>14.328684000000001</v>
      </c>
      <c r="AH50" s="19">
        <v>269.08655199999998</v>
      </c>
      <c r="AI50" s="19">
        <v>32.420067000000003</v>
      </c>
      <c r="AJ50" s="19">
        <v>302.52014800000001</v>
      </c>
      <c r="AK50" s="19">
        <v>6.935994</v>
      </c>
      <c r="AL50" s="19">
        <v>0</v>
      </c>
      <c r="AM50" s="19">
        <v>994.76726500000007</v>
      </c>
    </row>
    <row r="51" spans="1:39">
      <c r="A51" s="6" t="s">
        <v>115</v>
      </c>
      <c r="B51" s="6" t="s">
        <v>22</v>
      </c>
      <c r="C51" s="6" t="s">
        <v>116</v>
      </c>
      <c r="D51" s="5">
        <v>0</v>
      </c>
      <c r="E51" s="5">
        <v>311.17207199999996</v>
      </c>
      <c r="F51" s="5">
        <v>105.459</v>
      </c>
      <c r="G51" s="5">
        <v>416.63107199999996</v>
      </c>
      <c r="H51" s="5">
        <v>1560.0116499999999</v>
      </c>
      <c r="I51" s="5">
        <v>70.214286999999999</v>
      </c>
      <c r="J51" s="5">
        <v>222.76703000000001</v>
      </c>
      <c r="K51" s="5">
        <v>1852.9929669999999</v>
      </c>
      <c r="L51" s="5">
        <v>492.38364100000001</v>
      </c>
      <c r="M51" s="5">
        <v>637.49072699999999</v>
      </c>
      <c r="N51" s="5">
        <v>64.851635000000002</v>
      </c>
      <c r="O51" s="5">
        <v>48.638726999999996</v>
      </c>
      <c r="P51" s="5">
        <v>817.52199300000007</v>
      </c>
      <c r="Q51" s="5">
        <v>36.954320000000003</v>
      </c>
      <c r="R51" s="5">
        <v>1605.457402</v>
      </c>
      <c r="S51" s="5">
        <v>47.151802000000004</v>
      </c>
      <c r="T51" s="5">
        <v>0</v>
      </c>
      <c r="U51" s="5">
        <v>0</v>
      </c>
      <c r="V51" s="5">
        <v>129.66268700000001</v>
      </c>
      <c r="W51" s="5">
        <v>4544.2795709999991</v>
      </c>
      <c r="X51" s="5">
        <v>4507.3252509999993</v>
      </c>
      <c r="Y51" s="19">
        <v>27.456358999999999</v>
      </c>
      <c r="Z51" s="19">
        <v>149.03934000000001</v>
      </c>
      <c r="AA51" s="19">
        <v>8.0485220000000002</v>
      </c>
      <c r="AB51" s="19">
        <v>0</v>
      </c>
      <c r="AC51" s="19">
        <v>157.087862</v>
      </c>
      <c r="AD51" s="19">
        <v>48.562161000000003</v>
      </c>
      <c r="AE51" s="19">
        <v>54.336516000000003</v>
      </c>
      <c r="AF51" s="19">
        <v>6.1537959999999998</v>
      </c>
      <c r="AG51" s="19">
        <v>4.6153490000000001</v>
      </c>
      <c r="AH51" s="19">
        <v>70.256292999999999</v>
      </c>
      <c r="AI51" s="19">
        <v>2.8116750000000001</v>
      </c>
      <c r="AJ51" s="19">
        <v>135.361954</v>
      </c>
      <c r="AK51" s="19">
        <v>4.4967750000000004</v>
      </c>
      <c r="AL51" s="19">
        <v>0</v>
      </c>
      <c r="AM51" s="19">
        <v>372.96511099999998</v>
      </c>
    </row>
    <row r="52" spans="1:39">
      <c r="A52" s="6" t="s">
        <v>117</v>
      </c>
      <c r="B52" s="6" t="s">
        <v>22</v>
      </c>
      <c r="C52" s="6" t="s">
        <v>118</v>
      </c>
      <c r="D52" s="5">
        <v>0</v>
      </c>
      <c r="E52" s="5">
        <v>387.28602799999999</v>
      </c>
      <c r="F52" s="5">
        <v>130.101</v>
      </c>
      <c r="G52" s="5">
        <v>517.38702799999999</v>
      </c>
      <c r="H52" s="5">
        <v>2351.3201159999999</v>
      </c>
      <c r="I52" s="5">
        <v>146.43716699999999</v>
      </c>
      <c r="J52" s="5">
        <v>130.75129100000001</v>
      </c>
      <c r="K52" s="5">
        <v>2628.508574</v>
      </c>
      <c r="L52" s="5">
        <v>597.13303099999996</v>
      </c>
      <c r="M52" s="5">
        <v>693.79114300000003</v>
      </c>
      <c r="N52" s="5">
        <v>73.043931000000001</v>
      </c>
      <c r="O52" s="5">
        <v>54.782949000000002</v>
      </c>
      <c r="P52" s="5">
        <v>891.10334999999998</v>
      </c>
      <c r="Q52" s="5">
        <v>39.4054</v>
      </c>
      <c r="R52" s="5">
        <v>1752.126773</v>
      </c>
      <c r="S52" s="5">
        <v>87.202962999999997</v>
      </c>
      <c r="T52" s="5">
        <v>0</v>
      </c>
      <c r="U52" s="5">
        <v>227.96616599999999</v>
      </c>
      <c r="V52" s="5">
        <v>247.21647899999999</v>
      </c>
      <c r="W52" s="5">
        <v>6057.5410140000004</v>
      </c>
      <c r="X52" s="5">
        <v>6018.1356139999998</v>
      </c>
      <c r="Y52" s="19">
        <v>31.780750999999999</v>
      </c>
      <c r="Z52" s="19">
        <v>210.19626700000001</v>
      </c>
      <c r="AA52" s="19">
        <v>13.369844000000001</v>
      </c>
      <c r="AB52" s="19">
        <v>10.841609</v>
      </c>
      <c r="AC52" s="19">
        <v>234.40772000000001</v>
      </c>
      <c r="AD52" s="19">
        <v>58.947454999999998</v>
      </c>
      <c r="AE52" s="19">
        <v>71.339538000000005</v>
      </c>
      <c r="AF52" s="19">
        <v>6.9311660000000002</v>
      </c>
      <c r="AG52" s="19">
        <v>5.1983759999999997</v>
      </c>
      <c r="AH52" s="19">
        <v>90.717384999999993</v>
      </c>
      <c r="AI52" s="19">
        <v>4.5877160000000003</v>
      </c>
      <c r="AJ52" s="19">
        <v>174.186465</v>
      </c>
      <c r="AK52" s="19">
        <v>8.5070519999999998</v>
      </c>
      <c r="AL52" s="19">
        <v>0</v>
      </c>
      <c r="AM52" s="19">
        <v>507.82944299999997</v>
      </c>
    </row>
    <row r="53" spans="1:39">
      <c r="A53" s="6" t="s">
        <v>119</v>
      </c>
      <c r="B53" s="6" t="s">
        <v>22</v>
      </c>
      <c r="C53" s="6" t="s">
        <v>120</v>
      </c>
      <c r="D53" s="5">
        <v>0</v>
      </c>
      <c r="E53" s="5">
        <v>81.033224000000004</v>
      </c>
      <c r="F53" s="5">
        <v>32.003999999999998</v>
      </c>
      <c r="G53" s="5">
        <v>113.03722400000001</v>
      </c>
      <c r="H53" s="5">
        <v>427.66740199999998</v>
      </c>
      <c r="I53" s="5">
        <v>16.725519999999999</v>
      </c>
      <c r="J53" s="5">
        <v>73.210565000000003</v>
      </c>
      <c r="K53" s="5">
        <v>517.60348699999997</v>
      </c>
      <c r="L53" s="5">
        <v>308.17686900000001</v>
      </c>
      <c r="M53" s="5">
        <v>518.41000300000007</v>
      </c>
      <c r="N53" s="5">
        <v>42.514616000000004</v>
      </c>
      <c r="O53" s="5">
        <v>31.885960999999998</v>
      </c>
      <c r="P53" s="5">
        <v>652.32929299999989</v>
      </c>
      <c r="Q53" s="5">
        <v>37.394254999999994</v>
      </c>
      <c r="R53" s="5">
        <v>1282.534128</v>
      </c>
      <c r="S53" s="5">
        <v>17.867547999999999</v>
      </c>
      <c r="T53" s="5">
        <v>0</v>
      </c>
      <c r="U53" s="5">
        <v>0</v>
      </c>
      <c r="V53" s="5">
        <v>49.350970000000004</v>
      </c>
      <c r="W53" s="5">
        <v>2288.5702260000003</v>
      </c>
      <c r="X53" s="5">
        <v>2251.1759710000006</v>
      </c>
      <c r="Y53" s="19">
        <v>6.7671219999999996</v>
      </c>
      <c r="Z53" s="19">
        <v>42.318928</v>
      </c>
      <c r="AA53" s="19">
        <v>1.74973</v>
      </c>
      <c r="AB53" s="19">
        <v>0</v>
      </c>
      <c r="AC53" s="19">
        <v>44.068657999999999</v>
      </c>
      <c r="AD53" s="19">
        <v>31.588194999999999</v>
      </c>
      <c r="AE53" s="19">
        <v>50.031534000000001</v>
      </c>
      <c r="AF53" s="19">
        <v>4.0342269999999996</v>
      </c>
      <c r="AG53" s="19">
        <v>3.0256699999999999</v>
      </c>
      <c r="AH53" s="19">
        <v>62.707810000000002</v>
      </c>
      <c r="AI53" s="19">
        <v>3.7549139999999999</v>
      </c>
      <c r="AJ53" s="19">
        <v>119.79924099999999</v>
      </c>
      <c r="AK53" s="19">
        <v>1.917387</v>
      </c>
      <c r="AL53" s="19">
        <v>0</v>
      </c>
      <c r="AM53" s="19">
        <v>204.140603</v>
      </c>
    </row>
    <row r="54" spans="1:39">
      <c r="A54" s="6" t="s">
        <v>121</v>
      </c>
      <c r="B54" s="6" t="s">
        <v>22</v>
      </c>
      <c r="C54" s="6" t="s">
        <v>122</v>
      </c>
      <c r="D54" s="5">
        <v>0</v>
      </c>
      <c r="E54" s="5">
        <v>417.45685300000002</v>
      </c>
      <c r="F54" s="5">
        <v>155.34899999999999</v>
      </c>
      <c r="G54" s="5">
        <v>572.80585299999996</v>
      </c>
      <c r="H54" s="5">
        <v>2077.2681399999997</v>
      </c>
      <c r="I54" s="5">
        <v>214.74001199999998</v>
      </c>
      <c r="J54" s="5">
        <v>347.56150799999995</v>
      </c>
      <c r="K54" s="5">
        <v>2639.5696600000001</v>
      </c>
      <c r="L54" s="5">
        <v>843.096225</v>
      </c>
      <c r="M54" s="5">
        <v>0</v>
      </c>
      <c r="N54" s="5">
        <v>110.372505</v>
      </c>
      <c r="O54" s="5">
        <v>82.779380000000003</v>
      </c>
      <c r="P54" s="5">
        <v>941.74033799999995</v>
      </c>
      <c r="Q54" s="5">
        <v>113.46269100000001</v>
      </c>
      <c r="R54" s="5">
        <v>1248.354914</v>
      </c>
      <c r="S54" s="5">
        <v>56.870461999999996</v>
      </c>
      <c r="T54" s="5">
        <v>0</v>
      </c>
      <c r="U54" s="5">
        <v>0</v>
      </c>
      <c r="V54" s="5">
        <v>176.17017000000001</v>
      </c>
      <c r="W54" s="5">
        <v>5536.8672840000008</v>
      </c>
      <c r="X54" s="5">
        <v>5423.4045930000011</v>
      </c>
      <c r="Y54" s="19">
        <v>36.834428000000003</v>
      </c>
      <c r="Z54" s="19">
        <v>188.011326</v>
      </c>
      <c r="AA54" s="19">
        <v>20.229469000000002</v>
      </c>
      <c r="AB54" s="19">
        <v>0</v>
      </c>
      <c r="AC54" s="19">
        <v>208.24079499999999</v>
      </c>
      <c r="AD54" s="19">
        <v>84.891497000000001</v>
      </c>
      <c r="AE54" s="19">
        <v>0</v>
      </c>
      <c r="AF54" s="19">
        <v>10.473293999999999</v>
      </c>
      <c r="AG54" s="19">
        <v>7.8549709999999999</v>
      </c>
      <c r="AH54" s="19">
        <v>99.556493000000003</v>
      </c>
      <c r="AI54" s="19">
        <v>11.994757999999999</v>
      </c>
      <c r="AJ54" s="19">
        <v>117.88475800000001</v>
      </c>
      <c r="AK54" s="19">
        <v>5.4156930000000001</v>
      </c>
      <c r="AL54" s="19">
        <v>0</v>
      </c>
      <c r="AM54" s="19">
        <v>453.26717100000002</v>
      </c>
    </row>
    <row r="55" spans="1:39">
      <c r="A55" s="6" t="s">
        <v>123</v>
      </c>
      <c r="B55" s="6" t="s">
        <v>22</v>
      </c>
      <c r="C55" s="6" t="s">
        <v>124</v>
      </c>
      <c r="D55" s="5">
        <v>0</v>
      </c>
      <c r="E55" s="5">
        <v>145.91441599999999</v>
      </c>
      <c r="F55" s="5">
        <v>51.996000000000002</v>
      </c>
      <c r="G55" s="5">
        <v>197.910416</v>
      </c>
      <c r="H55" s="5">
        <v>849.86618899999996</v>
      </c>
      <c r="I55" s="5">
        <v>56.440743000000005</v>
      </c>
      <c r="J55" s="5">
        <v>181.56601999999998</v>
      </c>
      <c r="K55" s="5">
        <v>1087.8729519999999</v>
      </c>
      <c r="L55" s="5">
        <v>437.26904500000001</v>
      </c>
      <c r="M55" s="5">
        <v>582.16180900000006</v>
      </c>
      <c r="N55" s="5">
        <v>60.013024999999999</v>
      </c>
      <c r="O55" s="5">
        <v>45.009769999999996</v>
      </c>
      <c r="P55" s="5">
        <v>739.49843299999998</v>
      </c>
      <c r="Q55" s="5">
        <v>37.905473000000001</v>
      </c>
      <c r="R55" s="5">
        <v>1464.58851</v>
      </c>
      <c r="S55" s="5">
        <v>28.752023000000001</v>
      </c>
      <c r="T55" s="5">
        <v>0</v>
      </c>
      <c r="U55" s="5">
        <v>0</v>
      </c>
      <c r="V55" s="5">
        <v>112.81648200000001</v>
      </c>
      <c r="W55" s="5">
        <v>3329.2094279999997</v>
      </c>
      <c r="X55" s="5">
        <v>3291.3039549999999</v>
      </c>
      <c r="Y55" s="19">
        <v>12.305788</v>
      </c>
      <c r="Z55" s="19">
        <v>84.023882</v>
      </c>
      <c r="AA55" s="19">
        <v>5.4963100000000003</v>
      </c>
      <c r="AB55" s="19">
        <v>0</v>
      </c>
      <c r="AC55" s="19">
        <v>89.520191999999994</v>
      </c>
      <c r="AD55" s="19">
        <v>45.150596999999998</v>
      </c>
      <c r="AE55" s="19">
        <v>54.333022</v>
      </c>
      <c r="AF55" s="19">
        <v>5.6946580000000004</v>
      </c>
      <c r="AG55" s="19">
        <v>4.2709950000000001</v>
      </c>
      <c r="AH55" s="19">
        <v>68.888901000000004</v>
      </c>
      <c r="AI55" s="19">
        <v>3.6131829999999998</v>
      </c>
      <c r="AJ55" s="19">
        <v>133.18757600000001</v>
      </c>
      <c r="AK55" s="19">
        <v>3.1835360000000001</v>
      </c>
      <c r="AL55" s="19">
        <v>0</v>
      </c>
      <c r="AM55" s="19">
        <v>283.347689</v>
      </c>
    </row>
    <row r="56" spans="1:39">
      <c r="A56" s="6" t="s">
        <v>125</v>
      </c>
      <c r="B56" s="6" t="s">
        <v>22</v>
      </c>
      <c r="C56" s="6" t="s">
        <v>126</v>
      </c>
      <c r="D56" s="5">
        <v>0</v>
      </c>
      <c r="E56" s="5">
        <v>133.305702</v>
      </c>
      <c r="F56" s="5">
        <v>62.390999999999998</v>
      </c>
      <c r="G56" s="5">
        <v>195.69670199999999</v>
      </c>
      <c r="H56" s="5">
        <v>1027.5559960000001</v>
      </c>
      <c r="I56" s="5">
        <v>48.239410000000007</v>
      </c>
      <c r="J56" s="5">
        <v>193.84698399999999</v>
      </c>
      <c r="K56" s="5">
        <v>1269.64239</v>
      </c>
      <c r="L56" s="5">
        <v>310.29348999999996</v>
      </c>
      <c r="M56" s="5">
        <v>453.392518</v>
      </c>
      <c r="N56" s="5">
        <v>44.902605999999999</v>
      </c>
      <c r="O56" s="5">
        <v>33.676953999999995</v>
      </c>
      <c r="P56" s="5">
        <v>574.08116399999994</v>
      </c>
      <c r="Q56" s="5">
        <v>30.607242999999997</v>
      </c>
      <c r="R56" s="5">
        <v>1136.6604850000001</v>
      </c>
      <c r="S56" s="5">
        <v>25.052595</v>
      </c>
      <c r="T56" s="5">
        <v>0</v>
      </c>
      <c r="U56" s="5">
        <v>0</v>
      </c>
      <c r="V56" s="5">
        <v>63.805379000000002</v>
      </c>
      <c r="W56" s="5">
        <v>3001.1510410000001</v>
      </c>
      <c r="X56" s="5">
        <v>2970.5437980000006</v>
      </c>
      <c r="Y56" s="19">
        <v>11.762268000000001</v>
      </c>
      <c r="Z56" s="19">
        <v>94.065061999999998</v>
      </c>
      <c r="AA56" s="19">
        <v>4.2518279999999997</v>
      </c>
      <c r="AB56" s="19">
        <v>0</v>
      </c>
      <c r="AC56" s="19">
        <v>98.316890000000001</v>
      </c>
      <c r="AD56" s="19">
        <v>32.739718000000003</v>
      </c>
      <c r="AE56" s="19">
        <v>40.890497000000003</v>
      </c>
      <c r="AF56" s="19">
        <v>4.2608249999999996</v>
      </c>
      <c r="AG56" s="19">
        <v>3.1956190000000002</v>
      </c>
      <c r="AH56" s="19">
        <v>51.845671000000003</v>
      </c>
      <c r="AI56" s="19">
        <v>2.7189160000000001</v>
      </c>
      <c r="AJ56" s="19">
        <v>100.192612</v>
      </c>
      <c r="AK56" s="19">
        <v>2.108009</v>
      </c>
      <c r="AL56" s="19">
        <v>0</v>
      </c>
      <c r="AM56" s="19">
        <v>245.11949700000002</v>
      </c>
    </row>
    <row r="57" spans="1:39">
      <c r="A57" s="6" t="s">
        <v>127</v>
      </c>
      <c r="B57" s="6" t="s">
        <v>22</v>
      </c>
      <c r="C57" s="6" t="s">
        <v>128</v>
      </c>
      <c r="D57" s="5">
        <v>0</v>
      </c>
      <c r="E57" s="5">
        <v>94.455216000000007</v>
      </c>
      <c r="F57" s="5">
        <v>31.776</v>
      </c>
      <c r="G57" s="5">
        <v>126.231216</v>
      </c>
      <c r="H57" s="5">
        <v>576.592849</v>
      </c>
      <c r="I57" s="5">
        <v>25.807569999999998</v>
      </c>
      <c r="J57" s="5">
        <v>172.68133700000001</v>
      </c>
      <c r="K57" s="5">
        <v>775.08175600000004</v>
      </c>
      <c r="L57" s="5">
        <v>442.62477200000001</v>
      </c>
      <c r="M57" s="5">
        <v>503.41256699999997</v>
      </c>
      <c r="N57" s="5">
        <v>62.223103999999999</v>
      </c>
      <c r="O57" s="5">
        <v>46.667328000000005</v>
      </c>
      <c r="P57" s="5">
        <v>642.00677399999995</v>
      </c>
      <c r="Q57" s="5">
        <v>31.283535000000001</v>
      </c>
      <c r="R57" s="5">
        <v>1285.593308</v>
      </c>
      <c r="S57" s="5">
        <v>22.377554</v>
      </c>
      <c r="T57" s="5">
        <v>0</v>
      </c>
      <c r="U57" s="5">
        <v>0</v>
      </c>
      <c r="V57" s="5">
        <v>72.277389999999997</v>
      </c>
      <c r="W57" s="5">
        <v>2724.1859960000002</v>
      </c>
      <c r="X57" s="5">
        <v>2692.9024610000001</v>
      </c>
      <c r="Y57" s="19">
        <v>7.6515969999999998</v>
      </c>
      <c r="Z57" s="19">
        <v>55.328557000000004</v>
      </c>
      <c r="AA57" s="19">
        <v>2.5651459999999999</v>
      </c>
      <c r="AB57" s="19">
        <v>0</v>
      </c>
      <c r="AC57" s="19">
        <v>57.893703000000002</v>
      </c>
      <c r="AD57" s="19">
        <v>45.153241999999999</v>
      </c>
      <c r="AE57" s="19">
        <v>57.927371000000001</v>
      </c>
      <c r="AF57" s="19">
        <v>5.9043739999999998</v>
      </c>
      <c r="AG57" s="19">
        <v>4.4282789999999999</v>
      </c>
      <c r="AH57" s="19">
        <v>72.381196000000003</v>
      </c>
      <c r="AI57" s="19">
        <v>4.4786739999999998</v>
      </c>
      <c r="AJ57" s="19">
        <v>140.64122</v>
      </c>
      <c r="AK57" s="19">
        <v>2.1203509999999999</v>
      </c>
      <c r="AL57" s="19">
        <v>0</v>
      </c>
      <c r="AM57" s="19">
        <v>253.46011300000001</v>
      </c>
    </row>
    <row r="58" spans="1:39">
      <c r="A58" s="6" t="s">
        <v>129</v>
      </c>
      <c r="B58" s="6" t="s">
        <v>22</v>
      </c>
      <c r="C58" s="6" t="s">
        <v>130</v>
      </c>
      <c r="D58" s="5">
        <v>0</v>
      </c>
      <c r="E58" s="5">
        <v>395.28764200000001</v>
      </c>
      <c r="F58" s="5">
        <v>93.738</v>
      </c>
      <c r="G58" s="5">
        <v>489.025642</v>
      </c>
      <c r="H58" s="5">
        <v>1740.3569299999999</v>
      </c>
      <c r="I58" s="5">
        <v>134.24032</v>
      </c>
      <c r="J58" s="5">
        <v>454.64863700000001</v>
      </c>
      <c r="K58" s="5">
        <v>2329.245887</v>
      </c>
      <c r="L58" s="5">
        <v>634.97989899999993</v>
      </c>
      <c r="M58" s="5">
        <v>547.95142099999998</v>
      </c>
      <c r="N58" s="5">
        <v>65.411553999999995</v>
      </c>
      <c r="O58" s="5">
        <v>49.058664999999998</v>
      </c>
      <c r="P58" s="5">
        <v>628.05669899999998</v>
      </c>
      <c r="Q58" s="5">
        <v>75.669482000000002</v>
      </c>
      <c r="R58" s="5">
        <v>1366.147821</v>
      </c>
      <c r="S58" s="5">
        <v>60.965900000000005</v>
      </c>
      <c r="T58" s="5">
        <v>0</v>
      </c>
      <c r="U58" s="5">
        <v>0</v>
      </c>
      <c r="V58" s="5">
        <v>202.534435</v>
      </c>
      <c r="W58" s="5">
        <v>5082.8995839999998</v>
      </c>
      <c r="X58" s="5">
        <v>5007.2301019999995</v>
      </c>
      <c r="Y58" s="19">
        <v>34.878321</v>
      </c>
      <c r="Z58" s="19">
        <v>150.59992199999999</v>
      </c>
      <c r="AA58" s="19">
        <v>12.853172000000001</v>
      </c>
      <c r="AB58" s="19">
        <v>0</v>
      </c>
      <c r="AC58" s="19">
        <v>163.45309399999999</v>
      </c>
      <c r="AD58" s="19">
        <v>55.978709000000002</v>
      </c>
      <c r="AE58" s="19">
        <v>49.794606000000002</v>
      </c>
      <c r="AF58" s="19">
        <v>6.2069299999999998</v>
      </c>
      <c r="AG58" s="19">
        <v>4.6551980000000004</v>
      </c>
      <c r="AH58" s="19">
        <v>57.074103000000001</v>
      </c>
      <c r="AI58" s="19">
        <v>6.876398</v>
      </c>
      <c r="AJ58" s="19">
        <v>117.73083699999999</v>
      </c>
      <c r="AK58" s="19">
        <v>4.7891640000000004</v>
      </c>
      <c r="AL58" s="19">
        <v>0</v>
      </c>
      <c r="AM58" s="19">
        <v>376.83012500000007</v>
      </c>
    </row>
    <row r="59" spans="1:39">
      <c r="A59" s="6" t="s">
        <v>131</v>
      </c>
      <c r="B59" s="6" t="s">
        <v>22</v>
      </c>
      <c r="C59" s="6" t="s">
        <v>132</v>
      </c>
      <c r="D59" s="5">
        <v>0</v>
      </c>
      <c r="E59" s="5">
        <v>81.985701999999989</v>
      </c>
      <c r="F59" s="5">
        <v>32.298000000000002</v>
      </c>
      <c r="G59" s="5">
        <v>114.28370199999999</v>
      </c>
      <c r="H59" s="5">
        <v>372.90601700000002</v>
      </c>
      <c r="I59" s="5">
        <v>20.607164000000001</v>
      </c>
      <c r="J59" s="5">
        <v>82.647587000000001</v>
      </c>
      <c r="K59" s="5">
        <v>476.16076799999996</v>
      </c>
      <c r="L59" s="5">
        <v>237.477228</v>
      </c>
      <c r="M59" s="5">
        <v>328.69235800000001</v>
      </c>
      <c r="N59" s="5">
        <v>39.849196999999997</v>
      </c>
      <c r="O59" s="5">
        <v>29.886898000000002</v>
      </c>
      <c r="P59" s="5">
        <v>406.81986000000001</v>
      </c>
      <c r="Q59" s="5">
        <v>27.699197000000002</v>
      </c>
      <c r="R59" s="5">
        <v>832.94750999999997</v>
      </c>
      <c r="S59" s="5">
        <v>10.196087</v>
      </c>
      <c r="T59" s="5">
        <v>0</v>
      </c>
      <c r="U59" s="5">
        <v>0</v>
      </c>
      <c r="V59" s="5">
        <v>18.440836999999998</v>
      </c>
      <c r="W59" s="5">
        <v>1689.5061320000002</v>
      </c>
      <c r="X59" s="5">
        <v>1661.8069350000003</v>
      </c>
      <c r="Y59" s="19">
        <v>7.234032</v>
      </c>
      <c r="Z59" s="19">
        <v>36.760663999999998</v>
      </c>
      <c r="AA59" s="19">
        <v>1.8733789999999999</v>
      </c>
      <c r="AB59" s="19">
        <v>0</v>
      </c>
      <c r="AC59" s="19">
        <v>38.634042999999998</v>
      </c>
      <c r="AD59" s="19">
        <v>26.834215</v>
      </c>
      <c r="AE59" s="19">
        <v>28.996580000000002</v>
      </c>
      <c r="AF59" s="19">
        <v>3.781304</v>
      </c>
      <c r="AG59" s="19">
        <v>2.835979</v>
      </c>
      <c r="AH59" s="19">
        <v>36.048875000000002</v>
      </c>
      <c r="AI59" s="19">
        <v>2.349424</v>
      </c>
      <c r="AJ59" s="19">
        <v>71.662738000000004</v>
      </c>
      <c r="AK59" s="19">
        <v>0.95688700000000004</v>
      </c>
      <c r="AL59" s="19">
        <v>0</v>
      </c>
      <c r="AM59" s="19">
        <v>145.32191500000002</v>
      </c>
    </row>
    <row r="60" spans="1:39">
      <c r="A60" s="6" t="s">
        <v>133</v>
      </c>
      <c r="B60" s="6" t="s">
        <v>22</v>
      </c>
      <c r="C60" s="6" t="s">
        <v>134</v>
      </c>
      <c r="D60" s="5">
        <v>0</v>
      </c>
      <c r="E60" s="5">
        <v>85.325546000000003</v>
      </c>
      <c r="F60" s="5">
        <v>32.622</v>
      </c>
      <c r="G60" s="5">
        <v>117.947546</v>
      </c>
      <c r="H60" s="5">
        <v>728.83705299999997</v>
      </c>
      <c r="I60" s="5">
        <v>33.924565000000001</v>
      </c>
      <c r="J60" s="5">
        <v>113.336</v>
      </c>
      <c r="K60" s="5">
        <v>876.09761800000001</v>
      </c>
      <c r="L60" s="5">
        <v>414.737979</v>
      </c>
      <c r="M60" s="5">
        <v>393.11175099999997</v>
      </c>
      <c r="N60" s="5">
        <v>65.337813999999995</v>
      </c>
      <c r="O60" s="5">
        <v>49.003360000000001</v>
      </c>
      <c r="P60" s="5">
        <v>502.113292</v>
      </c>
      <c r="Q60" s="5">
        <v>23.973716</v>
      </c>
      <c r="R60" s="5">
        <v>1033.539933</v>
      </c>
      <c r="S60" s="5">
        <v>17.165108</v>
      </c>
      <c r="T60" s="5">
        <v>0</v>
      </c>
      <c r="U60" s="5">
        <v>0</v>
      </c>
      <c r="V60" s="5">
        <v>59.242024000000001</v>
      </c>
      <c r="W60" s="5">
        <v>2518.7302079999999</v>
      </c>
      <c r="X60" s="5">
        <v>2494.756492</v>
      </c>
      <c r="Y60" s="19">
        <v>6.8111160000000002</v>
      </c>
      <c r="Z60" s="19">
        <v>72.615367000000006</v>
      </c>
      <c r="AA60" s="19">
        <v>2.9952290000000001</v>
      </c>
      <c r="AB60" s="19">
        <v>0</v>
      </c>
      <c r="AC60" s="19">
        <v>75.610596000000001</v>
      </c>
      <c r="AD60" s="19">
        <v>44.852200000000003</v>
      </c>
      <c r="AE60" s="19">
        <v>39.113560999999997</v>
      </c>
      <c r="AF60" s="19">
        <v>6.1999269999999997</v>
      </c>
      <c r="AG60" s="19">
        <v>4.6499449999999998</v>
      </c>
      <c r="AH60" s="19">
        <v>49.596004999999998</v>
      </c>
      <c r="AI60" s="19">
        <v>2.5988009999999999</v>
      </c>
      <c r="AJ60" s="19">
        <v>99.559438</v>
      </c>
      <c r="AK60" s="19">
        <v>1.5778300000000001</v>
      </c>
      <c r="AL60" s="19">
        <v>0</v>
      </c>
      <c r="AM60" s="19">
        <v>228.41118000000003</v>
      </c>
    </row>
    <row r="61" spans="1:39">
      <c r="A61" s="6" t="s">
        <v>135</v>
      </c>
      <c r="B61" s="6" t="s">
        <v>22</v>
      </c>
      <c r="C61" s="6" t="s">
        <v>136</v>
      </c>
      <c r="D61" s="5">
        <v>0</v>
      </c>
      <c r="E61" s="5">
        <v>72.771287000000001</v>
      </c>
      <c r="F61" s="5">
        <v>29.151</v>
      </c>
      <c r="G61" s="5">
        <v>101.922287</v>
      </c>
      <c r="H61" s="5">
        <v>412.23138900000004</v>
      </c>
      <c r="I61" s="5">
        <v>22.816258999999999</v>
      </c>
      <c r="J61" s="5">
        <v>101.24092</v>
      </c>
      <c r="K61" s="5">
        <v>536.28856800000005</v>
      </c>
      <c r="L61" s="5">
        <v>253.559834</v>
      </c>
      <c r="M61" s="5">
        <v>372.14746000000002</v>
      </c>
      <c r="N61" s="5">
        <v>35.240010999999996</v>
      </c>
      <c r="O61" s="5">
        <v>26.430008000000001</v>
      </c>
      <c r="P61" s="5">
        <v>467.942204</v>
      </c>
      <c r="Q61" s="5">
        <v>27.044539</v>
      </c>
      <c r="R61" s="5">
        <v>928.80422199999998</v>
      </c>
      <c r="S61" s="5">
        <v>12.789370000000002</v>
      </c>
      <c r="T61" s="5">
        <v>0</v>
      </c>
      <c r="U61" s="5">
        <v>0</v>
      </c>
      <c r="V61" s="5">
        <v>30.911536999999999</v>
      </c>
      <c r="W61" s="5">
        <v>1864.2758180000003</v>
      </c>
      <c r="X61" s="5">
        <v>1837.2312790000001</v>
      </c>
      <c r="Y61" s="19">
        <v>6.4209959999999997</v>
      </c>
      <c r="Z61" s="19">
        <v>39.729737999999998</v>
      </c>
      <c r="AA61" s="19">
        <v>2.9348550000000002</v>
      </c>
      <c r="AB61" s="19">
        <v>0</v>
      </c>
      <c r="AC61" s="19">
        <v>42.664593000000004</v>
      </c>
      <c r="AD61" s="19">
        <v>25.952072999999999</v>
      </c>
      <c r="AE61" s="19">
        <v>38.569572000000001</v>
      </c>
      <c r="AF61" s="19">
        <v>3.3439380000000001</v>
      </c>
      <c r="AG61" s="19">
        <v>2.5079530000000001</v>
      </c>
      <c r="AH61" s="19">
        <v>48.019136000000003</v>
      </c>
      <c r="AI61" s="19">
        <v>3.084473</v>
      </c>
      <c r="AJ61" s="19">
        <v>92.440599000000006</v>
      </c>
      <c r="AK61" s="19">
        <v>0</v>
      </c>
      <c r="AL61" s="19">
        <v>0</v>
      </c>
      <c r="AM61" s="19">
        <v>167.478261</v>
      </c>
    </row>
    <row r="62" spans="1:39">
      <c r="A62" s="5" t="s">
        <v>137</v>
      </c>
      <c r="B62" s="5" t="s">
        <v>22</v>
      </c>
      <c r="C62" s="5" t="s">
        <v>138</v>
      </c>
      <c r="D62" s="5">
        <v>41828.707778000004</v>
      </c>
      <c r="E62" s="5">
        <v>1516.1959899999999</v>
      </c>
      <c r="F62" s="5">
        <v>631.83900000000006</v>
      </c>
      <c r="G62" s="5">
        <v>43976.742768000004</v>
      </c>
      <c r="H62" s="5">
        <v>7627.0792470000006</v>
      </c>
      <c r="I62" s="5">
        <v>1016.826517</v>
      </c>
      <c r="J62" s="5">
        <v>1468.460411</v>
      </c>
      <c r="K62" s="5">
        <v>10112.366175000001</v>
      </c>
      <c r="L62" s="5">
        <v>2514.3230040000003</v>
      </c>
      <c r="M62" s="5">
        <v>0</v>
      </c>
      <c r="N62" s="5">
        <v>339.56813799999998</v>
      </c>
      <c r="O62" s="5">
        <v>254.67610300000001</v>
      </c>
      <c r="P62" s="5">
        <v>3553.0065049999998</v>
      </c>
      <c r="Q62" s="5">
        <v>428.07307299999997</v>
      </c>
      <c r="R62" s="5">
        <v>4575.3238190000002</v>
      </c>
      <c r="S62" s="5">
        <v>202.601913</v>
      </c>
      <c r="T62" s="5">
        <v>0</v>
      </c>
      <c r="U62" s="5">
        <v>0</v>
      </c>
      <c r="V62" s="5">
        <v>482.27146399999998</v>
      </c>
      <c r="W62" s="5">
        <v>61863.629143000006</v>
      </c>
      <c r="X62" s="5">
        <v>61435.556070000006</v>
      </c>
      <c r="Y62" s="19">
        <v>0</v>
      </c>
      <c r="Z62" s="19">
        <v>730.51149699999996</v>
      </c>
      <c r="AA62" s="19">
        <v>99.656684999999996</v>
      </c>
      <c r="AB62" s="19">
        <v>209.79738</v>
      </c>
      <c r="AC62" s="19">
        <v>1039.9655620000001</v>
      </c>
      <c r="AD62" s="19">
        <v>261.26115800000002</v>
      </c>
      <c r="AE62" s="19">
        <v>0</v>
      </c>
      <c r="AF62" s="19">
        <v>32.221789999999999</v>
      </c>
      <c r="AG62" s="19">
        <v>24.166342</v>
      </c>
      <c r="AH62" s="19">
        <v>314.06528700000001</v>
      </c>
      <c r="AI62" s="19">
        <v>37.839191</v>
      </c>
      <c r="AJ62" s="19">
        <v>370.453419</v>
      </c>
      <c r="AK62" s="19">
        <v>19.717352999999999</v>
      </c>
      <c r="AL62" s="19">
        <v>0</v>
      </c>
      <c r="AM62" s="19">
        <v>1691.3974920000001</v>
      </c>
    </row>
    <row r="63" spans="1:39">
      <c r="A63" s="6" t="s">
        <v>139</v>
      </c>
      <c r="B63" s="6" t="s">
        <v>22</v>
      </c>
      <c r="C63" s="6" t="s">
        <v>140</v>
      </c>
      <c r="D63" s="5">
        <v>0</v>
      </c>
      <c r="E63" s="5">
        <v>638.96798999999999</v>
      </c>
      <c r="F63" s="5">
        <v>161.49</v>
      </c>
      <c r="G63" s="5">
        <v>800.45799</v>
      </c>
      <c r="H63" s="5">
        <v>2776.091727</v>
      </c>
      <c r="I63" s="5">
        <v>302.56249200000002</v>
      </c>
      <c r="J63" s="5">
        <v>412.24833899999999</v>
      </c>
      <c r="K63" s="5">
        <v>3490.9025580000002</v>
      </c>
      <c r="L63" s="5">
        <v>770.25781400000005</v>
      </c>
      <c r="M63" s="5">
        <v>975.875675</v>
      </c>
      <c r="N63" s="5">
        <v>87.612621000000004</v>
      </c>
      <c r="O63" s="5">
        <v>65.709466000000006</v>
      </c>
      <c r="P63" s="5">
        <v>1248.351199</v>
      </c>
      <c r="Q63" s="5">
        <v>58.403905000000002</v>
      </c>
      <c r="R63" s="5">
        <v>2435.9528660000001</v>
      </c>
      <c r="S63" s="5">
        <v>157.167102</v>
      </c>
      <c r="T63" s="5">
        <v>0</v>
      </c>
      <c r="U63" s="5">
        <v>27.261959999999998</v>
      </c>
      <c r="V63" s="5">
        <v>515.19693599999994</v>
      </c>
      <c r="W63" s="5">
        <v>8197.1972260000002</v>
      </c>
      <c r="X63" s="5">
        <v>8138.7933209999992</v>
      </c>
      <c r="Y63" s="19">
        <v>43.553970999999997</v>
      </c>
      <c r="Z63" s="19">
        <v>269.45328000000001</v>
      </c>
      <c r="AA63" s="19">
        <v>27.583185</v>
      </c>
      <c r="AB63" s="19">
        <v>0</v>
      </c>
      <c r="AC63" s="19">
        <v>297.03646500000002</v>
      </c>
      <c r="AD63" s="19">
        <v>74.531209000000004</v>
      </c>
      <c r="AE63" s="19">
        <v>96.704683000000003</v>
      </c>
      <c r="AF63" s="19">
        <v>8.3135940000000002</v>
      </c>
      <c r="AG63" s="19">
        <v>6.2351970000000003</v>
      </c>
      <c r="AH63" s="19">
        <v>122.630239</v>
      </c>
      <c r="AI63" s="19">
        <v>6.420191</v>
      </c>
      <c r="AJ63" s="19">
        <v>233.883713</v>
      </c>
      <c r="AK63" s="19">
        <v>12.565509</v>
      </c>
      <c r="AL63" s="19">
        <v>0</v>
      </c>
      <c r="AM63" s="19">
        <v>661.57086700000013</v>
      </c>
    </row>
    <row r="64" spans="1:39">
      <c r="A64" s="6" t="s">
        <v>141</v>
      </c>
      <c r="B64" s="6" t="s">
        <v>22</v>
      </c>
      <c r="C64" s="6" t="s">
        <v>142</v>
      </c>
      <c r="D64" s="5">
        <v>0</v>
      </c>
      <c r="E64" s="5">
        <v>172.156419</v>
      </c>
      <c r="F64" s="5">
        <v>73.481999999999999</v>
      </c>
      <c r="G64" s="5">
        <v>245.638419</v>
      </c>
      <c r="H64" s="5">
        <v>1182.7237520000001</v>
      </c>
      <c r="I64" s="5">
        <v>54.690108000000002</v>
      </c>
      <c r="J64" s="5">
        <v>157.23416599999999</v>
      </c>
      <c r="K64" s="5">
        <v>1394.6480260000001</v>
      </c>
      <c r="L64" s="5">
        <v>344.383803</v>
      </c>
      <c r="M64" s="5">
        <v>499.96335100000005</v>
      </c>
      <c r="N64" s="5">
        <v>39.153624000000001</v>
      </c>
      <c r="O64" s="5">
        <v>29.365217000000001</v>
      </c>
      <c r="P64" s="5">
        <v>636.81399099999999</v>
      </c>
      <c r="Q64" s="5">
        <v>31.536228999999999</v>
      </c>
      <c r="R64" s="5">
        <v>1236.832412</v>
      </c>
      <c r="S64" s="5">
        <v>32.848072999999999</v>
      </c>
      <c r="T64" s="5">
        <v>0</v>
      </c>
      <c r="U64" s="5">
        <v>131.90666399999998</v>
      </c>
      <c r="V64" s="5">
        <v>96.225134000000011</v>
      </c>
      <c r="W64" s="5">
        <v>3482.4825310000001</v>
      </c>
      <c r="X64" s="5">
        <v>3450.9463020000003</v>
      </c>
      <c r="Y64" s="19">
        <v>15.190272999999999</v>
      </c>
      <c r="Z64" s="19">
        <v>109.142518</v>
      </c>
      <c r="AA64" s="19">
        <v>4.8475999999999999</v>
      </c>
      <c r="AB64" s="19">
        <v>19.794255</v>
      </c>
      <c r="AC64" s="19">
        <v>133.78437299999999</v>
      </c>
      <c r="AD64" s="19">
        <v>32.812282000000003</v>
      </c>
      <c r="AE64" s="19">
        <v>45.381714000000002</v>
      </c>
      <c r="AF64" s="19">
        <v>3.7153019999999999</v>
      </c>
      <c r="AG64" s="19">
        <v>2.786476</v>
      </c>
      <c r="AH64" s="19">
        <v>57.880284000000003</v>
      </c>
      <c r="AI64" s="19">
        <v>2.817472</v>
      </c>
      <c r="AJ64" s="19">
        <v>109.76377599999999</v>
      </c>
      <c r="AK64" s="19">
        <v>2.629416</v>
      </c>
      <c r="AL64" s="19">
        <v>0</v>
      </c>
      <c r="AM64" s="19">
        <v>294.18011999999999</v>
      </c>
    </row>
    <row r="65" spans="1:39">
      <c r="A65" s="6" t="s">
        <v>143</v>
      </c>
      <c r="B65" s="6" t="s">
        <v>22</v>
      </c>
      <c r="C65" s="6" t="s">
        <v>144</v>
      </c>
      <c r="D65" s="5">
        <v>0</v>
      </c>
      <c r="E65" s="5">
        <v>198.92642999999998</v>
      </c>
      <c r="F65" s="5">
        <v>67.161000000000001</v>
      </c>
      <c r="G65" s="5">
        <v>266.08742999999998</v>
      </c>
      <c r="H65" s="5">
        <v>938.21994299999994</v>
      </c>
      <c r="I65" s="5">
        <v>46.437639000000004</v>
      </c>
      <c r="J65" s="5">
        <v>0</v>
      </c>
      <c r="K65" s="5">
        <v>984.65758199999993</v>
      </c>
      <c r="L65" s="5">
        <v>564.55424199999993</v>
      </c>
      <c r="M65" s="5">
        <v>470.69996000000003</v>
      </c>
      <c r="N65" s="5">
        <v>56.723459999999996</v>
      </c>
      <c r="O65" s="5">
        <v>42.542595999999996</v>
      </c>
      <c r="P65" s="5">
        <v>601.37897799999996</v>
      </c>
      <c r="Q65" s="5">
        <v>28.608972000000001</v>
      </c>
      <c r="R65" s="5">
        <v>1199.953966</v>
      </c>
      <c r="S65" s="5">
        <v>33.8504</v>
      </c>
      <c r="T65" s="5">
        <v>0</v>
      </c>
      <c r="U65" s="5">
        <v>0</v>
      </c>
      <c r="V65" s="5">
        <v>81.131107</v>
      </c>
      <c r="W65" s="5">
        <v>3130.2347269999996</v>
      </c>
      <c r="X65" s="5">
        <v>3101.6257549999996</v>
      </c>
      <c r="Y65" s="19">
        <v>17.552333000000001</v>
      </c>
      <c r="Z65" s="19">
        <v>91.429374999999993</v>
      </c>
      <c r="AA65" s="19">
        <v>4.2216040000000001</v>
      </c>
      <c r="AB65" s="19">
        <v>0</v>
      </c>
      <c r="AC65" s="19">
        <v>95.650979000000007</v>
      </c>
      <c r="AD65" s="19">
        <v>0</v>
      </c>
      <c r="AE65" s="19">
        <v>47.637208999999999</v>
      </c>
      <c r="AF65" s="19">
        <v>5.3825099999999999</v>
      </c>
      <c r="AG65" s="19">
        <v>4.0368830000000004</v>
      </c>
      <c r="AH65" s="19">
        <v>60.355764999999998</v>
      </c>
      <c r="AI65" s="19">
        <v>3.1935009999999999</v>
      </c>
      <c r="AJ65" s="19">
        <v>117.412367</v>
      </c>
      <c r="AK65" s="19">
        <v>2.917303</v>
      </c>
      <c r="AL65" s="19">
        <v>0</v>
      </c>
      <c r="AM65" s="19">
        <v>233.532982</v>
      </c>
    </row>
    <row r="66" spans="1:39">
      <c r="A66" s="6" t="s">
        <v>145</v>
      </c>
      <c r="B66" s="6" t="s">
        <v>22</v>
      </c>
      <c r="C66" s="6" t="s">
        <v>146</v>
      </c>
      <c r="D66" s="5">
        <v>0</v>
      </c>
      <c r="E66" s="5">
        <v>544.57812899999999</v>
      </c>
      <c r="F66" s="5">
        <v>127.29</v>
      </c>
      <c r="G66" s="5">
        <v>671.86812899999995</v>
      </c>
      <c r="H66" s="5">
        <v>1847.9222460000001</v>
      </c>
      <c r="I66" s="5">
        <v>181.905585</v>
      </c>
      <c r="J66" s="5">
        <v>341.99674800000003</v>
      </c>
      <c r="K66" s="5">
        <v>2371.8245790000001</v>
      </c>
      <c r="L66" s="5">
        <v>581.21414599999991</v>
      </c>
      <c r="M66" s="5">
        <v>487.44919599999997</v>
      </c>
      <c r="N66" s="5">
        <v>71.556979000000013</v>
      </c>
      <c r="O66" s="5">
        <v>53.667735</v>
      </c>
      <c r="P66" s="5">
        <v>558.70962499999996</v>
      </c>
      <c r="Q66" s="5">
        <v>67.314413000000002</v>
      </c>
      <c r="R66" s="5">
        <v>1238.697948</v>
      </c>
      <c r="S66" s="5">
        <v>68.849532999999994</v>
      </c>
      <c r="T66" s="5">
        <v>0</v>
      </c>
      <c r="U66" s="5">
        <v>0</v>
      </c>
      <c r="V66" s="5">
        <v>161.765344</v>
      </c>
      <c r="W66" s="5">
        <v>5094.2196789999989</v>
      </c>
      <c r="X66" s="5">
        <v>5026.9052659999988</v>
      </c>
      <c r="Y66" s="19">
        <v>48.051011000000003</v>
      </c>
      <c r="Z66" s="19">
        <v>161.48813999999999</v>
      </c>
      <c r="AA66" s="19">
        <v>16.715872999999998</v>
      </c>
      <c r="AB66" s="19">
        <v>90.946466000000001</v>
      </c>
      <c r="AC66" s="19">
        <v>269.15047900000002</v>
      </c>
      <c r="AD66" s="19">
        <v>56.425562999999997</v>
      </c>
      <c r="AE66" s="19">
        <v>43.478077999999996</v>
      </c>
      <c r="AF66" s="19">
        <v>6.7900729999999996</v>
      </c>
      <c r="AG66" s="19">
        <v>5.0925549999999999</v>
      </c>
      <c r="AH66" s="19">
        <v>49.834159</v>
      </c>
      <c r="AI66" s="19">
        <v>6.0041159999999998</v>
      </c>
      <c r="AJ66" s="19">
        <v>105.19486499999999</v>
      </c>
      <c r="AK66" s="19">
        <v>6.4249270000000003</v>
      </c>
      <c r="AL66" s="19">
        <v>0</v>
      </c>
      <c r="AM66" s="19">
        <v>485.24684500000001</v>
      </c>
    </row>
    <row r="67" spans="1:39">
      <c r="A67" s="6" t="s">
        <v>147</v>
      </c>
      <c r="B67" s="6" t="s">
        <v>22</v>
      </c>
      <c r="C67" s="6" t="s">
        <v>148</v>
      </c>
      <c r="D67" s="5">
        <v>0</v>
      </c>
      <c r="E67" s="5">
        <v>435.741984</v>
      </c>
      <c r="F67" s="5">
        <v>124.077</v>
      </c>
      <c r="G67" s="5">
        <v>559.81898399999989</v>
      </c>
      <c r="H67" s="5">
        <v>2520.8018259999999</v>
      </c>
      <c r="I67" s="5">
        <v>210.138915</v>
      </c>
      <c r="J67" s="5">
        <v>403.81883799999997</v>
      </c>
      <c r="K67" s="5">
        <v>3134.759579</v>
      </c>
      <c r="L67" s="5">
        <v>824.34613999999999</v>
      </c>
      <c r="M67" s="5">
        <v>0</v>
      </c>
      <c r="N67" s="5">
        <v>111.736734</v>
      </c>
      <c r="O67" s="5">
        <v>83.802551000000008</v>
      </c>
      <c r="P67" s="5">
        <v>1090.1297009999998</v>
      </c>
      <c r="Q67" s="5">
        <v>131.34092800000002</v>
      </c>
      <c r="R67" s="5">
        <v>1417.0099140000002</v>
      </c>
      <c r="S67" s="5">
        <v>39.48753</v>
      </c>
      <c r="T67" s="5">
        <v>0</v>
      </c>
      <c r="U67" s="5">
        <v>0</v>
      </c>
      <c r="V67" s="5">
        <v>153.17834500000001</v>
      </c>
      <c r="W67" s="5">
        <v>6128.6004919999996</v>
      </c>
      <c r="X67" s="5">
        <v>5997.259563999999</v>
      </c>
      <c r="Y67" s="19">
        <v>38.447820999999998</v>
      </c>
      <c r="Z67" s="19">
        <v>233.48734300000001</v>
      </c>
      <c r="AA67" s="19">
        <v>19.258960999999999</v>
      </c>
      <c r="AB67" s="19">
        <v>74.947320000000005</v>
      </c>
      <c r="AC67" s="19">
        <v>327.693624</v>
      </c>
      <c r="AD67" s="19">
        <v>85.558177999999998</v>
      </c>
      <c r="AE67" s="19">
        <v>0</v>
      </c>
      <c r="AF67" s="19">
        <v>10.602748999999999</v>
      </c>
      <c r="AG67" s="19">
        <v>7.9520619999999997</v>
      </c>
      <c r="AH67" s="19">
        <v>103.611502</v>
      </c>
      <c r="AI67" s="19">
        <v>12.483314</v>
      </c>
      <c r="AJ67" s="19">
        <v>122.166313</v>
      </c>
      <c r="AK67" s="19">
        <v>3.7325719999999998</v>
      </c>
      <c r="AL67" s="19">
        <v>0</v>
      </c>
      <c r="AM67" s="19">
        <v>577.59850800000004</v>
      </c>
    </row>
    <row r="68" spans="1:39">
      <c r="A68" s="6" t="s">
        <v>149</v>
      </c>
      <c r="B68" s="6" t="s">
        <v>22</v>
      </c>
      <c r="C68" s="6" t="s">
        <v>150</v>
      </c>
      <c r="D68" s="5">
        <v>0</v>
      </c>
      <c r="E68" s="5">
        <v>115.383628</v>
      </c>
      <c r="F68" s="5">
        <v>50.634</v>
      </c>
      <c r="G68" s="5">
        <v>166.017628</v>
      </c>
      <c r="H68" s="5">
        <v>611.08264800000006</v>
      </c>
      <c r="I68" s="5">
        <v>53.935385000000004</v>
      </c>
      <c r="J68" s="5">
        <v>0</v>
      </c>
      <c r="K68" s="5">
        <v>665.01803300000006</v>
      </c>
      <c r="L68" s="5">
        <v>411.064435</v>
      </c>
      <c r="M68" s="5">
        <v>524.01252099999999</v>
      </c>
      <c r="N68" s="5">
        <v>57.609199000000004</v>
      </c>
      <c r="O68" s="5">
        <v>43.206899</v>
      </c>
      <c r="P68" s="5">
        <v>656.89775899999995</v>
      </c>
      <c r="Q68" s="5">
        <v>39.257987999999997</v>
      </c>
      <c r="R68" s="5">
        <v>1320.9843659999999</v>
      </c>
      <c r="S68" s="5">
        <v>23.648962000000001</v>
      </c>
      <c r="T68" s="5">
        <v>0</v>
      </c>
      <c r="U68" s="5">
        <v>0</v>
      </c>
      <c r="V68" s="5">
        <v>65.463892999999999</v>
      </c>
      <c r="W68" s="5">
        <v>2652.1973170000001</v>
      </c>
      <c r="X68" s="5">
        <v>2612.9393290000003</v>
      </c>
      <c r="Y68" s="19">
        <v>10.090907</v>
      </c>
      <c r="Z68" s="19">
        <v>55.573042000000001</v>
      </c>
      <c r="AA68" s="19">
        <v>4.8939919999999999</v>
      </c>
      <c r="AB68" s="19">
        <v>0</v>
      </c>
      <c r="AC68" s="19">
        <v>60.467033999999998</v>
      </c>
      <c r="AD68" s="19">
        <v>42.574908000000001</v>
      </c>
      <c r="AE68" s="19">
        <v>44.920363000000002</v>
      </c>
      <c r="AF68" s="19">
        <v>5.4665569999999999</v>
      </c>
      <c r="AG68" s="19">
        <v>4.0999179999999997</v>
      </c>
      <c r="AH68" s="19">
        <v>56.682270000000003</v>
      </c>
      <c r="AI68" s="19">
        <v>3.147418</v>
      </c>
      <c r="AJ68" s="19">
        <v>111.16910799999999</v>
      </c>
      <c r="AK68" s="19">
        <v>0</v>
      </c>
      <c r="AL68" s="19">
        <v>0</v>
      </c>
      <c r="AM68" s="19">
        <v>224.30195699999999</v>
      </c>
    </row>
    <row r="69" spans="1:39">
      <c r="A69" s="6" t="s">
        <v>151</v>
      </c>
      <c r="B69" s="6" t="s">
        <v>22</v>
      </c>
      <c r="C69" s="6" t="s">
        <v>152</v>
      </c>
      <c r="D69" s="5">
        <v>0</v>
      </c>
      <c r="E69" s="5">
        <v>220.309113</v>
      </c>
      <c r="F69" s="5">
        <v>68.492999999999995</v>
      </c>
      <c r="G69" s="5">
        <v>288.80211300000002</v>
      </c>
      <c r="H69" s="5">
        <v>1034.5295450000001</v>
      </c>
      <c r="I69" s="5">
        <v>58.526455999999996</v>
      </c>
      <c r="J69" s="5">
        <v>176.00544699999998</v>
      </c>
      <c r="K69" s="5">
        <v>1269.0614479999999</v>
      </c>
      <c r="L69" s="5">
        <v>393.10357599999998</v>
      </c>
      <c r="M69" s="5">
        <v>472.09729399999998</v>
      </c>
      <c r="N69" s="5">
        <v>48.571245000000005</v>
      </c>
      <c r="O69" s="5">
        <v>36.428434000000003</v>
      </c>
      <c r="P69" s="5">
        <v>611.094065</v>
      </c>
      <c r="Q69" s="5">
        <v>24.029305000000001</v>
      </c>
      <c r="R69" s="5">
        <v>1192.2203430000002</v>
      </c>
      <c r="S69" s="5">
        <v>31.805104</v>
      </c>
      <c r="T69" s="5">
        <v>0</v>
      </c>
      <c r="U69" s="5">
        <v>0</v>
      </c>
      <c r="V69" s="5">
        <v>92.387656000000007</v>
      </c>
      <c r="W69" s="5">
        <v>3267.3802399999995</v>
      </c>
      <c r="X69" s="5">
        <v>3243.350934999999</v>
      </c>
      <c r="Y69" s="19">
        <v>19.439039000000001</v>
      </c>
      <c r="Z69" s="19">
        <v>81.916684000000004</v>
      </c>
      <c r="AA69" s="19">
        <v>4.945805</v>
      </c>
      <c r="AB69" s="19">
        <v>7.4269980000000002</v>
      </c>
      <c r="AC69" s="19">
        <v>94.289486999999994</v>
      </c>
      <c r="AD69" s="19">
        <v>38.24586</v>
      </c>
      <c r="AE69" s="19">
        <v>52.875433000000001</v>
      </c>
      <c r="AF69" s="19">
        <v>4.6089450000000003</v>
      </c>
      <c r="AG69" s="19">
        <v>3.4567079999999999</v>
      </c>
      <c r="AH69" s="19">
        <v>66.997174000000001</v>
      </c>
      <c r="AI69" s="19">
        <v>3.5419309999999999</v>
      </c>
      <c r="AJ69" s="19">
        <v>127.93826</v>
      </c>
      <c r="AK69" s="19">
        <v>3.0657299999999998</v>
      </c>
      <c r="AL69" s="19">
        <v>0</v>
      </c>
      <c r="AM69" s="19">
        <v>282.97837599999997</v>
      </c>
    </row>
    <row r="70" spans="1:39">
      <c r="A70" s="6" t="s">
        <v>153</v>
      </c>
      <c r="B70" s="6" t="s">
        <v>22</v>
      </c>
      <c r="C70" s="6" t="s">
        <v>154</v>
      </c>
      <c r="D70" s="5">
        <v>0</v>
      </c>
      <c r="E70" s="5">
        <v>144.007678</v>
      </c>
      <c r="F70" s="5">
        <v>60.872999999999998</v>
      </c>
      <c r="G70" s="5">
        <v>204.88067799999999</v>
      </c>
      <c r="H70" s="5">
        <v>826.74857900000006</v>
      </c>
      <c r="I70" s="5">
        <v>58.361214999999994</v>
      </c>
      <c r="J70" s="5">
        <v>152.087175</v>
      </c>
      <c r="K70" s="5">
        <v>1037.1969690000001</v>
      </c>
      <c r="L70" s="5">
        <v>311.21405699999997</v>
      </c>
      <c r="M70" s="5">
        <v>485.92192999999997</v>
      </c>
      <c r="N70" s="5">
        <v>37.667957000000001</v>
      </c>
      <c r="O70" s="5">
        <v>28.250968</v>
      </c>
      <c r="P70" s="5">
        <v>618.319436</v>
      </c>
      <c r="Q70" s="5">
        <v>31.009183</v>
      </c>
      <c r="R70" s="5">
        <v>1201.169474</v>
      </c>
      <c r="S70" s="5">
        <v>30.42698</v>
      </c>
      <c r="T70" s="5">
        <v>0</v>
      </c>
      <c r="U70" s="5">
        <v>0</v>
      </c>
      <c r="V70" s="5">
        <v>68.454671000000005</v>
      </c>
      <c r="W70" s="5">
        <v>2853.3428290000002</v>
      </c>
      <c r="X70" s="5">
        <v>2822.333646</v>
      </c>
      <c r="Y70" s="19">
        <v>12.706559</v>
      </c>
      <c r="Z70" s="19">
        <v>80.445007000000004</v>
      </c>
      <c r="AA70" s="19">
        <v>5.6514819999999997</v>
      </c>
      <c r="AB70" s="19">
        <v>0</v>
      </c>
      <c r="AC70" s="19">
        <v>86.096489000000005</v>
      </c>
      <c r="AD70" s="19">
        <v>30.250232</v>
      </c>
      <c r="AE70" s="19">
        <v>42.639327000000002</v>
      </c>
      <c r="AF70" s="19">
        <v>3.5743269999999998</v>
      </c>
      <c r="AG70" s="19">
        <v>2.6807439999999998</v>
      </c>
      <c r="AH70" s="19">
        <v>54.513461</v>
      </c>
      <c r="AI70" s="19">
        <v>2.5702470000000002</v>
      </c>
      <c r="AJ70" s="19">
        <v>103.407859</v>
      </c>
      <c r="AK70" s="19">
        <v>2.6419000000000001</v>
      </c>
      <c r="AL70" s="19">
        <v>0</v>
      </c>
      <c r="AM70" s="19">
        <v>235.103039</v>
      </c>
    </row>
    <row r="71" spans="1:39">
      <c r="A71" s="6" t="s">
        <v>155</v>
      </c>
      <c r="B71" s="6" t="s">
        <v>22</v>
      </c>
      <c r="C71" s="6" t="s">
        <v>156</v>
      </c>
      <c r="D71" s="5">
        <v>0</v>
      </c>
      <c r="E71" s="5">
        <v>136.283514</v>
      </c>
      <c r="F71" s="5">
        <v>55.581000000000003</v>
      </c>
      <c r="G71" s="5">
        <v>191.86451399999999</v>
      </c>
      <c r="H71" s="5">
        <v>783.155619</v>
      </c>
      <c r="I71" s="5">
        <v>56.485487999999997</v>
      </c>
      <c r="J71" s="5">
        <v>128.61264</v>
      </c>
      <c r="K71" s="5">
        <v>968.25374699999998</v>
      </c>
      <c r="L71" s="5">
        <v>383.16418499999997</v>
      </c>
      <c r="M71" s="5">
        <v>503.07228800000001</v>
      </c>
      <c r="N71" s="5">
        <v>54.296633</v>
      </c>
      <c r="O71" s="5">
        <v>40.722474000000005</v>
      </c>
      <c r="P71" s="5">
        <v>632.065651</v>
      </c>
      <c r="Q71" s="5">
        <v>36.854838000000001</v>
      </c>
      <c r="R71" s="5">
        <v>1267.011884</v>
      </c>
      <c r="S71" s="5">
        <v>26.286494999999999</v>
      </c>
      <c r="T71" s="5">
        <v>0</v>
      </c>
      <c r="U71" s="5">
        <v>0</v>
      </c>
      <c r="V71" s="5">
        <v>62.419539999999998</v>
      </c>
      <c r="W71" s="5">
        <v>2899.0003650000003</v>
      </c>
      <c r="X71" s="5">
        <v>2862.1455270000001</v>
      </c>
      <c r="Y71" s="19">
        <v>11.156131999999999</v>
      </c>
      <c r="Z71" s="19">
        <v>76.567774</v>
      </c>
      <c r="AA71" s="19">
        <v>5.2768110000000004</v>
      </c>
      <c r="AB71" s="19">
        <v>0</v>
      </c>
      <c r="AC71" s="19">
        <v>81.844584999999995</v>
      </c>
      <c r="AD71" s="19">
        <v>39.774092000000003</v>
      </c>
      <c r="AE71" s="19">
        <v>53.446114999999999</v>
      </c>
      <c r="AF71" s="19">
        <v>5.1522269999999999</v>
      </c>
      <c r="AG71" s="19">
        <v>3.8641700000000001</v>
      </c>
      <c r="AH71" s="19">
        <v>66.383208999999994</v>
      </c>
      <c r="AI71" s="19">
        <v>4.3666650000000002</v>
      </c>
      <c r="AJ71" s="19">
        <v>128.845721</v>
      </c>
      <c r="AK71" s="19">
        <v>2.8363070000000001</v>
      </c>
      <c r="AL71" s="19">
        <v>0</v>
      </c>
      <c r="AM71" s="19">
        <v>264.45683700000001</v>
      </c>
    </row>
    <row r="72" spans="1:39">
      <c r="A72" s="6" t="s">
        <v>157</v>
      </c>
      <c r="B72" s="6" t="s">
        <v>22</v>
      </c>
      <c r="C72" s="6" t="s">
        <v>158</v>
      </c>
      <c r="D72" s="5">
        <v>0</v>
      </c>
      <c r="E72" s="5">
        <v>632.23378500000001</v>
      </c>
      <c r="F72" s="5">
        <v>154.608</v>
      </c>
      <c r="G72" s="5">
        <v>786.84178500000007</v>
      </c>
      <c r="H72" s="5">
        <v>2518.6197110000003</v>
      </c>
      <c r="I72" s="5">
        <v>150.15591599999999</v>
      </c>
      <c r="J72" s="5">
        <v>355.22368499999999</v>
      </c>
      <c r="K72" s="5">
        <v>3023.9993120000004</v>
      </c>
      <c r="L72" s="5">
        <v>625.15569400000004</v>
      </c>
      <c r="M72" s="5">
        <v>574.00930000000005</v>
      </c>
      <c r="N72" s="5">
        <v>71.678566000000004</v>
      </c>
      <c r="O72" s="5">
        <v>53.758926000000002</v>
      </c>
      <c r="P72" s="5">
        <v>657.92399399999999</v>
      </c>
      <c r="Q72" s="5">
        <v>79.267950999999996</v>
      </c>
      <c r="R72" s="5">
        <v>1436.638737</v>
      </c>
      <c r="S72" s="5">
        <v>77.648047999999989</v>
      </c>
      <c r="T72" s="5">
        <v>0</v>
      </c>
      <c r="U72" s="5">
        <v>0</v>
      </c>
      <c r="V72" s="5">
        <v>196.49211400000002</v>
      </c>
      <c r="W72" s="5">
        <v>6146.7756900000004</v>
      </c>
      <c r="X72" s="5">
        <v>6067.5077389999997</v>
      </c>
      <c r="Y72" s="19">
        <v>55.785333999999999</v>
      </c>
      <c r="Z72" s="19">
        <v>217.36973</v>
      </c>
      <c r="AA72" s="19">
        <v>14.287532000000001</v>
      </c>
      <c r="AB72" s="19">
        <v>233.93858599999999</v>
      </c>
      <c r="AC72" s="19">
        <v>465.59584799999999</v>
      </c>
      <c r="AD72" s="19">
        <v>58.176003000000001</v>
      </c>
      <c r="AE72" s="19">
        <v>52.207814999999997</v>
      </c>
      <c r="AF72" s="19">
        <v>6.801609</v>
      </c>
      <c r="AG72" s="19">
        <v>5.1012089999999999</v>
      </c>
      <c r="AH72" s="19">
        <v>59.840097999999998</v>
      </c>
      <c r="AI72" s="19">
        <v>7.209651</v>
      </c>
      <c r="AJ72" s="19">
        <v>123.950731</v>
      </c>
      <c r="AK72" s="19">
        <v>7.346946</v>
      </c>
      <c r="AL72" s="19">
        <v>0</v>
      </c>
      <c r="AM72" s="19">
        <v>710.85486200000003</v>
      </c>
    </row>
    <row r="73" spans="1:39">
      <c r="A73" s="6" t="s">
        <v>159</v>
      </c>
      <c r="B73" s="6" t="s">
        <v>22</v>
      </c>
      <c r="C73" s="6" t="s">
        <v>160</v>
      </c>
      <c r="D73" s="5">
        <v>0</v>
      </c>
      <c r="E73" s="5">
        <v>79.295212000000006</v>
      </c>
      <c r="F73" s="5">
        <v>33.738</v>
      </c>
      <c r="G73" s="5">
        <v>113.03321200000001</v>
      </c>
      <c r="H73" s="5">
        <v>676.78366799999992</v>
      </c>
      <c r="I73" s="5">
        <v>25.077206999999998</v>
      </c>
      <c r="J73" s="5">
        <v>165.66800000000001</v>
      </c>
      <c r="K73" s="5">
        <v>867.52887499999997</v>
      </c>
      <c r="L73" s="5">
        <v>378.19755800000001</v>
      </c>
      <c r="M73" s="5">
        <v>413.31856099999999</v>
      </c>
      <c r="N73" s="5">
        <v>55.820165000000003</v>
      </c>
      <c r="O73" s="5">
        <v>41.865124999999999</v>
      </c>
      <c r="P73" s="5">
        <v>526.75606400000004</v>
      </c>
      <c r="Q73" s="5">
        <v>25.892461999999998</v>
      </c>
      <c r="R73" s="5">
        <v>1063.6523770000001</v>
      </c>
      <c r="S73" s="5">
        <v>16.717845000000001</v>
      </c>
      <c r="T73" s="5">
        <v>0</v>
      </c>
      <c r="U73" s="5">
        <v>0</v>
      </c>
      <c r="V73" s="5">
        <v>58.981042000000002</v>
      </c>
      <c r="W73" s="5">
        <v>2498.110909</v>
      </c>
      <c r="X73" s="5">
        <v>2472.2184470000002</v>
      </c>
      <c r="Y73" s="19">
        <v>7.2076909999999996</v>
      </c>
      <c r="Z73" s="19">
        <v>64.637120999999993</v>
      </c>
      <c r="AA73" s="19">
        <v>2.2797459999999998</v>
      </c>
      <c r="AB73" s="19">
        <v>0</v>
      </c>
      <c r="AC73" s="19">
        <v>66.916866999999996</v>
      </c>
      <c r="AD73" s="19">
        <v>40.340676999999999</v>
      </c>
      <c r="AE73" s="19">
        <v>36.525364000000003</v>
      </c>
      <c r="AF73" s="19">
        <v>5.2967959999999996</v>
      </c>
      <c r="AG73" s="19">
        <v>3.9725959999999998</v>
      </c>
      <c r="AH73" s="19">
        <v>46.776423999999999</v>
      </c>
      <c r="AI73" s="19">
        <v>2.154919</v>
      </c>
      <c r="AJ73" s="19">
        <v>92.571179999999998</v>
      </c>
      <c r="AK73" s="19">
        <v>1.5933759999999999</v>
      </c>
      <c r="AL73" s="19">
        <v>0</v>
      </c>
      <c r="AM73" s="19">
        <v>208.62979100000001</v>
      </c>
    </row>
    <row r="74" spans="1:39">
      <c r="A74" s="6" t="s">
        <v>161</v>
      </c>
      <c r="B74" s="6" t="s">
        <v>22</v>
      </c>
      <c r="C74" s="6" t="s">
        <v>162</v>
      </c>
      <c r="D74" s="5">
        <v>0</v>
      </c>
      <c r="E74" s="5">
        <v>188.474422</v>
      </c>
      <c r="F74" s="5">
        <v>26.780999999999999</v>
      </c>
      <c r="G74" s="5">
        <v>215.25542199999998</v>
      </c>
      <c r="H74" s="5">
        <v>438.31857299999996</v>
      </c>
      <c r="I74" s="5">
        <v>71.015951000000001</v>
      </c>
      <c r="J74" s="5">
        <v>0</v>
      </c>
      <c r="K74" s="5">
        <v>509.33452399999999</v>
      </c>
      <c r="L74" s="5">
        <v>528.06809900000007</v>
      </c>
      <c r="M74" s="5">
        <v>1216.14337</v>
      </c>
      <c r="N74" s="5">
        <v>67.86074099999999</v>
      </c>
      <c r="O74" s="5">
        <v>50.895555999999999</v>
      </c>
      <c r="P74" s="5">
        <v>1500.66842</v>
      </c>
      <c r="Q74" s="5">
        <v>105.157449</v>
      </c>
      <c r="R74" s="5">
        <v>2940.7255359999999</v>
      </c>
      <c r="S74" s="5">
        <v>51.823656</v>
      </c>
      <c r="T74" s="5">
        <v>0</v>
      </c>
      <c r="U74" s="5">
        <v>130.12667400000001</v>
      </c>
      <c r="V74" s="5">
        <v>106.744677</v>
      </c>
      <c r="W74" s="5">
        <v>4482.0785879999994</v>
      </c>
      <c r="X74" s="5">
        <v>4376.9211389999991</v>
      </c>
      <c r="Y74" s="19">
        <v>14.923747000000001</v>
      </c>
      <c r="Z74" s="19">
        <v>39.526705</v>
      </c>
      <c r="AA74" s="19">
        <v>6.2193870000000002</v>
      </c>
      <c r="AB74" s="19">
        <v>0</v>
      </c>
      <c r="AC74" s="19">
        <v>45.746091999999997</v>
      </c>
      <c r="AD74" s="19">
        <v>52.370410999999997</v>
      </c>
      <c r="AE74" s="19">
        <v>89.172810999999996</v>
      </c>
      <c r="AF74" s="19">
        <v>6.43933</v>
      </c>
      <c r="AG74" s="19">
        <v>4.8294969999999999</v>
      </c>
      <c r="AH74" s="19">
        <v>112.00934100000001</v>
      </c>
      <c r="AI74" s="19">
        <v>6.5494510000000004</v>
      </c>
      <c r="AJ74" s="19">
        <v>212.45097899999999</v>
      </c>
      <c r="AK74" s="19">
        <v>4.2724950000000002</v>
      </c>
      <c r="AL74" s="19">
        <v>0</v>
      </c>
      <c r="AM74" s="19">
        <v>329.76372399999997</v>
      </c>
    </row>
    <row r="75" spans="1:39">
      <c r="A75" s="6" t="s">
        <v>163</v>
      </c>
      <c r="B75" s="6" t="s">
        <v>22</v>
      </c>
      <c r="C75" s="6" t="s">
        <v>164</v>
      </c>
      <c r="D75" s="5">
        <v>0</v>
      </c>
      <c r="E75" s="5">
        <v>368.23379</v>
      </c>
      <c r="F75" s="5">
        <v>97.956000000000003</v>
      </c>
      <c r="G75" s="5">
        <v>466.18978999999996</v>
      </c>
      <c r="H75" s="5">
        <v>1648.5478410000001</v>
      </c>
      <c r="I75" s="5">
        <v>143.76143299999998</v>
      </c>
      <c r="J75" s="5">
        <v>299.59380699999997</v>
      </c>
      <c r="K75" s="5">
        <v>2091.9030809999999</v>
      </c>
      <c r="L75" s="5">
        <v>623.06893000000002</v>
      </c>
      <c r="M75" s="5">
        <v>959.10698100000002</v>
      </c>
      <c r="N75" s="5">
        <v>61.107742000000002</v>
      </c>
      <c r="O75" s="5">
        <v>45.830805999999995</v>
      </c>
      <c r="P75" s="5">
        <v>1209.7000840000001</v>
      </c>
      <c r="Q75" s="5">
        <v>67.518226999999996</v>
      </c>
      <c r="R75" s="5">
        <v>2343.2638400000001</v>
      </c>
      <c r="S75" s="5">
        <v>89.026689000000005</v>
      </c>
      <c r="T75" s="5">
        <v>0</v>
      </c>
      <c r="U75" s="5">
        <v>105.30049099999999</v>
      </c>
      <c r="V75" s="5">
        <v>324.85005200000001</v>
      </c>
      <c r="W75" s="5">
        <v>6043.6028730000007</v>
      </c>
      <c r="X75" s="5">
        <v>5976.0846460000002</v>
      </c>
      <c r="Y75" s="19">
        <v>29.765090000000001</v>
      </c>
      <c r="Z75" s="19">
        <v>144.273865</v>
      </c>
      <c r="AA75" s="19">
        <v>15.358534000000001</v>
      </c>
      <c r="AB75" s="19">
        <v>11.651572</v>
      </c>
      <c r="AC75" s="19">
        <v>171.28397100000001</v>
      </c>
      <c r="AD75" s="19">
        <v>55.531863999999999</v>
      </c>
      <c r="AE75" s="19">
        <v>86.175949000000003</v>
      </c>
      <c r="AF75" s="19">
        <v>5.7985369999999996</v>
      </c>
      <c r="AG75" s="19">
        <v>4.3489019999999998</v>
      </c>
      <c r="AH75" s="19">
        <v>108.818158</v>
      </c>
      <c r="AI75" s="19">
        <v>5.992191</v>
      </c>
      <c r="AJ75" s="19">
        <v>205.14154600000001</v>
      </c>
      <c r="AK75" s="19">
        <v>0</v>
      </c>
      <c r="AL75" s="19">
        <v>0</v>
      </c>
      <c r="AM75" s="19">
        <v>461.72247099999998</v>
      </c>
    </row>
    <row r="76" spans="1:39">
      <c r="A76" s="6" t="s">
        <v>165</v>
      </c>
      <c r="B76" s="6" t="s">
        <v>22</v>
      </c>
      <c r="C76" s="6" t="s">
        <v>166</v>
      </c>
      <c r="D76" s="5">
        <v>0</v>
      </c>
      <c r="E76" s="5">
        <v>140.48137199999999</v>
      </c>
      <c r="F76" s="5">
        <v>59.19</v>
      </c>
      <c r="G76" s="5">
        <v>199.67137199999999</v>
      </c>
      <c r="H76" s="5">
        <v>1326.7436290000001</v>
      </c>
      <c r="I76" s="5">
        <v>90.166560000000004</v>
      </c>
      <c r="J76" s="5">
        <v>166.00071700000001</v>
      </c>
      <c r="K76" s="5">
        <v>1582.9109060000001</v>
      </c>
      <c r="L76" s="5">
        <v>454.68713500000001</v>
      </c>
      <c r="M76" s="5">
        <v>541.68624899999998</v>
      </c>
      <c r="N76" s="5">
        <v>45.021881</v>
      </c>
      <c r="O76" s="5">
        <v>33.766411999999995</v>
      </c>
      <c r="P76" s="5">
        <v>700.38245400000005</v>
      </c>
      <c r="Q76" s="5">
        <v>28.035565999999999</v>
      </c>
      <c r="R76" s="5">
        <v>1348.892562</v>
      </c>
      <c r="S76" s="5">
        <v>31.070396000000002</v>
      </c>
      <c r="T76" s="5">
        <v>0</v>
      </c>
      <c r="U76" s="5">
        <v>0</v>
      </c>
      <c r="V76" s="5">
        <v>156.31979999999999</v>
      </c>
      <c r="W76" s="5">
        <v>3773.5521709999998</v>
      </c>
      <c r="X76" s="5">
        <v>3745.5166049999993</v>
      </c>
      <c r="Y76" s="19">
        <v>12.278511999999999</v>
      </c>
      <c r="Z76" s="19">
        <v>132.496499</v>
      </c>
      <c r="AA76" s="19">
        <v>8.684965</v>
      </c>
      <c r="AB76" s="19">
        <v>0</v>
      </c>
      <c r="AC76" s="19">
        <v>141.18146400000001</v>
      </c>
      <c r="AD76" s="19">
        <v>40.585157000000002</v>
      </c>
      <c r="AE76" s="19">
        <v>51.970266000000002</v>
      </c>
      <c r="AF76" s="19">
        <v>4.2721429999999998</v>
      </c>
      <c r="AG76" s="19">
        <v>3.2041089999999999</v>
      </c>
      <c r="AH76" s="19">
        <v>66.815635</v>
      </c>
      <c r="AI76" s="19">
        <v>2.9134280000000001</v>
      </c>
      <c r="AJ76" s="19">
        <v>126.262153</v>
      </c>
      <c r="AK76" s="19">
        <v>2.946205</v>
      </c>
      <c r="AL76" s="19">
        <v>0</v>
      </c>
      <c r="AM76" s="19">
        <v>323.253491</v>
      </c>
    </row>
    <row r="77" spans="1:39">
      <c r="A77" s="6" t="s">
        <v>167</v>
      </c>
      <c r="B77" s="6" t="s">
        <v>22</v>
      </c>
      <c r="C77" s="6" t="s">
        <v>168</v>
      </c>
      <c r="D77" s="5">
        <v>0</v>
      </c>
      <c r="E77" s="5">
        <v>1296.5839609999998</v>
      </c>
      <c r="F77" s="5">
        <v>328.41</v>
      </c>
      <c r="G77" s="5">
        <v>1624.9939609999999</v>
      </c>
      <c r="H77" s="5">
        <v>5499.9646290000001</v>
      </c>
      <c r="I77" s="5">
        <v>386.94002899999998</v>
      </c>
      <c r="J77" s="5">
        <v>457.42986099999996</v>
      </c>
      <c r="K77" s="5">
        <v>6344.3345189999991</v>
      </c>
      <c r="L77" s="5">
        <v>1192.6064160000001</v>
      </c>
      <c r="M77" s="5">
        <v>871.04113800000005</v>
      </c>
      <c r="N77" s="5">
        <v>89.830350999999993</v>
      </c>
      <c r="O77" s="5">
        <v>67.372763000000006</v>
      </c>
      <c r="P77" s="5">
        <v>998.37905799999999</v>
      </c>
      <c r="Q77" s="5">
        <v>120.28663299999999</v>
      </c>
      <c r="R77" s="5">
        <v>2146.9099430000001</v>
      </c>
      <c r="S77" s="5">
        <v>332.64130699999998</v>
      </c>
      <c r="T77" s="5">
        <v>0</v>
      </c>
      <c r="U77" s="5">
        <v>111.71921499999999</v>
      </c>
      <c r="V77" s="5">
        <v>1361.7398870000002</v>
      </c>
      <c r="W77" s="5">
        <v>13114.945248</v>
      </c>
      <c r="X77" s="5">
        <v>12994.658615</v>
      </c>
      <c r="Y77" s="19">
        <v>98.357387000000003</v>
      </c>
      <c r="Z77" s="19">
        <v>483.59563200000002</v>
      </c>
      <c r="AA77" s="19">
        <v>41.773713000000001</v>
      </c>
      <c r="AB77" s="19">
        <v>0</v>
      </c>
      <c r="AC77" s="19">
        <v>525.36934499999995</v>
      </c>
      <c r="AD77" s="19">
        <v>95.824117000000001</v>
      </c>
      <c r="AE77" s="19">
        <v>83.291849999999997</v>
      </c>
      <c r="AF77" s="19">
        <v>8.5240390000000001</v>
      </c>
      <c r="AG77" s="19">
        <v>6.3930290000000003</v>
      </c>
      <c r="AH77" s="19">
        <v>95.468322999999998</v>
      </c>
      <c r="AI77" s="19">
        <v>11.502208</v>
      </c>
      <c r="AJ77" s="19">
        <v>193.67724100000001</v>
      </c>
      <c r="AK77" s="19">
        <v>26.344885999999999</v>
      </c>
      <c r="AL77" s="19">
        <v>0</v>
      </c>
      <c r="AM77" s="19">
        <v>939.57297599999993</v>
      </c>
    </row>
    <row r="78" spans="1:39">
      <c r="A78" s="6" t="s">
        <v>169</v>
      </c>
      <c r="B78" s="6" t="s">
        <v>22</v>
      </c>
      <c r="C78" s="6" t="s">
        <v>170</v>
      </c>
      <c r="D78" s="5">
        <v>0</v>
      </c>
      <c r="E78" s="5">
        <v>564.52166099999999</v>
      </c>
      <c r="F78" s="5">
        <v>141.24600000000001</v>
      </c>
      <c r="G78" s="5">
        <v>705.76766099999998</v>
      </c>
      <c r="H78" s="5">
        <v>2654.7730000000001</v>
      </c>
      <c r="I78" s="5">
        <v>164.25836200000001</v>
      </c>
      <c r="J78" s="5">
        <v>0</v>
      </c>
      <c r="K78" s="5">
        <v>2819.0313620000002</v>
      </c>
      <c r="L78" s="5">
        <v>746.02373799999998</v>
      </c>
      <c r="M78" s="5">
        <v>951.92870800000003</v>
      </c>
      <c r="N78" s="5">
        <v>77.908081999999993</v>
      </c>
      <c r="O78" s="5">
        <v>58.431061</v>
      </c>
      <c r="P78" s="5">
        <v>1222.468509</v>
      </c>
      <c r="Q78" s="5">
        <v>54.176298000000003</v>
      </c>
      <c r="R78" s="5">
        <v>2364.9126579999997</v>
      </c>
      <c r="S78" s="5">
        <v>119.47383000000001</v>
      </c>
      <c r="T78" s="5">
        <v>0</v>
      </c>
      <c r="U78" s="5">
        <v>0</v>
      </c>
      <c r="V78" s="5">
        <v>461.02002799999997</v>
      </c>
      <c r="W78" s="5">
        <v>7216.2292769999995</v>
      </c>
      <c r="X78" s="5">
        <v>7162.0529789999991</v>
      </c>
      <c r="Y78" s="19">
        <v>44.479111000000003</v>
      </c>
      <c r="Z78" s="19">
        <v>206.00809799999999</v>
      </c>
      <c r="AA78" s="19">
        <v>15.387919999999999</v>
      </c>
      <c r="AB78" s="19">
        <v>0</v>
      </c>
      <c r="AC78" s="19">
        <v>221.396018</v>
      </c>
      <c r="AD78" s="19">
        <v>69.972403</v>
      </c>
      <c r="AE78" s="19">
        <v>101.33955899999999</v>
      </c>
      <c r="AF78" s="19">
        <v>7.392728</v>
      </c>
      <c r="AG78" s="19">
        <v>5.5445450000000003</v>
      </c>
      <c r="AH78" s="19">
        <v>128.08209400000001</v>
      </c>
      <c r="AI78" s="19">
        <v>6.978243</v>
      </c>
      <c r="AJ78" s="19">
        <v>242.358926</v>
      </c>
      <c r="AK78" s="19">
        <v>12.688399</v>
      </c>
      <c r="AL78" s="19">
        <v>0</v>
      </c>
      <c r="AM78" s="19">
        <v>590.894857</v>
      </c>
    </row>
    <row r="79" spans="1:39">
      <c r="A79" s="6" t="s">
        <v>171</v>
      </c>
      <c r="B79" s="6" t="s">
        <v>22</v>
      </c>
      <c r="C79" s="6" t="s">
        <v>172</v>
      </c>
      <c r="D79" s="5">
        <v>0</v>
      </c>
      <c r="E79" s="5">
        <v>40.272024999999992</v>
      </c>
      <c r="F79" s="5">
        <v>19.725000000000001</v>
      </c>
      <c r="G79" s="5">
        <v>59.997024999999994</v>
      </c>
      <c r="H79" s="5">
        <v>291.48510499999998</v>
      </c>
      <c r="I79" s="5">
        <v>19.990168000000001</v>
      </c>
      <c r="J79" s="5">
        <v>72.64403200000001</v>
      </c>
      <c r="K79" s="5">
        <v>384.119305</v>
      </c>
      <c r="L79" s="5">
        <v>395.61697999999996</v>
      </c>
      <c r="M79" s="5">
        <v>484.77196100000003</v>
      </c>
      <c r="N79" s="5">
        <v>66.899951000000001</v>
      </c>
      <c r="O79" s="5">
        <v>50.174963000000005</v>
      </c>
      <c r="P79" s="5">
        <v>604.063355</v>
      </c>
      <c r="Q79" s="5">
        <v>38.460963999999997</v>
      </c>
      <c r="R79" s="5">
        <v>1244.3711939999998</v>
      </c>
      <c r="S79" s="5">
        <v>7.2210200000000002</v>
      </c>
      <c r="T79" s="5">
        <v>0</v>
      </c>
      <c r="U79" s="5">
        <v>0</v>
      </c>
      <c r="V79" s="5">
        <v>33.977052</v>
      </c>
      <c r="W79" s="5">
        <v>2125.302576</v>
      </c>
      <c r="X79" s="5">
        <v>2086.8416120000002</v>
      </c>
      <c r="Y79" s="19">
        <v>3.6754099999999998</v>
      </c>
      <c r="Z79" s="19">
        <v>29.144815000000001</v>
      </c>
      <c r="AA79" s="19">
        <v>1.9345049999999999</v>
      </c>
      <c r="AB79" s="19">
        <v>0</v>
      </c>
      <c r="AC79" s="19">
        <v>31.079319999999999</v>
      </c>
      <c r="AD79" s="19">
        <v>44.533268999999997</v>
      </c>
      <c r="AE79" s="19">
        <v>42.749653000000002</v>
      </c>
      <c r="AF79" s="19">
        <v>6.34816</v>
      </c>
      <c r="AG79" s="19">
        <v>4.7611189999999999</v>
      </c>
      <c r="AH79" s="19">
        <v>53.454692999999999</v>
      </c>
      <c r="AI79" s="19">
        <v>3.2826719999999998</v>
      </c>
      <c r="AJ79" s="19">
        <v>107.313625</v>
      </c>
      <c r="AK79" s="19">
        <v>0.95496099999999995</v>
      </c>
      <c r="AL79" s="19">
        <v>0</v>
      </c>
      <c r="AM79" s="19">
        <v>187.55658499999998</v>
      </c>
    </row>
    <row r="80" spans="1:39">
      <c r="A80" s="6" t="s">
        <v>173</v>
      </c>
      <c r="B80" s="6" t="s">
        <v>22</v>
      </c>
      <c r="C80" s="6" t="s">
        <v>174</v>
      </c>
      <c r="D80" s="5">
        <v>0</v>
      </c>
      <c r="E80" s="5">
        <v>226.962962</v>
      </c>
      <c r="F80" s="5">
        <v>78.039000000000001</v>
      </c>
      <c r="G80" s="5">
        <v>305.00196199999999</v>
      </c>
      <c r="H80" s="5">
        <v>1596.8840419999999</v>
      </c>
      <c r="I80" s="5">
        <v>52.066436000000003</v>
      </c>
      <c r="J80" s="5">
        <v>319.65889799999997</v>
      </c>
      <c r="K80" s="5">
        <v>1968.6093759999999</v>
      </c>
      <c r="L80" s="5">
        <v>354.13002399999999</v>
      </c>
      <c r="M80" s="5">
        <v>531.65054799999996</v>
      </c>
      <c r="N80" s="5">
        <v>40.106970000000004</v>
      </c>
      <c r="O80" s="5">
        <v>30.080227999999998</v>
      </c>
      <c r="P80" s="5">
        <v>675.97760600000004</v>
      </c>
      <c r="Q80" s="5">
        <v>34.239108999999999</v>
      </c>
      <c r="R80" s="5">
        <v>1312.0544609999999</v>
      </c>
      <c r="S80" s="5">
        <v>31.351195000000001</v>
      </c>
      <c r="T80" s="5">
        <v>0</v>
      </c>
      <c r="U80" s="5">
        <v>0</v>
      </c>
      <c r="V80" s="5">
        <v>91.871741</v>
      </c>
      <c r="W80" s="5">
        <v>4063.0187589999996</v>
      </c>
      <c r="X80" s="5">
        <v>4028.7796499999995</v>
      </c>
      <c r="Y80" s="19">
        <v>20.026143000000001</v>
      </c>
      <c r="Z80" s="19">
        <v>153.60240400000001</v>
      </c>
      <c r="AA80" s="19">
        <v>4.402285</v>
      </c>
      <c r="AB80" s="19">
        <v>0</v>
      </c>
      <c r="AC80" s="19">
        <v>158.00468900000001</v>
      </c>
      <c r="AD80" s="19">
        <v>33.575915999999999</v>
      </c>
      <c r="AE80" s="19">
        <v>45.394558000000004</v>
      </c>
      <c r="AF80" s="19">
        <v>3.8057660000000002</v>
      </c>
      <c r="AG80" s="19">
        <v>2.8543259999999999</v>
      </c>
      <c r="AH80" s="19">
        <v>58.153979</v>
      </c>
      <c r="AI80" s="19">
        <v>2.6669079999999998</v>
      </c>
      <c r="AJ80" s="19">
        <v>110.208629</v>
      </c>
      <c r="AK80" s="19">
        <v>2.7940360000000002</v>
      </c>
      <c r="AL80" s="19">
        <v>0</v>
      </c>
      <c r="AM80" s="19">
        <v>324.60941300000002</v>
      </c>
    </row>
    <row r="81" spans="1:39">
      <c r="A81" s="6" t="s">
        <v>175</v>
      </c>
      <c r="B81" s="6" t="s">
        <v>22</v>
      </c>
      <c r="C81" s="6" t="s">
        <v>176</v>
      </c>
      <c r="D81" s="5">
        <v>0</v>
      </c>
      <c r="E81" s="5">
        <v>200.176152</v>
      </c>
      <c r="F81" s="5">
        <v>62.457000000000001</v>
      </c>
      <c r="G81" s="5">
        <v>262.633152</v>
      </c>
      <c r="H81" s="5">
        <v>879.33543900000006</v>
      </c>
      <c r="I81" s="5">
        <v>73.738759999999999</v>
      </c>
      <c r="J81" s="5">
        <v>126.138519</v>
      </c>
      <c r="K81" s="5">
        <v>1079.2127180000002</v>
      </c>
      <c r="L81" s="5">
        <v>530.94106700000009</v>
      </c>
      <c r="M81" s="5">
        <v>777.14027300000009</v>
      </c>
      <c r="N81" s="5">
        <v>63.41131</v>
      </c>
      <c r="O81" s="5">
        <v>47.558482000000005</v>
      </c>
      <c r="P81" s="5">
        <v>992.46835099999998</v>
      </c>
      <c r="Q81" s="5">
        <v>47.485504999999996</v>
      </c>
      <c r="R81" s="5">
        <v>1928.0639210000002</v>
      </c>
      <c r="S81" s="5">
        <v>47.863417999999996</v>
      </c>
      <c r="T81" s="5">
        <v>0</v>
      </c>
      <c r="U81" s="5">
        <v>0</v>
      </c>
      <c r="V81" s="5">
        <v>211.13783100000001</v>
      </c>
      <c r="W81" s="5">
        <v>4059.8521069999997</v>
      </c>
      <c r="X81" s="5">
        <v>4012.3666020000001</v>
      </c>
      <c r="Y81" s="19">
        <v>16.655239000000002</v>
      </c>
      <c r="Z81" s="19">
        <v>69.349706999999995</v>
      </c>
      <c r="AA81" s="19">
        <v>6.4306200000000002</v>
      </c>
      <c r="AB81" s="19">
        <v>0</v>
      </c>
      <c r="AC81" s="19">
        <v>75.780327</v>
      </c>
      <c r="AD81" s="19">
        <v>50.106327999999998</v>
      </c>
      <c r="AE81" s="19">
        <v>77.494071000000005</v>
      </c>
      <c r="AF81" s="19">
        <v>6.0171219999999996</v>
      </c>
      <c r="AG81" s="19">
        <v>4.512842</v>
      </c>
      <c r="AH81" s="19">
        <v>98.156687000000005</v>
      </c>
      <c r="AI81" s="19">
        <v>5.2111390000000002</v>
      </c>
      <c r="AJ81" s="19">
        <v>186.180722</v>
      </c>
      <c r="AK81" s="19">
        <v>4.7917769999999997</v>
      </c>
      <c r="AL81" s="19">
        <v>0</v>
      </c>
      <c r="AM81" s="19">
        <v>333.51439299999998</v>
      </c>
    </row>
    <row r="82" spans="1:39">
      <c r="A82" s="6" t="s">
        <v>177</v>
      </c>
      <c r="B82" s="6" t="s">
        <v>22</v>
      </c>
      <c r="C82" s="6" t="s">
        <v>178</v>
      </c>
      <c r="D82" s="5">
        <v>0</v>
      </c>
      <c r="E82" s="5">
        <v>106.59924000000001</v>
      </c>
      <c r="F82" s="5">
        <v>45.137999999999998</v>
      </c>
      <c r="G82" s="5">
        <v>151.73723999999999</v>
      </c>
      <c r="H82" s="5">
        <v>759.33760499999994</v>
      </c>
      <c r="I82" s="5">
        <v>45.039284000000002</v>
      </c>
      <c r="J82" s="5">
        <v>114.143989</v>
      </c>
      <c r="K82" s="5">
        <v>918.52087800000004</v>
      </c>
      <c r="L82" s="5">
        <v>293.01335600000004</v>
      </c>
      <c r="M82" s="5">
        <v>401.15165999999999</v>
      </c>
      <c r="N82" s="5">
        <v>36.033576999999994</v>
      </c>
      <c r="O82" s="5">
        <v>27.025183999999999</v>
      </c>
      <c r="P82" s="5">
        <v>511.19214899999997</v>
      </c>
      <c r="Q82" s="5">
        <v>25.164231000000001</v>
      </c>
      <c r="R82" s="5">
        <v>1000.5668009999999</v>
      </c>
      <c r="S82" s="5">
        <v>19.609788999999999</v>
      </c>
      <c r="T82" s="5">
        <v>0</v>
      </c>
      <c r="U82" s="5">
        <v>10.86731</v>
      </c>
      <c r="V82" s="5">
        <v>64.897652000000008</v>
      </c>
      <c r="W82" s="5">
        <v>2459.2130259999994</v>
      </c>
      <c r="X82" s="5">
        <v>2434.0487949999992</v>
      </c>
      <c r="Y82" s="19">
        <v>9.4058159999999997</v>
      </c>
      <c r="Z82" s="19">
        <v>75.297116000000003</v>
      </c>
      <c r="AA82" s="19">
        <v>4.0944799999999999</v>
      </c>
      <c r="AB82" s="19">
        <v>0</v>
      </c>
      <c r="AC82" s="19">
        <v>79.391596000000007</v>
      </c>
      <c r="AD82" s="19">
        <v>28.986747000000001</v>
      </c>
      <c r="AE82" s="19">
        <v>40.591023</v>
      </c>
      <c r="AF82" s="19">
        <v>3.419238</v>
      </c>
      <c r="AG82" s="19">
        <v>2.5644300000000002</v>
      </c>
      <c r="AH82" s="19">
        <v>51.283388000000002</v>
      </c>
      <c r="AI82" s="19">
        <v>2.8064010000000001</v>
      </c>
      <c r="AJ82" s="19">
        <v>97.858079000000004</v>
      </c>
      <c r="AK82" s="19">
        <v>2.0718139999999998</v>
      </c>
      <c r="AL82" s="19">
        <v>0</v>
      </c>
      <c r="AM82" s="19">
        <v>217.71405200000001</v>
      </c>
    </row>
    <row r="83" spans="1:39">
      <c r="A83" s="6" t="s">
        <v>179</v>
      </c>
      <c r="B83" s="6" t="s">
        <v>22</v>
      </c>
      <c r="C83" s="6" t="s">
        <v>180</v>
      </c>
      <c r="D83" s="5">
        <v>0</v>
      </c>
      <c r="E83" s="5">
        <v>512.60668899999996</v>
      </c>
      <c r="F83" s="5">
        <v>241.64400000000001</v>
      </c>
      <c r="G83" s="5">
        <v>754.25068899999997</v>
      </c>
      <c r="H83" s="5">
        <v>3907.184338</v>
      </c>
      <c r="I83" s="5">
        <v>245.364148</v>
      </c>
      <c r="J83" s="5">
        <v>386.647131</v>
      </c>
      <c r="K83" s="5">
        <v>4539.1956169999994</v>
      </c>
      <c r="L83" s="5">
        <v>887.122298</v>
      </c>
      <c r="M83" s="5">
        <v>597.03345899999999</v>
      </c>
      <c r="N83" s="5">
        <v>80.997198999999995</v>
      </c>
      <c r="O83" s="5">
        <v>60.747900000000001</v>
      </c>
      <c r="P83" s="5">
        <v>684.31406400000003</v>
      </c>
      <c r="Q83" s="5">
        <v>82.447478000000004</v>
      </c>
      <c r="R83" s="5">
        <v>1505.5401000000002</v>
      </c>
      <c r="S83" s="5">
        <v>103.647791</v>
      </c>
      <c r="T83" s="5">
        <v>273.62748499999998</v>
      </c>
      <c r="U83" s="5">
        <v>0</v>
      </c>
      <c r="V83" s="5">
        <v>399.36098599999997</v>
      </c>
      <c r="W83" s="5">
        <v>8462.7449660000002</v>
      </c>
      <c r="X83" s="5">
        <v>8380.2974880000002</v>
      </c>
      <c r="Y83" s="19">
        <v>44.882116000000003</v>
      </c>
      <c r="Z83" s="19">
        <v>366.75353799999999</v>
      </c>
      <c r="AA83" s="19">
        <v>26.278737</v>
      </c>
      <c r="AB83" s="19">
        <v>41.399740999999999</v>
      </c>
      <c r="AC83" s="19">
        <v>434.43201599999998</v>
      </c>
      <c r="AD83" s="19">
        <v>80.983438000000007</v>
      </c>
      <c r="AE83" s="19">
        <v>55.947611999999999</v>
      </c>
      <c r="AF83" s="19">
        <v>7.6858570000000004</v>
      </c>
      <c r="AG83" s="19">
        <v>5.7643930000000001</v>
      </c>
      <c r="AH83" s="19">
        <v>64.126620000000003</v>
      </c>
      <c r="AI83" s="19">
        <v>7.7260989999999996</v>
      </c>
      <c r="AJ83" s="19">
        <v>133.52448200000001</v>
      </c>
      <c r="AK83" s="19">
        <v>11.833679999999999</v>
      </c>
      <c r="AL83" s="19">
        <v>25.312494999999998</v>
      </c>
      <c r="AM83" s="19">
        <v>730.96822699999996</v>
      </c>
    </row>
    <row r="84" spans="1:39">
      <c r="A84" s="6" t="s">
        <v>181</v>
      </c>
      <c r="B84" s="6" t="s">
        <v>22</v>
      </c>
      <c r="C84" s="6" t="s">
        <v>182</v>
      </c>
      <c r="D84" s="5">
        <v>0</v>
      </c>
      <c r="E84" s="5">
        <v>219.69564399999999</v>
      </c>
      <c r="F84" s="5">
        <v>87.489000000000004</v>
      </c>
      <c r="G84" s="5">
        <v>307.18464399999999</v>
      </c>
      <c r="H84" s="5">
        <v>1262.6058840000001</v>
      </c>
      <c r="I84" s="5">
        <v>108.41254499999999</v>
      </c>
      <c r="J84" s="5">
        <v>135.61128299999999</v>
      </c>
      <c r="K84" s="5">
        <v>1506.6297120000002</v>
      </c>
      <c r="L84" s="5">
        <v>418.30812699999996</v>
      </c>
      <c r="M84" s="5">
        <v>521.47228800000005</v>
      </c>
      <c r="N84" s="5">
        <v>44.078336</v>
      </c>
      <c r="O84" s="5">
        <v>33.058750000000003</v>
      </c>
      <c r="P84" s="5">
        <v>678.45523600000001</v>
      </c>
      <c r="Q84" s="5">
        <v>24.513625000000001</v>
      </c>
      <c r="R84" s="5">
        <v>1301.5782350000002</v>
      </c>
      <c r="S84" s="5">
        <v>42.727148999999997</v>
      </c>
      <c r="T84" s="5">
        <v>136.81374199999999</v>
      </c>
      <c r="U84" s="5">
        <v>0</v>
      </c>
      <c r="V84" s="5">
        <v>151.029203</v>
      </c>
      <c r="W84" s="5">
        <v>3864.2708120000007</v>
      </c>
      <c r="X84" s="5">
        <v>3839.7571870000011</v>
      </c>
      <c r="Y84" s="19">
        <v>19.384909</v>
      </c>
      <c r="Z84" s="19">
        <v>117.924637</v>
      </c>
      <c r="AA84" s="19">
        <v>10.485068999999999</v>
      </c>
      <c r="AB84" s="19">
        <v>0</v>
      </c>
      <c r="AC84" s="19">
        <v>128.409706</v>
      </c>
      <c r="AD84" s="19">
        <v>38.521980999999997</v>
      </c>
      <c r="AE84" s="19">
        <v>49.557561999999997</v>
      </c>
      <c r="AF84" s="19">
        <v>4.1826109999999996</v>
      </c>
      <c r="AG84" s="19">
        <v>3.1369579999999999</v>
      </c>
      <c r="AH84" s="19">
        <v>64.160291999999998</v>
      </c>
      <c r="AI84" s="19">
        <v>2.515495</v>
      </c>
      <c r="AJ84" s="19">
        <v>121.037423</v>
      </c>
      <c r="AK84" s="19">
        <v>3.5573990000000002</v>
      </c>
      <c r="AL84" s="19">
        <v>12.656247</v>
      </c>
      <c r="AM84" s="19">
        <v>323.56766500000003</v>
      </c>
    </row>
    <row r="85" spans="1:39">
      <c r="A85" s="6" t="s">
        <v>183</v>
      </c>
      <c r="B85" s="6" t="s">
        <v>22</v>
      </c>
      <c r="C85" s="6" t="s">
        <v>184</v>
      </c>
      <c r="D85" s="5">
        <v>0</v>
      </c>
      <c r="E85" s="5">
        <v>228.38362799999999</v>
      </c>
      <c r="F85" s="5">
        <v>88.236000000000004</v>
      </c>
      <c r="G85" s="5">
        <v>316.61962800000003</v>
      </c>
      <c r="H85" s="5">
        <v>1311.4488959999999</v>
      </c>
      <c r="I85" s="5">
        <v>98.039056000000002</v>
      </c>
      <c r="J85" s="5">
        <v>162.14634899999999</v>
      </c>
      <c r="K85" s="5">
        <v>1571.6343010000001</v>
      </c>
      <c r="L85" s="5">
        <v>571.88268000000005</v>
      </c>
      <c r="M85" s="5">
        <v>747.49666400000001</v>
      </c>
      <c r="N85" s="5">
        <v>79.723878999999997</v>
      </c>
      <c r="O85" s="5">
        <v>59.792909000000002</v>
      </c>
      <c r="P85" s="5">
        <v>939.780483</v>
      </c>
      <c r="Q85" s="5">
        <v>54.398125999999998</v>
      </c>
      <c r="R85" s="5">
        <v>1881.192061</v>
      </c>
      <c r="S85" s="5">
        <v>44.625557999999998</v>
      </c>
      <c r="T85" s="5">
        <v>136.81374199999999</v>
      </c>
      <c r="U85" s="5">
        <v>0</v>
      </c>
      <c r="V85" s="5">
        <v>164.325896</v>
      </c>
      <c r="W85" s="5">
        <v>4687.0938659999993</v>
      </c>
      <c r="X85" s="5">
        <v>4632.6957399999992</v>
      </c>
      <c r="Y85" s="19">
        <v>15.14367</v>
      </c>
      <c r="Z85" s="19">
        <v>127.328452</v>
      </c>
      <c r="AA85" s="19">
        <v>10.309295000000001</v>
      </c>
      <c r="AB85" s="19">
        <v>0</v>
      </c>
      <c r="AC85" s="19">
        <v>137.63774699999999</v>
      </c>
      <c r="AD85" s="19">
        <v>60.107292999999999</v>
      </c>
      <c r="AE85" s="19">
        <v>67.494052999999994</v>
      </c>
      <c r="AF85" s="19">
        <v>7.5650279999999999</v>
      </c>
      <c r="AG85" s="19">
        <v>5.6737719999999996</v>
      </c>
      <c r="AH85" s="19">
        <v>84.892595999999998</v>
      </c>
      <c r="AI85" s="19">
        <v>4.8902799999999997</v>
      </c>
      <c r="AJ85" s="19">
        <v>165.625449</v>
      </c>
      <c r="AK85" s="19">
        <v>3.543094</v>
      </c>
      <c r="AL85" s="19">
        <v>12.656247</v>
      </c>
      <c r="AM85" s="19">
        <v>394.71350000000001</v>
      </c>
    </row>
    <row r="86" spans="1:39">
      <c r="A86" s="6" t="s">
        <v>185</v>
      </c>
      <c r="B86" s="6" t="s">
        <v>22</v>
      </c>
      <c r="C86" s="6" t="s">
        <v>186</v>
      </c>
      <c r="D86" s="5">
        <v>0</v>
      </c>
      <c r="E86" s="5">
        <v>353.10342100000003</v>
      </c>
      <c r="F86" s="5">
        <v>108.366</v>
      </c>
      <c r="G86" s="5">
        <v>461.46942100000001</v>
      </c>
      <c r="H86" s="5">
        <v>2171.7642969999997</v>
      </c>
      <c r="I86" s="5">
        <v>196.19078099999999</v>
      </c>
      <c r="J86" s="5">
        <v>614.81855900000005</v>
      </c>
      <c r="K86" s="5">
        <v>2982.7736369999998</v>
      </c>
      <c r="L86" s="5">
        <v>662.96045100000003</v>
      </c>
      <c r="M86" s="5">
        <v>575.13152000000002</v>
      </c>
      <c r="N86" s="5">
        <v>63.113495</v>
      </c>
      <c r="O86" s="5">
        <v>47.335121000000001</v>
      </c>
      <c r="P86" s="5">
        <v>659.21027099999992</v>
      </c>
      <c r="Q86" s="5">
        <v>79.422923999999995</v>
      </c>
      <c r="R86" s="5">
        <v>1424.2133309999999</v>
      </c>
      <c r="S86" s="5">
        <v>75.062663000000001</v>
      </c>
      <c r="T86" s="5">
        <v>0</v>
      </c>
      <c r="U86" s="5">
        <v>0</v>
      </c>
      <c r="V86" s="5">
        <v>331.54396399999996</v>
      </c>
      <c r="W86" s="5">
        <v>5938.0234669999991</v>
      </c>
      <c r="X86" s="5">
        <v>5858.6005429999996</v>
      </c>
      <c r="Y86" s="19">
        <v>27.232118</v>
      </c>
      <c r="Z86" s="19">
        <v>202.46953099999999</v>
      </c>
      <c r="AA86" s="19">
        <v>18.718387</v>
      </c>
      <c r="AB86" s="19">
        <v>77.953309000000004</v>
      </c>
      <c r="AC86" s="19">
        <v>299.14122700000001</v>
      </c>
      <c r="AD86" s="19">
        <v>57.648522999999997</v>
      </c>
      <c r="AE86" s="19">
        <v>81.477868000000001</v>
      </c>
      <c r="AF86" s="19">
        <v>5.9888640000000004</v>
      </c>
      <c r="AG86" s="19">
        <v>4.4916470000000004</v>
      </c>
      <c r="AH86" s="19">
        <v>104.034931</v>
      </c>
      <c r="AI86" s="19">
        <v>4.9894860000000003</v>
      </c>
      <c r="AJ86" s="19">
        <v>195.99331000000001</v>
      </c>
      <c r="AK86" s="19">
        <v>7.5909199999999997</v>
      </c>
      <c r="AL86" s="19">
        <v>0</v>
      </c>
      <c r="AM86" s="19">
        <v>587.60609800000009</v>
      </c>
    </row>
    <row r="87" spans="1:39">
      <c r="A87" s="6" t="s">
        <v>187</v>
      </c>
      <c r="B87" s="6" t="s">
        <v>22</v>
      </c>
      <c r="C87" s="6" t="s">
        <v>188</v>
      </c>
      <c r="D87" s="5">
        <v>0</v>
      </c>
      <c r="E87" s="5">
        <v>169.356033</v>
      </c>
      <c r="F87" s="5">
        <v>38.61</v>
      </c>
      <c r="G87" s="5">
        <v>207.96603299999998</v>
      </c>
      <c r="H87" s="5">
        <v>768.10781900000006</v>
      </c>
      <c r="I87" s="5">
        <v>54.741194</v>
      </c>
      <c r="J87" s="5">
        <v>136.706287</v>
      </c>
      <c r="K87" s="5">
        <v>959.5553000000001</v>
      </c>
      <c r="L87" s="5">
        <v>362.58958899999999</v>
      </c>
      <c r="M87" s="5">
        <v>516.49546899999996</v>
      </c>
      <c r="N87" s="5">
        <v>51.369197</v>
      </c>
      <c r="O87" s="5">
        <v>38.526899</v>
      </c>
      <c r="P87" s="5">
        <v>654.27039200000002</v>
      </c>
      <c r="Q87" s="5">
        <v>34.697209000000001</v>
      </c>
      <c r="R87" s="5">
        <v>1295.359166</v>
      </c>
      <c r="S87" s="5">
        <v>19.272663000000001</v>
      </c>
      <c r="T87" s="5">
        <v>0</v>
      </c>
      <c r="U87" s="5">
        <v>0</v>
      </c>
      <c r="V87" s="5">
        <v>54.544686999999996</v>
      </c>
      <c r="W87" s="5">
        <v>2899.2874380000003</v>
      </c>
      <c r="X87" s="5">
        <v>2864.5902290000004</v>
      </c>
      <c r="Y87" s="19">
        <v>14.943179000000001</v>
      </c>
      <c r="Z87" s="19">
        <v>71.421756999999999</v>
      </c>
      <c r="AA87" s="19">
        <v>4.985417</v>
      </c>
      <c r="AB87" s="19">
        <v>17.50178</v>
      </c>
      <c r="AC87" s="19">
        <v>93.908953999999994</v>
      </c>
      <c r="AD87" s="19">
        <v>37.795681999999999</v>
      </c>
      <c r="AE87" s="19">
        <v>44.859943000000001</v>
      </c>
      <c r="AF87" s="19">
        <v>4.8744430000000003</v>
      </c>
      <c r="AG87" s="19">
        <v>3.6558329999999999</v>
      </c>
      <c r="AH87" s="19">
        <v>57.073320000000002</v>
      </c>
      <c r="AI87" s="19">
        <v>2.8683079999999999</v>
      </c>
      <c r="AJ87" s="19">
        <v>110.463539</v>
      </c>
      <c r="AK87" s="19">
        <v>1.692685</v>
      </c>
      <c r="AL87" s="19">
        <v>0</v>
      </c>
      <c r="AM87" s="19">
        <v>258.80403899999999</v>
      </c>
    </row>
    <row r="88" spans="1:39">
      <c r="A88" s="6" t="s">
        <v>189</v>
      </c>
      <c r="B88" s="6" t="s">
        <v>22</v>
      </c>
      <c r="C88" s="6" t="s">
        <v>190</v>
      </c>
      <c r="D88" s="5">
        <v>3790.9077779999998</v>
      </c>
      <c r="E88" s="5">
        <v>1203.98821</v>
      </c>
      <c r="F88" s="5">
        <v>252.255</v>
      </c>
      <c r="G88" s="5">
        <v>5247.1509880000003</v>
      </c>
      <c r="H88" s="5">
        <v>3128.7941519999999</v>
      </c>
      <c r="I88" s="5">
        <v>343.93287199999997</v>
      </c>
      <c r="J88" s="5">
        <v>777.61267599999996</v>
      </c>
      <c r="K88" s="5">
        <v>4250.3397000000004</v>
      </c>
      <c r="L88" s="5">
        <v>1227.9309450000001</v>
      </c>
      <c r="M88" s="5">
        <v>0</v>
      </c>
      <c r="N88" s="5">
        <v>168.683211</v>
      </c>
      <c r="O88" s="5">
        <v>126.51240799999999</v>
      </c>
      <c r="P88" s="5">
        <v>2024.3011470000001</v>
      </c>
      <c r="Q88" s="5">
        <v>243.891704</v>
      </c>
      <c r="R88" s="5">
        <v>2563.3884700000003</v>
      </c>
      <c r="S88" s="5">
        <v>135.45099900000002</v>
      </c>
      <c r="T88" s="5">
        <v>0</v>
      </c>
      <c r="U88" s="5">
        <v>0</v>
      </c>
      <c r="V88" s="5">
        <v>319.21658299999996</v>
      </c>
      <c r="W88" s="5">
        <v>13743.477685000002</v>
      </c>
      <c r="X88" s="5">
        <v>13499.585981000002</v>
      </c>
      <c r="Y88" s="19">
        <v>106.23425400000001</v>
      </c>
      <c r="Z88" s="19">
        <v>213.563793</v>
      </c>
      <c r="AA88" s="19">
        <v>37.303235000000001</v>
      </c>
      <c r="AB88" s="19">
        <v>95.081444000000005</v>
      </c>
      <c r="AC88" s="19">
        <v>345.94847199999998</v>
      </c>
      <c r="AD88" s="19">
        <v>127.99162099999999</v>
      </c>
      <c r="AE88" s="19">
        <v>0</v>
      </c>
      <c r="AF88" s="19">
        <v>16.006430000000002</v>
      </c>
      <c r="AG88" s="19">
        <v>12.004823999999999</v>
      </c>
      <c r="AH88" s="19">
        <v>183.91102100000001</v>
      </c>
      <c r="AI88" s="19">
        <v>22.157955000000001</v>
      </c>
      <c r="AJ88" s="19">
        <v>211.92227500000001</v>
      </c>
      <c r="AK88" s="19">
        <v>12.633773</v>
      </c>
      <c r="AL88" s="19">
        <v>0</v>
      </c>
      <c r="AM88" s="19">
        <v>804.73039499999993</v>
      </c>
    </row>
    <row r="89" spans="1:39">
      <c r="A89" s="6" t="s">
        <v>191</v>
      </c>
      <c r="B89" s="6" t="s">
        <v>22</v>
      </c>
      <c r="C89" s="6" t="s">
        <v>192</v>
      </c>
      <c r="D89" s="5">
        <v>0</v>
      </c>
      <c r="E89" s="5">
        <v>169.367875</v>
      </c>
      <c r="F89" s="5">
        <v>54.429000000000002</v>
      </c>
      <c r="G89" s="5">
        <v>223.796875</v>
      </c>
      <c r="H89" s="5">
        <v>982.26167299999997</v>
      </c>
      <c r="I89" s="5">
        <v>56.236885000000001</v>
      </c>
      <c r="J89" s="5">
        <v>198.51020300000002</v>
      </c>
      <c r="K89" s="5">
        <v>1237.008761</v>
      </c>
      <c r="L89" s="5">
        <v>420.56315699999999</v>
      </c>
      <c r="M89" s="5">
        <v>641.464112</v>
      </c>
      <c r="N89" s="5">
        <v>50.480756999999997</v>
      </c>
      <c r="O89" s="5">
        <v>37.860568000000001</v>
      </c>
      <c r="P89" s="5">
        <v>817.40241000000003</v>
      </c>
      <c r="Q89" s="5">
        <v>40.252341999999999</v>
      </c>
      <c r="R89" s="5">
        <v>1587.4601889999999</v>
      </c>
      <c r="S89" s="5">
        <v>41.470343</v>
      </c>
      <c r="T89" s="5">
        <v>0</v>
      </c>
      <c r="U89" s="5">
        <v>0</v>
      </c>
      <c r="V89" s="5">
        <v>146.95526999999998</v>
      </c>
      <c r="W89" s="5">
        <v>3657.2545949999999</v>
      </c>
      <c r="X89" s="5">
        <v>3617.0022529999997</v>
      </c>
      <c r="Y89" s="19">
        <v>13.447374999999999</v>
      </c>
      <c r="Z89" s="19">
        <v>94.219437999999997</v>
      </c>
      <c r="AA89" s="19">
        <v>5.1467390000000002</v>
      </c>
      <c r="AB89" s="19">
        <v>0</v>
      </c>
      <c r="AC89" s="19">
        <v>99.366176999999993</v>
      </c>
      <c r="AD89" s="19">
        <v>40.470697000000001</v>
      </c>
      <c r="AE89" s="19">
        <v>65.016288000000003</v>
      </c>
      <c r="AF89" s="19">
        <v>4.7901369999999996</v>
      </c>
      <c r="AG89" s="19">
        <v>3.592603</v>
      </c>
      <c r="AH89" s="19">
        <v>82.090863999999996</v>
      </c>
      <c r="AI89" s="19">
        <v>4.5256080000000001</v>
      </c>
      <c r="AJ89" s="19">
        <v>155.489892</v>
      </c>
      <c r="AK89" s="19">
        <v>3.437945</v>
      </c>
      <c r="AL89" s="19">
        <v>0</v>
      </c>
      <c r="AM89" s="19">
        <v>312.21208600000006</v>
      </c>
    </row>
    <row r="90" spans="1:39">
      <c r="A90" s="6" t="s">
        <v>193</v>
      </c>
      <c r="B90" s="6" t="s">
        <v>22</v>
      </c>
      <c r="C90" s="6" t="s">
        <v>194</v>
      </c>
      <c r="D90" s="5">
        <v>0</v>
      </c>
      <c r="E90" s="5">
        <v>439.76200499999999</v>
      </c>
      <c r="F90" s="5">
        <v>101.97</v>
      </c>
      <c r="G90" s="5">
        <v>541.73200499999996</v>
      </c>
      <c r="H90" s="5">
        <v>1165.2205319999998</v>
      </c>
      <c r="I90" s="5">
        <v>187.561688</v>
      </c>
      <c r="J90" s="5">
        <v>255.91733100000002</v>
      </c>
      <c r="K90" s="5">
        <v>1608.6995509999999</v>
      </c>
      <c r="L90" s="5">
        <v>631.54969600000004</v>
      </c>
      <c r="M90" s="5">
        <v>0</v>
      </c>
      <c r="N90" s="5">
        <v>100.320161</v>
      </c>
      <c r="O90" s="5">
        <v>75.24011999999999</v>
      </c>
      <c r="P90" s="5">
        <v>995.54810400000008</v>
      </c>
      <c r="Q90" s="5">
        <v>119.945555</v>
      </c>
      <c r="R90" s="5">
        <v>1291.05394</v>
      </c>
      <c r="S90" s="5">
        <v>33.122472000000002</v>
      </c>
      <c r="T90" s="5">
        <v>0</v>
      </c>
      <c r="U90" s="5">
        <v>0</v>
      </c>
      <c r="V90" s="5">
        <v>48.149294999999995</v>
      </c>
      <c r="W90" s="5">
        <v>4154.3069589999996</v>
      </c>
      <c r="X90" s="5">
        <v>4034.3614039999998</v>
      </c>
      <c r="Y90" s="19">
        <v>38.802529999999997</v>
      </c>
      <c r="Z90" s="19">
        <v>105.382913</v>
      </c>
      <c r="AA90" s="19">
        <v>18.737514000000001</v>
      </c>
      <c r="AB90" s="19">
        <v>0</v>
      </c>
      <c r="AC90" s="19">
        <v>124.12042700000001</v>
      </c>
      <c r="AD90" s="19">
        <v>69.436622999999997</v>
      </c>
      <c r="AE90" s="19">
        <v>0</v>
      </c>
      <c r="AF90" s="19">
        <v>9.5194259999999993</v>
      </c>
      <c r="AG90" s="19">
        <v>7.1395689999999998</v>
      </c>
      <c r="AH90" s="19">
        <v>91.0869</v>
      </c>
      <c r="AI90" s="19">
        <v>10.974325</v>
      </c>
      <c r="AJ90" s="19">
        <v>107.745895</v>
      </c>
      <c r="AK90" s="19">
        <v>3.1640109999999999</v>
      </c>
      <c r="AL90" s="19">
        <v>0</v>
      </c>
      <c r="AM90" s="19">
        <v>343.26948599999997</v>
      </c>
    </row>
    <row r="91" spans="1:39">
      <c r="A91" s="6" t="s">
        <v>195</v>
      </c>
      <c r="B91" s="6" t="s">
        <v>22</v>
      </c>
      <c r="C91" s="6" t="s">
        <v>196</v>
      </c>
      <c r="D91" s="5">
        <v>0</v>
      </c>
      <c r="E91" s="5">
        <v>237.22506799999999</v>
      </c>
      <c r="F91" s="5">
        <v>83.132999999999996</v>
      </c>
      <c r="G91" s="5">
        <v>320.35806799999995</v>
      </c>
      <c r="H91" s="5">
        <v>1538.8191850000001</v>
      </c>
      <c r="I91" s="5">
        <v>94.946467999999996</v>
      </c>
      <c r="J91" s="5">
        <v>263.32606500000003</v>
      </c>
      <c r="K91" s="5">
        <v>1897.0917179999999</v>
      </c>
      <c r="L91" s="5">
        <v>517.73980699999993</v>
      </c>
      <c r="M91" s="5">
        <v>581.69602099999997</v>
      </c>
      <c r="N91" s="5">
        <v>57.739589000000002</v>
      </c>
      <c r="O91" s="5">
        <v>43.304690999999998</v>
      </c>
      <c r="P91" s="5">
        <v>755.382069</v>
      </c>
      <c r="Q91" s="5">
        <v>28.183786000000001</v>
      </c>
      <c r="R91" s="5">
        <v>1466.3061559999999</v>
      </c>
      <c r="S91" s="5">
        <v>51.858856000000003</v>
      </c>
      <c r="T91" s="5">
        <v>0</v>
      </c>
      <c r="U91" s="5">
        <v>0</v>
      </c>
      <c r="V91" s="5">
        <v>206.55634000000001</v>
      </c>
      <c r="W91" s="5">
        <v>4459.9109449999996</v>
      </c>
      <c r="X91" s="5">
        <v>4431.7271589999991</v>
      </c>
      <c r="Y91" s="19">
        <v>18.629909000000001</v>
      </c>
      <c r="Z91" s="19">
        <v>147.21301700000001</v>
      </c>
      <c r="AA91" s="19">
        <v>9.2593110000000003</v>
      </c>
      <c r="AB91" s="19">
        <v>0</v>
      </c>
      <c r="AC91" s="19">
        <v>156.472328</v>
      </c>
      <c r="AD91" s="19">
        <v>47.508836000000002</v>
      </c>
      <c r="AE91" s="19">
        <v>61.287635999999999</v>
      </c>
      <c r="AF91" s="19">
        <v>5.4789310000000002</v>
      </c>
      <c r="AG91" s="19">
        <v>4.1091980000000001</v>
      </c>
      <c r="AH91" s="19">
        <v>78.407853000000003</v>
      </c>
      <c r="AI91" s="19">
        <v>3.663208</v>
      </c>
      <c r="AJ91" s="19">
        <v>149.28361799999999</v>
      </c>
      <c r="AK91" s="19">
        <v>4.8118670000000003</v>
      </c>
      <c r="AL91" s="19">
        <v>0</v>
      </c>
      <c r="AM91" s="19">
        <v>376.70655800000003</v>
      </c>
    </row>
    <row r="92" spans="1:39">
      <c r="A92" s="6" t="s">
        <v>197</v>
      </c>
      <c r="B92" s="6" t="s">
        <v>22</v>
      </c>
      <c r="C92" s="6" t="s">
        <v>198</v>
      </c>
      <c r="D92" s="5">
        <v>0</v>
      </c>
      <c r="E92" s="5">
        <v>109.56382000000001</v>
      </c>
      <c r="F92" s="5">
        <v>46.929000000000002</v>
      </c>
      <c r="G92" s="5">
        <v>156.49281999999999</v>
      </c>
      <c r="H92" s="5">
        <v>747.05493999999999</v>
      </c>
      <c r="I92" s="5">
        <v>56.713800000000006</v>
      </c>
      <c r="J92" s="5">
        <v>166.97</v>
      </c>
      <c r="K92" s="5">
        <v>970.73874000000001</v>
      </c>
      <c r="L92" s="5">
        <v>347.02920400000005</v>
      </c>
      <c r="M92" s="5">
        <v>504.40448400000002</v>
      </c>
      <c r="N92" s="5">
        <v>46.251862000000003</v>
      </c>
      <c r="O92" s="5">
        <v>34.688898000000002</v>
      </c>
      <c r="P92" s="5">
        <v>634.11445300000003</v>
      </c>
      <c r="Q92" s="5">
        <v>36.731834999999997</v>
      </c>
      <c r="R92" s="5">
        <v>1256.1915319999998</v>
      </c>
      <c r="S92" s="5">
        <v>24.559312000000002</v>
      </c>
      <c r="T92" s="5">
        <v>0</v>
      </c>
      <c r="U92" s="5">
        <v>0</v>
      </c>
      <c r="V92" s="5">
        <v>68.273133000000001</v>
      </c>
      <c r="W92" s="5">
        <v>2823.2847409999999</v>
      </c>
      <c r="X92" s="5">
        <v>2786.5529059999999</v>
      </c>
      <c r="Y92" s="19">
        <v>9.3865990000000004</v>
      </c>
      <c r="Z92" s="19">
        <v>70.234164000000007</v>
      </c>
      <c r="AA92" s="19">
        <v>4.7001670000000004</v>
      </c>
      <c r="AB92" s="19">
        <v>0</v>
      </c>
      <c r="AC92" s="19">
        <v>74.934331</v>
      </c>
      <c r="AD92" s="19">
        <v>35.824987999999998</v>
      </c>
      <c r="AE92" s="19">
        <v>42.251072999999998</v>
      </c>
      <c r="AF92" s="19">
        <v>4.3888559999999996</v>
      </c>
      <c r="AG92" s="19">
        <v>3.2916430000000001</v>
      </c>
      <c r="AH92" s="19">
        <v>53.607469000000002</v>
      </c>
      <c r="AI92" s="19">
        <v>2.787795</v>
      </c>
      <c r="AJ92" s="19">
        <v>103.539041</v>
      </c>
      <c r="AK92" s="19">
        <v>2.4560749999999998</v>
      </c>
      <c r="AL92" s="19">
        <v>0</v>
      </c>
      <c r="AM92" s="19">
        <v>226.14103399999999</v>
      </c>
    </row>
    <row r="93" spans="1:39">
      <c r="A93" s="6" t="s">
        <v>199</v>
      </c>
      <c r="B93" s="6" t="s">
        <v>22</v>
      </c>
      <c r="C93" s="6" t="s">
        <v>200</v>
      </c>
      <c r="D93" s="5">
        <v>0</v>
      </c>
      <c r="E93" s="5">
        <v>195.69522699999999</v>
      </c>
      <c r="F93" s="5">
        <v>74.31</v>
      </c>
      <c r="G93" s="5">
        <v>270.00522699999993</v>
      </c>
      <c r="H93" s="5">
        <v>1205.6059210000001</v>
      </c>
      <c r="I93" s="5">
        <v>115.609432</v>
      </c>
      <c r="J93" s="5">
        <v>303.71745400000003</v>
      </c>
      <c r="K93" s="5">
        <v>1624.9328070000001</v>
      </c>
      <c r="L93" s="5">
        <v>467.69527399999998</v>
      </c>
      <c r="M93" s="5">
        <v>567.802457</v>
      </c>
      <c r="N93" s="5">
        <v>67.561323999999999</v>
      </c>
      <c r="O93" s="5">
        <v>50.670993000000003</v>
      </c>
      <c r="P93" s="5">
        <v>727.39387799999997</v>
      </c>
      <c r="Q93" s="5">
        <v>33.361339000000001</v>
      </c>
      <c r="R93" s="5">
        <v>1446.7899909999999</v>
      </c>
      <c r="S93" s="5">
        <v>36.184713000000002</v>
      </c>
      <c r="T93" s="5">
        <v>0</v>
      </c>
      <c r="U93" s="5">
        <v>0</v>
      </c>
      <c r="V93" s="5">
        <v>134.63335999999998</v>
      </c>
      <c r="W93" s="5">
        <v>3980.241372</v>
      </c>
      <c r="X93" s="5">
        <v>3946.8800329999999</v>
      </c>
      <c r="Y93" s="19">
        <v>17.267225</v>
      </c>
      <c r="Z93" s="19">
        <v>116.68293799999999</v>
      </c>
      <c r="AA93" s="19">
        <v>10.502428999999999</v>
      </c>
      <c r="AB93" s="19">
        <v>0</v>
      </c>
      <c r="AC93" s="19">
        <v>127.185367</v>
      </c>
      <c r="AD93" s="19">
        <v>48.880873000000001</v>
      </c>
      <c r="AE93" s="19">
        <v>48.973700999999998</v>
      </c>
      <c r="AF93" s="19">
        <v>6.4109189999999998</v>
      </c>
      <c r="AG93" s="19">
        <v>4.8081889999999996</v>
      </c>
      <c r="AH93" s="19">
        <v>62.933351999999999</v>
      </c>
      <c r="AI93" s="19">
        <v>2.76294</v>
      </c>
      <c r="AJ93" s="19">
        <v>123.126161</v>
      </c>
      <c r="AK93" s="19">
        <v>3.1809229999999999</v>
      </c>
      <c r="AL93" s="19">
        <v>0</v>
      </c>
      <c r="AM93" s="19">
        <v>319.64054900000002</v>
      </c>
    </row>
    <row r="94" spans="1:39">
      <c r="A94" s="6" t="s">
        <v>201</v>
      </c>
      <c r="B94" s="6" t="s">
        <v>22</v>
      </c>
      <c r="C94" s="6" t="s">
        <v>202</v>
      </c>
      <c r="D94" s="5">
        <v>0</v>
      </c>
      <c r="E94" s="5">
        <v>96.907696000000001</v>
      </c>
      <c r="F94" s="5">
        <v>32.543999999999997</v>
      </c>
      <c r="G94" s="5">
        <v>129.451696</v>
      </c>
      <c r="H94" s="5">
        <v>728.19640400000003</v>
      </c>
      <c r="I94" s="5">
        <v>65.124548000000004</v>
      </c>
      <c r="J94" s="5">
        <v>125.927595</v>
      </c>
      <c r="K94" s="5">
        <v>919.24854699999992</v>
      </c>
      <c r="L94" s="5">
        <v>429.92408399999999</v>
      </c>
      <c r="M94" s="5">
        <v>665.03870900000004</v>
      </c>
      <c r="N94" s="5">
        <v>61.974719</v>
      </c>
      <c r="O94" s="5">
        <v>46.481037999999998</v>
      </c>
      <c r="P94" s="5">
        <v>827.99159099999997</v>
      </c>
      <c r="Q94" s="5">
        <v>53.173644999999993</v>
      </c>
      <c r="R94" s="5">
        <v>1654.6597020000002</v>
      </c>
      <c r="S94" s="5">
        <v>21.039479</v>
      </c>
      <c r="T94" s="5">
        <v>0</v>
      </c>
      <c r="U94" s="5">
        <v>0</v>
      </c>
      <c r="V94" s="5">
        <v>79.767973999999995</v>
      </c>
      <c r="W94" s="5">
        <v>3234.0914819999998</v>
      </c>
      <c r="X94" s="5">
        <v>3180.917837</v>
      </c>
      <c r="Y94" s="19">
        <v>7.6523199999999996</v>
      </c>
      <c r="Z94" s="19">
        <v>72.686053000000001</v>
      </c>
      <c r="AA94" s="19">
        <v>5.8451649999999997</v>
      </c>
      <c r="AB94" s="19">
        <v>0</v>
      </c>
      <c r="AC94" s="19">
        <v>78.531217999999996</v>
      </c>
      <c r="AD94" s="19">
        <v>45.088161999999997</v>
      </c>
      <c r="AE94" s="19">
        <v>66.967070000000007</v>
      </c>
      <c r="AF94" s="19">
        <v>5.8808040000000004</v>
      </c>
      <c r="AG94" s="19">
        <v>4.4106009999999998</v>
      </c>
      <c r="AH94" s="19">
        <v>82.794169999999994</v>
      </c>
      <c r="AI94" s="19">
        <v>5.6965680000000001</v>
      </c>
      <c r="AJ94" s="19">
        <v>160.05264500000001</v>
      </c>
      <c r="AK94" s="19">
        <v>1.921802</v>
      </c>
      <c r="AL94" s="19">
        <v>0</v>
      </c>
      <c r="AM94" s="19">
        <v>293.24614700000001</v>
      </c>
    </row>
    <row r="95" spans="1:39">
      <c r="A95" s="6" t="s">
        <v>203</v>
      </c>
      <c r="B95" s="6" t="s">
        <v>22</v>
      </c>
      <c r="C95" s="6" t="s">
        <v>204</v>
      </c>
      <c r="D95" s="5">
        <v>0</v>
      </c>
      <c r="E95" s="5">
        <v>170.928451</v>
      </c>
      <c r="F95" s="5">
        <v>60.618000000000002</v>
      </c>
      <c r="G95" s="5">
        <v>231.54645099999999</v>
      </c>
      <c r="H95" s="5">
        <v>894.93726599999991</v>
      </c>
      <c r="I95" s="5">
        <v>63.821255999999998</v>
      </c>
      <c r="J95" s="5">
        <v>259.67563999999999</v>
      </c>
      <c r="K95" s="5">
        <v>1218.434162</v>
      </c>
      <c r="L95" s="5">
        <v>327.95212800000002</v>
      </c>
      <c r="M95" s="5">
        <v>600.52485200000001</v>
      </c>
      <c r="N95" s="5">
        <v>38.124002999999995</v>
      </c>
      <c r="O95" s="5">
        <v>28.593002000000002</v>
      </c>
      <c r="P95" s="5">
        <v>756.10943999999995</v>
      </c>
      <c r="Q95" s="5">
        <v>43.051050000000004</v>
      </c>
      <c r="R95" s="5">
        <v>1466.402347</v>
      </c>
      <c r="S95" s="5">
        <v>30.937386999999998</v>
      </c>
      <c r="T95" s="5">
        <v>0</v>
      </c>
      <c r="U95" s="5">
        <v>0</v>
      </c>
      <c r="V95" s="5">
        <v>108.207751</v>
      </c>
      <c r="W95" s="5">
        <v>3383.4802260000001</v>
      </c>
      <c r="X95" s="5">
        <v>3340.4291760000006</v>
      </c>
      <c r="Y95" s="19">
        <v>15.081922</v>
      </c>
      <c r="Z95" s="19">
        <v>83.808081999999999</v>
      </c>
      <c r="AA95" s="19">
        <v>6.04094</v>
      </c>
      <c r="AB95" s="19">
        <v>0</v>
      </c>
      <c r="AC95" s="19">
        <v>89.849022000000005</v>
      </c>
      <c r="AD95" s="19">
        <v>29.842424000000001</v>
      </c>
      <c r="AE95" s="19">
        <v>51.315984</v>
      </c>
      <c r="AF95" s="19">
        <v>3.6176010000000001</v>
      </c>
      <c r="AG95" s="19">
        <v>2.7132000000000001</v>
      </c>
      <c r="AH95" s="19">
        <v>65.027610999999993</v>
      </c>
      <c r="AI95" s="19">
        <v>3.4337170000000001</v>
      </c>
      <c r="AJ95" s="19">
        <v>122.674396</v>
      </c>
      <c r="AK95" s="19">
        <v>3.270994</v>
      </c>
      <c r="AL95" s="19">
        <v>0</v>
      </c>
      <c r="AM95" s="19">
        <v>260.71875800000004</v>
      </c>
    </row>
    <row r="96" spans="1:39">
      <c r="A96" s="6" t="s">
        <v>205</v>
      </c>
      <c r="B96" s="6" t="s">
        <v>22</v>
      </c>
      <c r="C96" s="6" t="s">
        <v>206</v>
      </c>
      <c r="D96" s="5">
        <v>0</v>
      </c>
      <c r="E96" s="5">
        <v>44.415468000000004</v>
      </c>
      <c r="F96" s="5">
        <v>18.942</v>
      </c>
      <c r="G96" s="5">
        <v>63.357467999999997</v>
      </c>
      <c r="H96" s="5">
        <v>267.34828499999998</v>
      </c>
      <c r="I96" s="5">
        <v>16.311703999999999</v>
      </c>
      <c r="J96" s="5">
        <v>109.55259</v>
      </c>
      <c r="K96" s="5">
        <v>393.21257900000001</v>
      </c>
      <c r="L96" s="5">
        <v>193.69301800000002</v>
      </c>
      <c r="M96" s="5">
        <v>277.17644900000005</v>
      </c>
      <c r="N96" s="5">
        <v>27.715323999999999</v>
      </c>
      <c r="O96" s="5">
        <v>20.786493</v>
      </c>
      <c r="P96" s="5">
        <v>347.81936400000001</v>
      </c>
      <c r="Q96" s="5">
        <v>20.557714000000001</v>
      </c>
      <c r="R96" s="5">
        <v>694.05534399999999</v>
      </c>
      <c r="S96" s="5">
        <v>8.7245470000000012</v>
      </c>
      <c r="T96" s="5">
        <v>0</v>
      </c>
      <c r="U96" s="5">
        <v>0</v>
      </c>
      <c r="V96" s="5">
        <v>21.935735000000001</v>
      </c>
      <c r="W96" s="5">
        <v>1374.978691</v>
      </c>
      <c r="X96" s="5">
        <v>1354.4209770000002</v>
      </c>
      <c r="Y96" s="19">
        <v>3.9190119999999999</v>
      </c>
      <c r="Z96" s="19">
        <v>25.540210999999999</v>
      </c>
      <c r="AA96" s="19">
        <v>1.593305</v>
      </c>
      <c r="AB96" s="19">
        <v>0</v>
      </c>
      <c r="AC96" s="19">
        <v>27.133516</v>
      </c>
      <c r="AD96" s="19">
        <v>19.993762</v>
      </c>
      <c r="AE96" s="19">
        <v>26.434868999999999</v>
      </c>
      <c r="AF96" s="19">
        <v>2.629918</v>
      </c>
      <c r="AG96" s="19">
        <v>1.972437</v>
      </c>
      <c r="AH96" s="19">
        <v>33.068173999999999</v>
      </c>
      <c r="AI96" s="19">
        <v>2.0218349999999998</v>
      </c>
      <c r="AJ96" s="19">
        <v>64.105397999999994</v>
      </c>
      <c r="AK96" s="19">
        <v>0.79078700000000002</v>
      </c>
      <c r="AL96" s="19">
        <v>0</v>
      </c>
      <c r="AM96" s="19">
        <v>115.942475</v>
      </c>
    </row>
    <row r="97" spans="1:39">
      <c r="A97" s="6" t="s">
        <v>207</v>
      </c>
      <c r="B97" s="6" t="s">
        <v>22</v>
      </c>
      <c r="C97" s="6" t="s">
        <v>208</v>
      </c>
      <c r="D97" s="5">
        <v>0</v>
      </c>
      <c r="E97" s="5">
        <v>656.63864000000001</v>
      </c>
      <c r="F97" s="5">
        <v>136.77000000000001</v>
      </c>
      <c r="G97" s="5">
        <v>793.40863999999999</v>
      </c>
      <c r="H97" s="5">
        <v>2399.2796439999997</v>
      </c>
      <c r="I97" s="5">
        <v>144.46083900000002</v>
      </c>
      <c r="J97" s="5">
        <v>0</v>
      </c>
      <c r="K97" s="5">
        <v>2543.740483</v>
      </c>
      <c r="L97" s="5">
        <v>753.71705399999996</v>
      </c>
      <c r="M97" s="5">
        <v>1009.155767</v>
      </c>
      <c r="N97" s="5">
        <v>78.46675900000001</v>
      </c>
      <c r="O97" s="5">
        <v>58.850068</v>
      </c>
      <c r="P97" s="5">
        <v>1294.5564899999999</v>
      </c>
      <c r="Q97" s="5">
        <v>58.258569999999999</v>
      </c>
      <c r="R97" s="5">
        <v>2499.2876540000002</v>
      </c>
      <c r="S97" s="5">
        <v>139.52074100000002</v>
      </c>
      <c r="T97" s="5">
        <v>0</v>
      </c>
      <c r="U97" s="5">
        <v>0</v>
      </c>
      <c r="V97" s="5">
        <v>621.81642399999998</v>
      </c>
      <c r="W97" s="5">
        <v>7351.4909960000005</v>
      </c>
      <c r="X97" s="5">
        <v>7293.2324259999996</v>
      </c>
      <c r="Y97" s="19">
        <v>48.394647999999997</v>
      </c>
      <c r="Z97" s="19">
        <v>226.98938799999999</v>
      </c>
      <c r="AA97" s="19">
        <v>14.42482</v>
      </c>
      <c r="AB97" s="19">
        <v>0</v>
      </c>
      <c r="AC97" s="19">
        <v>241.414208</v>
      </c>
      <c r="AD97" s="19">
        <v>68.665311000000003</v>
      </c>
      <c r="AE97" s="19">
        <v>90.144718999999995</v>
      </c>
      <c r="AF97" s="19">
        <v>7.4457399999999998</v>
      </c>
      <c r="AG97" s="19">
        <v>5.5843059999999998</v>
      </c>
      <c r="AH97" s="19">
        <v>115.873441</v>
      </c>
      <c r="AI97" s="19">
        <v>5.0659549999999998</v>
      </c>
      <c r="AJ97" s="19">
        <v>219.04820599999999</v>
      </c>
      <c r="AK97" s="19">
        <v>13.883604999999999</v>
      </c>
      <c r="AL97" s="19">
        <v>0</v>
      </c>
      <c r="AM97" s="19">
        <v>591.405978</v>
      </c>
    </row>
    <row r="98" spans="1:39">
      <c r="A98" s="6" t="s">
        <v>209</v>
      </c>
      <c r="B98" s="6" t="s">
        <v>22</v>
      </c>
      <c r="C98" s="6" t="s">
        <v>210</v>
      </c>
      <c r="D98" s="5">
        <v>0</v>
      </c>
      <c r="E98" s="5">
        <v>176.44125599999998</v>
      </c>
      <c r="F98" s="5">
        <v>78.117000000000004</v>
      </c>
      <c r="G98" s="5">
        <v>254.558256</v>
      </c>
      <c r="H98" s="5">
        <v>1129.0147180000001</v>
      </c>
      <c r="I98" s="5">
        <v>98.490940000000009</v>
      </c>
      <c r="J98" s="5">
        <v>185.77216000000001</v>
      </c>
      <c r="K98" s="5">
        <v>1413.277818</v>
      </c>
      <c r="L98" s="5">
        <v>442.71000099999998</v>
      </c>
      <c r="M98" s="5">
        <v>625.67816000000005</v>
      </c>
      <c r="N98" s="5">
        <v>55.439492000000001</v>
      </c>
      <c r="O98" s="5">
        <v>41.579620000000006</v>
      </c>
      <c r="P98" s="5">
        <v>781.04580299999998</v>
      </c>
      <c r="Q98" s="5">
        <v>48.815258999999998</v>
      </c>
      <c r="R98" s="5">
        <v>1552.5583340000001</v>
      </c>
      <c r="S98" s="5">
        <v>38.883358999999999</v>
      </c>
      <c r="T98" s="5">
        <v>0</v>
      </c>
      <c r="U98" s="5">
        <v>0</v>
      </c>
      <c r="V98" s="5">
        <v>98.770895999999993</v>
      </c>
      <c r="W98" s="5">
        <v>3800.7586640000004</v>
      </c>
      <c r="X98" s="5">
        <v>3751.9434050000004</v>
      </c>
      <c r="Y98" s="19">
        <v>13.747488000000001</v>
      </c>
      <c r="Z98" s="19">
        <v>94.920178000000007</v>
      </c>
      <c r="AA98" s="19">
        <v>8.2280660000000001</v>
      </c>
      <c r="AB98" s="19">
        <v>0</v>
      </c>
      <c r="AC98" s="19">
        <v>103.14824400000001</v>
      </c>
      <c r="AD98" s="19">
        <v>42.330357999999997</v>
      </c>
      <c r="AE98" s="19">
        <v>62.119104999999998</v>
      </c>
      <c r="AF98" s="19">
        <v>5.2606729999999997</v>
      </c>
      <c r="AG98" s="19">
        <v>3.945506</v>
      </c>
      <c r="AH98" s="19">
        <v>77.012238999999994</v>
      </c>
      <c r="AI98" s="19">
        <v>5.1595810000000002</v>
      </c>
      <c r="AJ98" s="19">
        <v>148.337523</v>
      </c>
      <c r="AK98" s="19">
        <v>3.0412499999999998</v>
      </c>
      <c r="AL98" s="19">
        <v>0</v>
      </c>
      <c r="AM98" s="19">
        <v>310.60486299999997</v>
      </c>
    </row>
    <row r="99" spans="1:39">
      <c r="A99" s="6" t="s">
        <v>211</v>
      </c>
      <c r="B99" s="6" t="s">
        <v>22</v>
      </c>
      <c r="C99" s="6" t="s">
        <v>212</v>
      </c>
      <c r="D99" s="5">
        <v>0</v>
      </c>
      <c r="E99" s="5">
        <v>313.43477799999999</v>
      </c>
      <c r="F99" s="5">
        <v>100.35299999999999</v>
      </c>
      <c r="G99" s="5">
        <v>413.787778</v>
      </c>
      <c r="H99" s="5">
        <v>1112.959284</v>
      </c>
      <c r="I99" s="5">
        <v>120.143502</v>
      </c>
      <c r="J99" s="5">
        <v>185.29155</v>
      </c>
      <c r="K99" s="5">
        <v>1418.3943360000001</v>
      </c>
      <c r="L99" s="5">
        <v>499.90000600000002</v>
      </c>
      <c r="M99" s="5">
        <v>648.09247199999993</v>
      </c>
      <c r="N99" s="5">
        <v>56.792045999999999</v>
      </c>
      <c r="O99" s="5">
        <v>42.594034000000001</v>
      </c>
      <c r="P99" s="5">
        <v>827.56171200000006</v>
      </c>
      <c r="Q99" s="5">
        <v>39.660665000000002</v>
      </c>
      <c r="R99" s="5">
        <v>1614.7009290000001</v>
      </c>
      <c r="S99" s="5">
        <v>45.311381000000004</v>
      </c>
      <c r="T99" s="5">
        <v>0</v>
      </c>
      <c r="U99" s="5">
        <v>0</v>
      </c>
      <c r="V99" s="5">
        <v>117.564746</v>
      </c>
      <c r="W99" s="5">
        <v>4109.6591760000001</v>
      </c>
      <c r="X99" s="5">
        <v>4069.9985109999998</v>
      </c>
      <c r="Y99" s="19">
        <v>27.656009000000001</v>
      </c>
      <c r="Z99" s="19">
        <v>94.316311999999996</v>
      </c>
      <c r="AA99" s="19">
        <v>9.8788640000000001</v>
      </c>
      <c r="AB99" s="19">
        <v>38.614224</v>
      </c>
      <c r="AC99" s="19">
        <v>142.80940000000001</v>
      </c>
      <c r="AD99" s="19">
        <v>46.676540000000003</v>
      </c>
      <c r="AE99" s="19">
        <v>57.123027</v>
      </c>
      <c r="AF99" s="19">
        <v>5.3890200000000004</v>
      </c>
      <c r="AG99" s="19">
        <v>4.0417649999999998</v>
      </c>
      <c r="AH99" s="19">
        <v>73.212519999999998</v>
      </c>
      <c r="AI99" s="19">
        <v>3.336271</v>
      </c>
      <c r="AJ99" s="19">
        <v>139.76633200000001</v>
      </c>
      <c r="AK99" s="19">
        <v>4.0077680000000004</v>
      </c>
      <c r="AL99" s="19">
        <v>0</v>
      </c>
      <c r="AM99" s="19">
        <v>360.91604899999999</v>
      </c>
    </row>
    <row r="100" spans="1:39">
      <c r="A100" s="6" t="s">
        <v>213</v>
      </c>
      <c r="B100" s="6" t="s">
        <v>22</v>
      </c>
      <c r="C100" s="6" t="s">
        <v>214</v>
      </c>
      <c r="D100" s="5">
        <v>0</v>
      </c>
      <c r="E100" s="5">
        <v>801.68627500000002</v>
      </c>
      <c r="F100" s="5">
        <v>206.80199999999999</v>
      </c>
      <c r="G100" s="5">
        <v>1008.488275</v>
      </c>
      <c r="H100" s="5">
        <v>3320.5386430000003</v>
      </c>
      <c r="I100" s="5">
        <v>228.08723800000001</v>
      </c>
      <c r="J100" s="5">
        <v>310.46110700000003</v>
      </c>
      <c r="K100" s="5">
        <v>3859.086988</v>
      </c>
      <c r="L100" s="5">
        <v>893.72471699999994</v>
      </c>
      <c r="M100" s="5">
        <v>701.76307599999996</v>
      </c>
      <c r="N100" s="5">
        <v>82.488181999999995</v>
      </c>
      <c r="O100" s="5">
        <v>61.866135999999997</v>
      </c>
      <c r="P100" s="5">
        <v>804.35415399999999</v>
      </c>
      <c r="Q100" s="5">
        <v>96.910139000000001</v>
      </c>
      <c r="R100" s="5">
        <v>1747.3816869999998</v>
      </c>
      <c r="S100" s="5">
        <v>205.57708600000001</v>
      </c>
      <c r="T100" s="5">
        <v>0</v>
      </c>
      <c r="U100" s="5">
        <v>0</v>
      </c>
      <c r="V100" s="5">
        <v>797.56162699999993</v>
      </c>
      <c r="W100" s="5">
        <v>8511.820380000001</v>
      </c>
      <c r="X100" s="5">
        <v>8414.9102409999996</v>
      </c>
      <c r="Y100" s="19">
        <v>52.428730000000002</v>
      </c>
      <c r="Z100" s="19">
        <v>315.705735</v>
      </c>
      <c r="AA100" s="19">
        <v>19.871842000000001</v>
      </c>
      <c r="AB100" s="19">
        <v>0</v>
      </c>
      <c r="AC100" s="19">
        <v>335.57757700000002</v>
      </c>
      <c r="AD100" s="19">
        <v>76.804676999999998</v>
      </c>
      <c r="AE100" s="19">
        <v>65.616662000000005</v>
      </c>
      <c r="AF100" s="19">
        <v>7.8273359999999998</v>
      </c>
      <c r="AG100" s="19">
        <v>5.8705020000000001</v>
      </c>
      <c r="AH100" s="19">
        <v>75.209192000000002</v>
      </c>
      <c r="AI100" s="19">
        <v>9.0613480000000006</v>
      </c>
      <c r="AJ100" s="19">
        <v>154.52369200000001</v>
      </c>
      <c r="AK100" s="19">
        <v>15.582910999999999</v>
      </c>
      <c r="AL100" s="19">
        <v>0</v>
      </c>
      <c r="AM100" s="19">
        <v>634.91758700000003</v>
      </c>
    </row>
    <row r="101" spans="1:39">
      <c r="A101" s="6" t="s">
        <v>215</v>
      </c>
      <c r="B101" s="6" t="s">
        <v>22</v>
      </c>
      <c r="C101" s="6" t="s">
        <v>216</v>
      </c>
      <c r="D101" s="5">
        <v>0</v>
      </c>
      <c r="E101" s="5">
        <v>178.30625800000001</v>
      </c>
      <c r="F101" s="5">
        <v>73.569000000000003</v>
      </c>
      <c r="G101" s="5">
        <v>251.875258</v>
      </c>
      <c r="H101" s="5">
        <v>1343.4920460000001</v>
      </c>
      <c r="I101" s="5">
        <v>95.679456999999999</v>
      </c>
      <c r="J101" s="5">
        <v>292.09459199999998</v>
      </c>
      <c r="K101" s="5">
        <v>1731.266095</v>
      </c>
      <c r="L101" s="5">
        <v>435.64290999999997</v>
      </c>
      <c r="M101" s="5">
        <v>532.75993799999992</v>
      </c>
      <c r="N101" s="5">
        <v>53.622218999999994</v>
      </c>
      <c r="O101" s="5">
        <v>40.216663999999994</v>
      </c>
      <c r="P101" s="5">
        <v>682.52667900000006</v>
      </c>
      <c r="Q101" s="5">
        <v>31.287897000000001</v>
      </c>
      <c r="R101" s="5">
        <v>1340.413397</v>
      </c>
      <c r="S101" s="5">
        <v>35.334943000000003</v>
      </c>
      <c r="T101" s="5">
        <v>0</v>
      </c>
      <c r="U101" s="5">
        <v>0</v>
      </c>
      <c r="V101" s="5">
        <v>100.505921</v>
      </c>
      <c r="W101" s="5">
        <v>3895.0385240000001</v>
      </c>
      <c r="X101" s="5">
        <v>3863.7506270000003</v>
      </c>
      <c r="Y101" s="19">
        <v>15.645424999999999</v>
      </c>
      <c r="Z101" s="19">
        <v>124.39755</v>
      </c>
      <c r="AA101" s="19">
        <v>8.4753139999999991</v>
      </c>
      <c r="AB101" s="19">
        <v>0</v>
      </c>
      <c r="AC101" s="19">
        <v>132.87286399999999</v>
      </c>
      <c r="AD101" s="19">
        <v>42.922580000000004</v>
      </c>
      <c r="AE101" s="19">
        <v>52.921922000000002</v>
      </c>
      <c r="AF101" s="19">
        <v>5.0882319999999996</v>
      </c>
      <c r="AG101" s="19">
        <v>3.8161740000000002</v>
      </c>
      <c r="AH101" s="19">
        <v>67.245062000000004</v>
      </c>
      <c r="AI101" s="19">
        <v>3.433878</v>
      </c>
      <c r="AJ101" s="19">
        <v>129.07139000000001</v>
      </c>
      <c r="AK101" s="19">
        <v>3.7086730000000001</v>
      </c>
      <c r="AL101" s="19">
        <v>0</v>
      </c>
      <c r="AM101" s="19">
        <v>324.220932</v>
      </c>
    </row>
    <row r="102" spans="1:39">
      <c r="A102" s="6" t="s">
        <v>217</v>
      </c>
      <c r="B102" s="6" t="s">
        <v>22</v>
      </c>
      <c r="C102" s="6" t="s">
        <v>218</v>
      </c>
      <c r="D102" s="5">
        <v>0</v>
      </c>
      <c r="E102" s="5">
        <v>297.25233600000001</v>
      </c>
      <c r="F102" s="5">
        <v>120.96599999999999</v>
      </c>
      <c r="G102" s="5">
        <v>418.21833600000002</v>
      </c>
      <c r="H102" s="5">
        <v>1712.522007</v>
      </c>
      <c r="I102" s="5">
        <v>96.034171000000001</v>
      </c>
      <c r="J102" s="5">
        <v>302.52306300000004</v>
      </c>
      <c r="K102" s="5">
        <v>2111.0792409999999</v>
      </c>
      <c r="L102" s="5">
        <v>463.79346199999998</v>
      </c>
      <c r="M102" s="5">
        <v>668.42771400000004</v>
      </c>
      <c r="N102" s="5">
        <v>51.661102</v>
      </c>
      <c r="O102" s="5">
        <v>38.745826999999998</v>
      </c>
      <c r="P102" s="5">
        <v>853.195245</v>
      </c>
      <c r="Q102" s="5">
        <v>41.100940000000001</v>
      </c>
      <c r="R102" s="5">
        <v>1653.1308280000001</v>
      </c>
      <c r="S102" s="5">
        <v>64.289582999999993</v>
      </c>
      <c r="T102" s="5">
        <v>0</v>
      </c>
      <c r="U102" s="5">
        <v>0</v>
      </c>
      <c r="V102" s="5">
        <v>180.86695399999999</v>
      </c>
      <c r="W102" s="5">
        <v>4891.3784039999991</v>
      </c>
      <c r="X102" s="5">
        <v>4850.2774639999989</v>
      </c>
      <c r="Y102" s="19">
        <v>23.996613</v>
      </c>
      <c r="Z102" s="19">
        <v>163.88811000000001</v>
      </c>
      <c r="AA102" s="19">
        <v>8.3619839999999996</v>
      </c>
      <c r="AB102" s="19">
        <v>0</v>
      </c>
      <c r="AC102" s="19">
        <v>172.25009399999999</v>
      </c>
      <c r="AD102" s="19">
        <v>44.630324999999999</v>
      </c>
      <c r="AE102" s="19">
        <v>56.78895</v>
      </c>
      <c r="AF102" s="19">
        <v>4.9021420000000004</v>
      </c>
      <c r="AG102" s="19">
        <v>3.676606</v>
      </c>
      <c r="AH102" s="19">
        <v>73.123451000000003</v>
      </c>
      <c r="AI102" s="19">
        <v>3.1172849999999999</v>
      </c>
      <c r="AJ102" s="19">
        <v>138.49114900000001</v>
      </c>
      <c r="AK102" s="19">
        <v>5.4429530000000002</v>
      </c>
      <c r="AL102" s="19">
        <v>0</v>
      </c>
      <c r="AM102" s="19">
        <v>384.81113400000004</v>
      </c>
    </row>
    <row r="103" spans="1:39">
      <c r="A103" s="6" t="s">
        <v>219</v>
      </c>
      <c r="B103" s="6" t="s">
        <v>22</v>
      </c>
      <c r="C103" s="6" t="s">
        <v>220</v>
      </c>
      <c r="D103" s="5">
        <v>0</v>
      </c>
      <c r="E103" s="5">
        <v>246.99818100000002</v>
      </c>
      <c r="F103" s="5">
        <v>106.626</v>
      </c>
      <c r="G103" s="5">
        <v>353.62418099999996</v>
      </c>
      <c r="H103" s="5">
        <v>2005.7748300000001</v>
      </c>
      <c r="I103" s="5">
        <v>76.624429000000006</v>
      </c>
      <c r="J103" s="5">
        <v>161.31628499999999</v>
      </c>
      <c r="K103" s="5">
        <v>2243.7155440000001</v>
      </c>
      <c r="L103" s="5">
        <v>544.81400899999994</v>
      </c>
      <c r="M103" s="5">
        <v>695.14088100000004</v>
      </c>
      <c r="N103" s="5">
        <v>70.628490999999997</v>
      </c>
      <c r="O103" s="5">
        <v>52.971367000000001</v>
      </c>
      <c r="P103" s="5">
        <v>878.384322</v>
      </c>
      <c r="Q103" s="5">
        <v>47.983607999999997</v>
      </c>
      <c r="R103" s="5">
        <v>1745.108669</v>
      </c>
      <c r="S103" s="5">
        <v>44.761232000000007</v>
      </c>
      <c r="T103" s="5">
        <v>0</v>
      </c>
      <c r="U103" s="5">
        <v>0</v>
      </c>
      <c r="V103" s="5">
        <v>123.166032</v>
      </c>
      <c r="W103" s="5">
        <v>5055.1896669999996</v>
      </c>
      <c r="X103" s="5">
        <v>5007.2060589999992</v>
      </c>
      <c r="Y103" s="19">
        <v>21.793958</v>
      </c>
      <c r="Z103" s="19">
        <v>199.539334</v>
      </c>
      <c r="AA103" s="19">
        <v>6.9658569999999997</v>
      </c>
      <c r="AB103" s="19">
        <v>0</v>
      </c>
      <c r="AC103" s="19">
        <v>206.505191</v>
      </c>
      <c r="AD103" s="19">
        <v>53.670864000000002</v>
      </c>
      <c r="AE103" s="19">
        <v>60.096541000000002</v>
      </c>
      <c r="AF103" s="19">
        <v>6.7019650000000004</v>
      </c>
      <c r="AG103" s="19">
        <v>5.0264730000000002</v>
      </c>
      <c r="AH103" s="19">
        <v>76.433876999999995</v>
      </c>
      <c r="AI103" s="19">
        <v>3.856814</v>
      </c>
      <c r="AJ103" s="19">
        <v>148.25885600000001</v>
      </c>
      <c r="AK103" s="19">
        <v>4.8319330000000003</v>
      </c>
      <c r="AL103" s="19">
        <v>0</v>
      </c>
      <c r="AM103" s="19">
        <v>435.06080199999997</v>
      </c>
    </row>
    <row r="104" spans="1:39">
      <c r="A104" s="6" t="s">
        <v>221</v>
      </c>
      <c r="B104" s="6" t="s">
        <v>22</v>
      </c>
      <c r="C104" s="6" t="s">
        <v>222</v>
      </c>
      <c r="D104" s="5">
        <v>0</v>
      </c>
      <c r="E104" s="5">
        <v>318.64399199999997</v>
      </c>
      <c r="F104" s="5">
        <v>128.84700000000001</v>
      </c>
      <c r="G104" s="5">
        <v>447.49099199999995</v>
      </c>
      <c r="H104" s="5">
        <v>1819.100244</v>
      </c>
      <c r="I104" s="5">
        <v>90.956581</v>
      </c>
      <c r="J104" s="5">
        <v>245.711703</v>
      </c>
      <c r="K104" s="5">
        <v>2155.7685280000001</v>
      </c>
      <c r="L104" s="5">
        <v>531.32543999999996</v>
      </c>
      <c r="M104" s="5">
        <v>578.15328</v>
      </c>
      <c r="N104" s="5">
        <v>59.47287</v>
      </c>
      <c r="O104" s="5">
        <v>44.604652999999999</v>
      </c>
      <c r="P104" s="5">
        <v>755.41385600000001</v>
      </c>
      <c r="Q104" s="5">
        <v>25.287230999999998</v>
      </c>
      <c r="R104" s="5">
        <v>1462.9318899999998</v>
      </c>
      <c r="S104" s="5">
        <v>56.489016999999997</v>
      </c>
      <c r="T104" s="5">
        <v>0</v>
      </c>
      <c r="U104" s="5">
        <v>0</v>
      </c>
      <c r="V104" s="5">
        <v>166.117287</v>
      </c>
      <c r="W104" s="5">
        <v>4820.123153999999</v>
      </c>
      <c r="X104" s="5">
        <v>4794.8359229999996</v>
      </c>
      <c r="Y104" s="19">
        <v>28.115646000000002</v>
      </c>
      <c r="Z104" s="19">
        <v>179.68968100000001</v>
      </c>
      <c r="AA104" s="19">
        <v>7.8732199999999999</v>
      </c>
      <c r="AB104" s="19">
        <v>0</v>
      </c>
      <c r="AC104" s="19">
        <v>187.56290100000001</v>
      </c>
      <c r="AD104" s="19">
        <v>48.765766999999997</v>
      </c>
      <c r="AE104" s="19">
        <v>49.782317999999997</v>
      </c>
      <c r="AF104" s="19">
        <v>5.6434049999999996</v>
      </c>
      <c r="AG104" s="19">
        <v>4.2325530000000002</v>
      </c>
      <c r="AH104" s="19">
        <v>65.634665999999996</v>
      </c>
      <c r="AI104" s="19">
        <v>1.8307910000000001</v>
      </c>
      <c r="AJ104" s="19">
        <v>125.292942</v>
      </c>
      <c r="AK104" s="19">
        <v>6.0516730000000001</v>
      </c>
      <c r="AL104" s="19">
        <v>0</v>
      </c>
      <c r="AM104" s="19">
        <v>395.788929</v>
      </c>
    </row>
    <row r="105" spans="1:39">
      <c r="A105" s="6" t="s">
        <v>223</v>
      </c>
      <c r="B105" s="6" t="s">
        <v>22</v>
      </c>
      <c r="C105" s="6" t="s">
        <v>224</v>
      </c>
      <c r="D105" s="5">
        <v>0</v>
      </c>
      <c r="E105" s="5">
        <v>431.03103000000004</v>
      </c>
      <c r="F105" s="5">
        <v>160.989</v>
      </c>
      <c r="G105" s="5">
        <v>592.02003000000002</v>
      </c>
      <c r="H105" s="5">
        <v>2095.1935589999998</v>
      </c>
      <c r="I105" s="5">
        <v>135.78830100000002</v>
      </c>
      <c r="J105" s="5">
        <v>303.04977100000002</v>
      </c>
      <c r="K105" s="5">
        <v>2534.0316309999998</v>
      </c>
      <c r="L105" s="5">
        <v>620.46916399999998</v>
      </c>
      <c r="M105" s="5">
        <v>405.18018199999995</v>
      </c>
      <c r="N105" s="5">
        <v>57.039687000000001</v>
      </c>
      <c r="O105" s="5">
        <v>42.779764999999998</v>
      </c>
      <c r="P105" s="5">
        <v>464.41366499999998</v>
      </c>
      <c r="Q105" s="5">
        <v>55.953454000000001</v>
      </c>
      <c r="R105" s="5">
        <v>1025.366753</v>
      </c>
      <c r="S105" s="5">
        <v>82.481637000000006</v>
      </c>
      <c r="T105" s="5">
        <v>0</v>
      </c>
      <c r="U105" s="5">
        <v>0</v>
      </c>
      <c r="V105" s="5">
        <v>192.077271</v>
      </c>
      <c r="W105" s="5">
        <v>5046.4464859999998</v>
      </c>
      <c r="X105" s="5">
        <v>4990.4930319999994</v>
      </c>
      <c r="Y105" s="19">
        <v>38.032150000000001</v>
      </c>
      <c r="Z105" s="19">
        <v>196.799655</v>
      </c>
      <c r="AA105" s="19">
        <v>13.292812</v>
      </c>
      <c r="AB105" s="19">
        <v>44.843677999999997</v>
      </c>
      <c r="AC105" s="19">
        <v>254.93614500000001</v>
      </c>
      <c r="AD105" s="19">
        <v>53.469779000000003</v>
      </c>
      <c r="AE105" s="19">
        <v>40.015621000000003</v>
      </c>
      <c r="AF105" s="19">
        <v>5.4125189999999996</v>
      </c>
      <c r="AG105" s="19">
        <v>4.0593899999999996</v>
      </c>
      <c r="AH105" s="19">
        <v>45.865524000000001</v>
      </c>
      <c r="AI105" s="19">
        <v>5.5259660000000004</v>
      </c>
      <c r="AJ105" s="19">
        <v>95.353054</v>
      </c>
      <c r="AK105" s="19">
        <v>7.5639770000000004</v>
      </c>
      <c r="AL105" s="19">
        <v>0</v>
      </c>
      <c r="AM105" s="19">
        <v>449.35510500000004</v>
      </c>
    </row>
    <row r="106" spans="1:39">
      <c r="A106" s="6" t="s">
        <v>225</v>
      </c>
      <c r="B106" s="6" t="s">
        <v>22</v>
      </c>
      <c r="C106" s="6" t="s">
        <v>226</v>
      </c>
      <c r="D106" s="5">
        <v>0</v>
      </c>
      <c r="E106" s="5">
        <v>174.99214699999999</v>
      </c>
      <c r="F106" s="5">
        <v>80.406000000000006</v>
      </c>
      <c r="G106" s="5">
        <v>255.39814699999999</v>
      </c>
      <c r="H106" s="5">
        <v>1132.845198</v>
      </c>
      <c r="I106" s="5">
        <v>37.061184999999995</v>
      </c>
      <c r="J106" s="5">
        <v>169.52470399999999</v>
      </c>
      <c r="K106" s="5">
        <v>1339.4310870000002</v>
      </c>
      <c r="L106" s="5">
        <v>325.33215300000001</v>
      </c>
      <c r="M106" s="5">
        <v>419.37716600000005</v>
      </c>
      <c r="N106" s="5">
        <v>41.094343000000002</v>
      </c>
      <c r="O106" s="5">
        <v>30.820756000000003</v>
      </c>
      <c r="P106" s="5">
        <v>540.49583099999995</v>
      </c>
      <c r="Q106" s="5">
        <v>22.731802999999999</v>
      </c>
      <c r="R106" s="5">
        <v>1054.5198989999999</v>
      </c>
      <c r="S106" s="5">
        <v>28.714321999999999</v>
      </c>
      <c r="T106" s="5">
        <v>0</v>
      </c>
      <c r="U106" s="5">
        <v>0</v>
      </c>
      <c r="V106" s="5">
        <v>87.380742999999995</v>
      </c>
      <c r="W106" s="5">
        <v>3090.7763510000004</v>
      </c>
      <c r="X106" s="5">
        <v>3068.0445480000003</v>
      </c>
      <c r="Y106" s="19">
        <v>15.440483</v>
      </c>
      <c r="Z106" s="19">
        <v>112.49948000000001</v>
      </c>
      <c r="AA106" s="19">
        <v>3.418892</v>
      </c>
      <c r="AB106" s="19">
        <v>0</v>
      </c>
      <c r="AC106" s="19">
        <v>115.91837200000001</v>
      </c>
      <c r="AD106" s="19">
        <v>32.744712999999997</v>
      </c>
      <c r="AE106" s="19">
        <v>39.957704999999997</v>
      </c>
      <c r="AF106" s="19">
        <v>3.8994589999999998</v>
      </c>
      <c r="AG106" s="19">
        <v>2.9245930000000002</v>
      </c>
      <c r="AH106" s="19">
        <v>51.326255000000003</v>
      </c>
      <c r="AI106" s="19">
        <v>2.2667250000000001</v>
      </c>
      <c r="AJ106" s="19">
        <v>98.108012000000002</v>
      </c>
      <c r="AK106" s="19">
        <v>3.144736</v>
      </c>
      <c r="AL106" s="19">
        <v>0</v>
      </c>
      <c r="AM106" s="19">
        <v>265.35631599999999</v>
      </c>
    </row>
    <row r="107" spans="1:39">
      <c r="A107" s="6" t="s">
        <v>227</v>
      </c>
      <c r="B107" s="6" t="s">
        <v>22</v>
      </c>
      <c r="C107" s="6" t="s">
        <v>228</v>
      </c>
      <c r="D107" s="5">
        <v>0</v>
      </c>
      <c r="E107" s="5">
        <v>364.22830499999998</v>
      </c>
      <c r="F107" s="5">
        <v>154.887</v>
      </c>
      <c r="G107" s="5">
        <v>519.11530500000003</v>
      </c>
      <c r="H107" s="5">
        <v>1988.4046470000001</v>
      </c>
      <c r="I107" s="5">
        <v>105.77689500000001</v>
      </c>
      <c r="J107" s="5">
        <v>285.69604900000002</v>
      </c>
      <c r="K107" s="5">
        <v>2379.8775909999999</v>
      </c>
      <c r="L107" s="5">
        <v>509.424466</v>
      </c>
      <c r="M107" s="5">
        <v>436.12892800000003</v>
      </c>
      <c r="N107" s="5">
        <v>63.680821000000002</v>
      </c>
      <c r="O107" s="5">
        <v>47.760615999999999</v>
      </c>
      <c r="P107" s="5">
        <v>499.88682400000005</v>
      </c>
      <c r="Q107" s="5">
        <v>60.227328</v>
      </c>
      <c r="R107" s="5">
        <v>1107.6845169999999</v>
      </c>
      <c r="S107" s="5">
        <v>48.058152</v>
      </c>
      <c r="T107" s="5">
        <v>0</v>
      </c>
      <c r="U107" s="5">
        <v>0</v>
      </c>
      <c r="V107" s="5">
        <v>124.31445100000001</v>
      </c>
      <c r="W107" s="5">
        <v>4688.4744820000005</v>
      </c>
      <c r="X107" s="5">
        <v>4628.2471540000006</v>
      </c>
      <c r="Y107" s="19">
        <v>32.137791999999997</v>
      </c>
      <c r="Z107" s="19">
        <v>183.25915499999999</v>
      </c>
      <c r="AA107" s="19">
        <v>9.7242420000000003</v>
      </c>
      <c r="AB107" s="19">
        <v>0</v>
      </c>
      <c r="AC107" s="19">
        <v>192.983397</v>
      </c>
      <c r="AD107" s="19">
        <v>50.600842</v>
      </c>
      <c r="AE107" s="19">
        <v>35.542008000000003</v>
      </c>
      <c r="AF107" s="19">
        <v>6.0426979999999997</v>
      </c>
      <c r="AG107" s="19">
        <v>4.532025</v>
      </c>
      <c r="AH107" s="19">
        <v>40.737909000000002</v>
      </c>
      <c r="AI107" s="19">
        <v>4.908182</v>
      </c>
      <c r="AJ107" s="19">
        <v>86.854640000000003</v>
      </c>
      <c r="AK107" s="19">
        <v>5.2438320000000003</v>
      </c>
      <c r="AL107" s="19">
        <v>0</v>
      </c>
      <c r="AM107" s="19">
        <v>367.82050300000003</v>
      </c>
    </row>
    <row r="108" spans="1:39">
      <c r="A108" s="6" t="s">
        <v>229</v>
      </c>
      <c r="B108" s="6" t="s">
        <v>22</v>
      </c>
      <c r="C108" s="6" t="s">
        <v>230</v>
      </c>
      <c r="D108" s="5">
        <v>0</v>
      </c>
      <c r="E108" s="5">
        <v>391.00912499999998</v>
      </c>
      <c r="F108" s="5">
        <v>153.816</v>
      </c>
      <c r="G108" s="5">
        <v>544.82512499999996</v>
      </c>
      <c r="H108" s="5">
        <v>3147.701763</v>
      </c>
      <c r="I108" s="5">
        <v>246.16677100000001</v>
      </c>
      <c r="J108" s="5">
        <v>286.575605</v>
      </c>
      <c r="K108" s="5">
        <v>3680.4441390000002</v>
      </c>
      <c r="L108" s="5">
        <v>851.89349500000003</v>
      </c>
      <c r="M108" s="5">
        <v>499.31495799999999</v>
      </c>
      <c r="N108" s="5">
        <v>72.035956999999996</v>
      </c>
      <c r="O108" s="5">
        <v>54.026968000000004</v>
      </c>
      <c r="P108" s="5">
        <v>572.31005099999993</v>
      </c>
      <c r="Q108" s="5">
        <v>68.953018</v>
      </c>
      <c r="R108" s="5">
        <v>1266.640952</v>
      </c>
      <c r="S108" s="5">
        <v>86.512419999999992</v>
      </c>
      <c r="T108" s="5">
        <v>0</v>
      </c>
      <c r="U108" s="5">
        <v>19.205161</v>
      </c>
      <c r="V108" s="5">
        <v>453.362548</v>
      </c>
      <c r="W108" s="5">
        <v>6902.8838400000013</v>
      </c>
      <c r="X108" s="5">
        <v>6833.9308220000012</v>
      </c>
      <c r="Y108" s="19">
        <v>36.673411999999999</v>
      </c>
      <c r="Z108" s="19">
        <v>304.30916400000001</v>
      </c>
      <c r="AA108" s="19">
        <v>23.348358000000001</v>
      </c>
      <c r="AB108" s="19">
        <v>0</v>
      </c>
      <c r="AC108" s="19">
        <v>327.65752199999997</v>
      </c>
      <c r="AD108" s="19">
        <v>70.810153</v>
      </c>
      <c r="AE108" s="19">
        <v>55.949081999999997</v>
      </c>
      <c r="AF108" s="19">
        <v>6.8355199999999998</v>
      </c>
      <c r="AG108" s="19">
        <v>5.1266410000000002</v>
      </c>
      <c r="AH108" s="19">
        <v>64.128308000000004</v>
      </c>
      <c r="AI108" s="19">
        <v>7.7263019999999996</v>
      </c>
      <c r="AJ108" s="19">
        <v>132.03955099999999</v>
      </c>
      <c r="AK108" s="19">
        <v>9.8133250000000007</v>
      </c>
      <c r="AL108" s="19">
        <v>0</v>
      </c>
      <c r="AM108" s="19">
        <v>576.99396300000001</v>
      </c>
    </row>
    <row r="109" spans="1:39">
      <c r="A109" s="6" t="s">
        <v>231</v>
      </c>
      <c r="B109" s="6" t="s">
        <v>22</v>
      </c>
      <c r="C109" s="6" t="s">
        <v>232</v>
      </c>
      <c r="D109" s="5">
        <v>0</v>
      </c>
      <c r="E109" s="5">
        <v>501.70027199999998</v>
      </c>
      <c r="F109" s="5">
        <v>204.822</v>
      </c>
      <c r="G109" s="5">
        <v>706.52227200000004</v>
      </c>
      <c r="H109" s="5">
        <v>3587.1622990000001</v>
      </c>
      <c r="I109" s="5">
        <v>159.48914099999999</v>
      </c>
      <c r="J109" s="5">
        <v>435.76911000000001</v>
      </c>
      <c r="K109" s="5">
        <v>4182.4205499999998</v>
      </c>
      <c r="L109" s="5">
        <v>661.26365800000008</v>
      </c>
      <c r="M109" s="5">
        <v>563.731313</v>
      </c>
      <c r="N109" s="5">
        <v>57.538553</v>
      </c>
      <c r="O109" s="5">
        <v>43.153914999999998</v>
      </c>
      <c r="P109" s="5">
        <v>646.143463</v>
      </c>
      <c r="Q109" s="5">
        <v>77.848609999999994</v>
      </c>
      <c r="R109" s="5">
        <v>1388.4158540000001</v>
      </c>
      <c r="S109" s="5">
        <v>91.360604000000009</v>
      </c>
      <c r="T109" s="5">
        <v>54.725497000000004</v>
      </c>
      <c r="U109" s="5">
        <v>0</v>
      </c>
      <c r="V109" s="5">
        <v>300.06474200000002</v>
      </c>
      <c r="W109" s="5">
        <v>7384.773177</v>
      </c>
      <c r="X109" s="5">
        <v>7306.924567</v>
      </c>
      <c r="Y109" s="19">
        <v>44.267671</v>
      </c>
      <c r="Z109" s="19">
        <v>346.49230799999998</v>
      </c>
      <c r="AA109" s="19">
        <v>14.21598</v>
      </c>
      <c r="AB109" s="19">
        <v>0</v>
      </c>
      <c r="AC109" s="19">
        <v>360.70828799999998</v>
      </c>
      <c r="AD109" s="19">
        <v>60.528503999999998</v>
      </c>
      <c r="AE109" s="19">
        <v>49.611500999999997</v>
      </c>
      <c r="AF109" s="19">
        <v>5.4598579999999997</v>
      </c>
      <c r="AG109" s="19">
        <v>4.0948929999999999</v>
      </c>
      <c r="AH109" s="19">
        <v>56.864229000000002</v>
      </c>
      <c r="AI109" s="19">
        <v>6.8511119999999996</v>
      </c>
      <c r="AJ109" s="19">
        <v>116.03048099999999</v>
      </c>
      <c r="AK109" s="19">
        <v>8.8880689999999998</v>
      </c>
      <c r="AL109" s="19">
        <v>5.0624989999999999</v>
      </c>
      <c r="AM109" s="19">
        <v>595.48551199999986</v>
      </c>
    </row>
    <row r="110" spans="1:39">
      <c r="A110" s="6" t="s">
        <v>233</v>
      </c>
      <c r="B110" s="6" t="s">
        <v>22</v>
      </c>
      <c r="C110" s="6" t="s">
        <v>234</v>
      </c>
      <c r="D110" s="5">
        <v>0</v>
      </c>
      <c r="E110" s="5">
        <v>213.20411300000001</v>
      </c>
      <c r="F110" s="5">
        <v>43.554000000000002</v>
      </c>
      <c r="G110" s="5">
        <v>256.75811300000004</v>
      </c>
      <c r="H110" s="5">
        <v>1202.6607039999999</v>
      </c>
      <c r="I110" s="5">
        <v>70.551536999999996</v>
      </c>
      <c r="J110" s="5">
        <v>0</v>
      </c>
      <c r="K110" s="5">
        <v>1273.2122409999999</v>
      </c>
      <c r="L110" s="5">
        <v>347.56739199999998</v>
      </c>
      <c r="M110" s="5">
        <v>548.79289899999992</v>
      </c>
      <c r="N110" s="5">
        <v>40.199889999999996</v>
      </c>
      <c r="O110" s="5">
        <v>30.149918000000003</v>
      </c>
      <c r="P110" s="5">
        <v>701.22255500000006</v>
      </c>
      <c r="Q110" s="5">
        <v>33.314296999999996</v>
      </c>
      <c r="R110" s="5">
        <v>1353.6795589999999</v>
      </c>
      <c r="S110" s="5">
        <v>31.949251</v>
      </c>
      <c r="T110" s="5">
        <v>0</v>
      </c>
      <c r="U110" s="5">
        <v>0</v>
      </c>
      <c r="V110" s="5">
        <v>115.30911900000001</v>
      </c>
      <c r="W110" s="5">
        <v>3378.4756749999997</v>
      </c>
      <c r="X110" s="5">
        <v>3345.1613780000002</v>
      </c>
      <c r="Y110" s="19">
        <v>18.812127</v>
      </c>
      <c r="Z110" s="19">
        <v>114.99641200000001</v>
      </c>
      <c r="AA110" s="19">
        <v>6.9817210000000003</v>
      </c>
      <c r="AB110" s="19">
        <v>0</v>
      </c>
      <c r="AC110" s="19">
        <v>121.978133</v>
      </c>
      <c r="AD110" s="19">
        <v>33.347292000000003</v>
      </c>
      <c r="AE110" s="19">
        <v>47.311039000000001</v>
      </c>
      <c r="AF110" s="19">
        <v>3.8145829999999998</v>
      </c>
      <c r="AG110" s="19">
        <v>2.8609360000000001</v>
      </c>
      <c r="AH110" s="19">
        <v>60.843874</v>
      </c>
      <c r="AI110" s="19">
        <v>2.6414240000000002</v>
      </c>
      <c r="AJ110" s="19">
        <v>114.830432</v>
      </c>
      <c r="AK110" s="19">
        <v>4.4588330000000003</v>
      </c>
      <c r="AL110" s="19">
        <v>0</v>
      </c>
      <c r="AM110" s="19">
        <v>293.42681699999997</v>
      </c>
    </row>
    <row r="111" spans="1:39">
      <c r="A111" s="6" t="s">
        <v>235</v>
      </c>
      <c r="B111" s="6" t="s">
        <v>22</v>
      </c>
      <c r="C111" s="6" t="s">
        <v>236</v>
      </c>
      <c r="D111" s="5">
        <v>0</v>
      </c>
      <c r="E111" s="5">
        <v>221.24169699999999</v>
      </c>
      <c r="F111" s="5">
        <v>61.215000000000003</v>
      </c>
      <c r="G111" s="5">
        <v>282.45669699999996</v>
      </c>
      <c r="H111" s="5">
        <v>1391.5747120000001</v>
      </c>
      <c r="I111" s="5">
        <v>77.782296000000002</v>
      </c>
      <c r="J111" s="5">
        <v>189.42360600000001</v>
      </c>
      <c r="K111" s="5">
        <v>1658.780614</v>
      </c>
      <c r="L111" s="5">
        <v>341.64561599999996</v>
      </c>
      <c r="M111" s="5">
        <v>516.67130900000006</v>
      </c>
      <c r="N111" s="5">
        <v>37.763999000000005</v>
      </c>
      <c r="O111" s="5">
        <v>28.323</v>
      </c>
      <c r="P111" s="5">
        <v>664.18798199999992</v>
      </c>
      <c r="Q111" s="5">
        <v>29.006171999999999</v>
      </c>
      <c r="R111" s="5">
        <v>1275.952462</v>
      </c>
      <c r="S111" s="5">
        <v>42.009381000000005</v>
      </c>
      <c r="T111" s="5">
        <v>0</v>
      </c>
      <c r="U111" s="5">
        <v>11.991515</v>
      </c>
      <c r="V111" s="5">
        <v>94.231543000000002</v>
      </c>
      <c r="W111" s="5">
        <v>3707.0678280000006</v>
      </c>
      <c r="X111" s="5">
        <v>3678.0616560000008</v>
      </c>
      <c r="Y111" s="19">
        <v>19.521325999999998</v>
      </c>
      <c r="Z111" s="19">
        <v>134.05452500000001</v>
      </c>
      <c r="AA111" s="19">
        <v>7.4328010000000004</v>
      </c>
      <c r="AB111" s="19">
        <v>0</v>
      </c>
      <c r="AC111" s="19">
        <v>141.487326</v>
      </c>
      <c r="AD111" s="19">
        <v>31.623183999999998</v>
      </c>
      <c r="AE111" s="19">
        <v>52.015616999999999</v>
      </c>
      <c r="AF111" s="19">
        <v>3.58344</v>
      </c>
      <c r="AG111" s="19">
        <v>2.6875800000000001</v>
      </c>
      <c r="AH111" s="19">
        <v>66.27122</v>
      </c>
      <c r="AI111" s="19">
        <v>3.2705109999999999</v>
      </c>
      <c r="AJ111" s="19">
        <v>124.557857</v>
      </c>
      <c r="AK111" s="19">
        <v>4.1506460000000001</v>
      </c>
      <c r="AL111" s="19">
        <v>0</v>
      </c>
      <c r="AM111" s="19">
        <v>321.34033899999997</v>
      </c>
    </row>
    <row r="112" spans="1:39">
      <c r="A112" s="6" t="s">
        <v>237</v>
      </c>
      <c r="B112" s="6" t="s">
        <v>22</v>
      </c>
      <c r="C112" s="6" t="s">
        <v>238</v>
      </c>
      <c r="D112" s="5">
        <v>0</v>
      </c>
      <c r="E112" s="5">
        <v>601.93941200000006</v>
      </c>
      <c r="F112" s="5">
        <v>186.46199999999999</v>
      </c>
      <c r="G112" s="5">
        <v>788.40141200000005</v>
      </c>
      <c r="H112" s="5">
        <v>4193.7789700000003</v>
      </c>
      <c r="I112" s="5">
        <v>269.99105699999996</v>
      </c>
      <c r="J112" s="5">
        <v>0</v>
      </c>
      <c r="K112" s="5">
        <v>4463.7700269999996</v>
      </c>
      <c r="L112" s="5">
        <v>855.27550899999994</v>
      </c>
      <c r="M112" s="5">
        <v>613.73741500000006</v>
      </c>
      <c r="N112" s="5">
        <v>72.402967000000004</v>
      </c>
      <c r="O112" s="5">
        <v>54.302227000000002</v>
      </c>
      <c r="P112" s="5">
        <v>703.45997999999997</v>
      </c>
      <c r="Q112" s="5">
        <v>84.754214000000005</v>
      </c>
      <c r="R112" s="5">
        <v>1528.6568030000001</v>
      </c>
      <c r="S112" s="5">
        <v>140.72641899999999</v>
      </c>
      <c r="T112" s="5">
        <v>0</v>
      </c>
      <c r="U112" s="5">
        <v>7.8694319999999998</v>
      </c>
      <c r="V112" s="5">
        <v>825.240815</v>
      </c>
      <c r="W112" s="5">
        <v>8609.9404169999998</v>
      </c>
      <c r="X112" s="5">
        <v>8525.1862029999993</v>
      </c>
      <c r="Y112" s="19">
        <v>46.183368000000002</v>
      </c>
      <c r="Z112" s="19">
        <v>395.53691300000003</v>
      </c>
      <c r="AA112" s="19">
        <v>24.624673999999999</v>
      </c>
      <c r="AB112" s="19">
        <v>0</v>
      </c>
      <c r="AC112" s="19">
        <v>420.161587</v>
      </c>
      <c r="AD112" s="19">
        <v>73.972230999999994</v>
      </c>
      <c r="AE112" s="19">
        <v>59.959301000000004</v>
      </c>
      <c r="AF112" s="19">
        <v>6.8703469999999998</v>
      </c>
      <c r="AG112" s="19">
        <v>5.1527609999999999</v>
      </c>
      <c r="AH112" s="19">
        <v>68.724778999999998</v>
      </c>
      <c r="AI112" s="19">
        <v>8.2800940000000001</v>
      </c>
      <c r="AJ112" s="19">
        <v>140.707188</v>
      </c>
      <c r="AK112" s="19">
        <v>11.405782</v>
      </c>
      <c r="AL112" s="19">
        <v>0</v>
      </c>
      <c r="AM112" s="19">
        <v>692.4301559999999</v>
      </c>
    </row>
    <row r="113" spans="1:39">
      <c r="A113" s="6" t="s">
        <v>239</v>
      </c>
      <c r="B113" s="6" t="s">
        <v>22</v>
      </c>
      <c r="C113" s="6" t="s">
        <v>240</v>
      </c>
      <c r="D113" s="5">
        <v>0</v>
      </c>
      <c r="E113" s="5">
        <v>105.84958099999999</v>
      </c>
      <c r="F113" s="5">
        <v>39.978000000000002</v>
      </c>
      <c r="G113" s="5">
        <v>145.82758100000001</v>
      </c>
      <c r="H113" s="5">
        <v>593.65542799999992</v>
      </c>
      <c r="I113" s="5">
        <v>39.03651</v>
      </c>
      <c r="J113" s="5">
        <v>105.02865700000001</v>
      </c>
      <c r="K113" s="5">
        <v>737.720595</v>
      </c>
      <c r="L113" s="5">
        <v>453.20808299999999</v>
      </c>
      <c r="M113" s="5">
        <v>522.64014099999997</v>
      </c>
      <c r="N113" s="5">
        <v>69.244154999999992</v>
      </c>
      <c r="O113" s="5">
        <v>51.933115999999998</v>
      </c>
      <c r="P113" s="5">
        <v>658.276432</v>
      </c>
      <c r="Q113" s="5">
        <v>37.332186</v>
      </c>
      <c r="R113" s="5">
        <v>1339.4260300000001</v>
      </c>
      <c r="S113" s="5">
        <v>21.303789999999999</v>
      </c>
      <c r="T113" s="5">
        <v>0</v>
      </c>
      <c r="U113" s="5">
        <v>0</v>
      </c>
      <c r="V113" s="5">
        <v>81.059221000000008</v>
      </c>
      <c r="W113" s="5">
        <v>2778.5452999999998</v>
      </c>
      <c r="X113" s="5">
        <v>2741.2131139999997</v>
      </c>
      <c r="Y113" s="19">
        <v>8.0292290000000008</v>
      </c>
      <c r="Z113" s="19">
        <v>59.165323999999998</v>
      </c>
      <c r="AA113" s="19">
        <v>3.6642250000000001</v>
      </c>
      <c r="AB113" s="19">
        <v>0</v>
      </c>
      <c r="AC113" s="19">
        <v>62.829549</v>
      </c>
      <c r="AD113" s="19">
        <v>48.544867000000004</v>
      </c>
      <c r="AE113" s="19">
        <v>37.265602999999999</v>
      </c>
      <c r="AF113" s="19">
        <v>6.5706020000000001</v>
      </c>
      <c r="AG113" s="19">
        <v>4.9279529999999996</v>
      </c>
      <c r="AH113" s="19">
        <v>48.015858000000001</v>
      </c>
      <c r="AI113" s="19">
        <v>2.027155</v>
      </c>
      <c r="AJ113" s="19">
        <v>96.780016000000003</v>
      </c>
      <c r="AK113" s="19">
        <v>2.0956130000000002</v>
      </c>
      <c r="AL113" s="19">
        <v>0</v>
      </c>
      <c r="AM113" s="19">
        <v>218.27927399999999</v>
      </c>
    </row>
    <row r="114" spans="1:39">
      <c r="A114" s="6" t="s">
        <v>241</v>
      </c>
      <c r="B114" s="6" t="s">
        <v>22</v>
      </c>
      <c r="C114" s="6" t="s">
        <v>242</v>
      </c>
      <c r="D114" s="5">
        <v>0</v>
      </c>
      <c r="E114" s="5">
        <v>131.82021499999999</v>
      </c>
      <c r="F114" s="5">
        <v>52.155000000000001</v>
      </c>
      <c r="G114" s="5">
        <v>183.97521499999999</v>
      </c>
      <c r="H114" s="5">
        <v>714.48849800000005</v>
      </c>
      <c r="I114" s="5">
        <v>65.87358900000001</v>
      </c>
      <c r="J114" s="5">
        <v>252.013305</v>
      </c>
      <c r="K114" s="5">
        <v>1032.3753919999999</v>
      </c>
      <c r="L114" s="5">
        <v>361.63769000000002</v>
      </c>
      <c r="M114" s="5">
        <v>430.41884800000003</v>
      </c>
      <c r="N114" s="5">
        <v>50.208852</v>
      </c>
      <c r="O114" s="5">
        <v>37.656639000000006</v>
      </c>
      <c r="P114" s="5">
        <v>559.372477</v>
      </c>
      <c r="Q114" s="5">
        <v>20.597327</v>
      </c>
      <c r="R114" s="5">
        <v>1098.2541429999999</v>
      </c>
      <c r="S114" s="5">
        <v>23.772096000000001</v>
      </c>
      <c r="T114" s="5">
        <v>0</v>
      </c>
      <c r="U114" s="5">
        <v>0</v>
      </c>
      <c r="V114" s="5">
        <v>81.529486000000006</v>
      </c>
      <c r="W114" s="5">
        <v>2781.544022</v>
      </c>
      <c r="X114" s="5">
        <v>2760.9466949999996</v>
      </c>
      <c r="Y114" s="19">
        <v>11.631195999999999</v>
      </c>
      <c r="Z114" s="19">
        <v>69.579684</v>
      </c>
      <c r="AA114" s="19">
        <v>6.4385149999999998</v>
      </c>
      <c r="AB114" s="19">
        <v>0</v>
      </c>
      <c r="AC114" s="19">
        <v>76.018198999999996</v>
      </c>
      <c r="AD114" s="19">
        <v>36.616425999999997</v>
      </c>
      <c r="AE114" s="19">
        <v>41.567931000000002</v>
      </c>
      <c r="AF114" s="19">
        <v>4.7643380000000004</v>
      </c>
      <c r="AG114" s="19">
        <v>3.5732529999999998</v>
      </c>
      <c r="AH114" s="19">
        <v>53.680649000000003</v>
      </c>
      <c r="AI114" s="19">
        <v>2.189813</v>
      </c>
      <c r="AJ114" s="19">
        <v>103.58617099999999</v>
      </c>
      <c r="AK114" s="19">
        <v>2.3501509999999999</v>
      </c>
      <c r="AL114" s="19">
        <v>0</v>
      </c>
      <c r="AM114" s="19">
        <v>230.20214299999998</v>
      </c>
    </row>
    <row r="115" spans="1:39">
      <c r="A115" s="6" t="s">
        <v>243</v>
      </c>
      <c r="B115" s="6" t="s">
        <v>22</v>
      </c>
      <c r="C115" s="6" t="s">
        <v>244</v>
      </c>
      <c r="D115" s="5">
        <v>0</v>
      </c>
      <c r="E115" s="5">
        <v>112.184428</v>
      </c>
      <c r="F115" s="5">
        <v>40.188000000000002</v>
      </c>
      <c r="G115" s="5">
        <v>152.37242800000001</v>
      </c>
      <c r="H115" s="5">
        <v>626.36767799999996</v>
      </c>
      <c r="I115" s="5">
        <v>36.594392999999997</v>
      </c>
      <c r="J115" s="5">
        <v>111.333703</v>
      </c>
      <c r="K115" s="5">
        <v>774.29577399999994</v>
      </c>
      <c r="L115" s="5">
        <v>384.86331899999999</v>
      </c>
      <c r="M115" s="5">
        <v>662.60907999999995</v>
      </c>
      <c r="N115" s="5">
        <v>54.491633999999998</v>
      </c>
      <c r="O115" s="5">
        <v>40.868726000000002</v>
      </c>
      <c r="P115" s="5">
        <v>825.73729400000002</v>
      </c>
      <c r="Q115" s="5">
        <v>52.526053999999995</v>
      </c>
      <c r="R115" s="5">
        <v>1636.232788</v>
      </c>
      <c r="S115" s="5">
        <v>21.471133000000002</v>
      </c>
      <c r="T115" s="5">
        <v>0</v>
      </c>
      <c r="U115" s="5">
        <v>0</v>
      </c>
      <c r="V115" s="5">
        <v>90.642030000000005</v>
      </c>
      <c r="W115" s="5">
        <v>3059.8774720000001</v>
      </c>
      <c r="X115" s="5">
        <v>3007.3514180000002</v>
      </c>
      <c r="Y115" s="19">
        <v>8.5170919999999999</v>
      </c>
      <c r="Z115" s="19">
        <v>55.426994000000001</v>
      </c>
      <c r="AA115" s="19">
        <v>3.8216809999999999</v>
      </c>
      <c r="AB115" s="19">
        <v>0</v>
      </c>
      <c r="AC115" s="19">
        <v>59.248674999999999</v>
      </c>
      <c r="AD115" s="19">
        <v>40.372208999999998</v>
      </c>
      <c r="AE115" s="19">
        <v>50.808408</v>
      </c>
      <c r="AF115" s="19">
        <v>5.1707299999999998</v>
      </c>
      <c r="AG115" s="19">
        <v>3.8780480000000002</v>
      </c>
      <c r="AH115" s="19">
        <v>64.322989000000007</v>
      </c>
      <c r="AI115" s="19">
        <v>3.4358849999999999</v>
      </c>
      <c r="AJ115" s="19">
        <v>124.18017500000001</v>
      </c>
      <c r="AK115" s="19">
        <v>0</v>
      </c>
      <c r="AL115" s="19">
        <v>0</v>
      </c>
      <c r="AM115" s="19">
        <v>232.318151</v>
      </c>
    </row>
    <row r="116" spans="1:39">
      <c r="A116" s="5" t="s">
        <v>245</v>
      </c>
      <c r="B116" s="5" t="s">
        <v>22</v>
      </c>
      <c r="C116" s="5" t="s">
        <v>246</v>
      </c>
      <c r="D116" s="5">
        <v>45584.007777000006</v>
      </c>
      <c r="E116" s="5">
        <v>3367.8175409999999</v>
      </c>
      <c r="F116" s="5">
        <v>842.83799999999997</v>
      </c>
      <c r="G116" s="5">
        <v>49794.663318000006</v>
      </c>
      <c r="H116" s="5">
        <v>11430.847032</v>
      </c>
      <c r="I116" s="5">
        <v>838.37374799999998</v>
      </c>
      <c r="J116" s="5">
        <v>1336.1065630000001</v>
      </c>
      <c r="K116" s="5">
        <v>13605.327342999999</v>
      </c>
      <c r="L116" s="5">
        <v>2904.7153360000002</v>
      </c>
      <c r="M116" s="5">
        <v>1355.257519</v>
      </c>
      <c r="N116" s="5">
        <v>158.09450799999999</v>
      </c>
      <c r="O116" s="5">
        <v>118.570882</v>
      </c>
      <c r="P116" s="5">
        <v>1553.3832600000001</v>
      </c>
      <c r="Q116" s="5">
        <v>187.15460999999999</v>
      </c>
      <c r="R116" s="5">
        <v>3372.460779</v>
      </c>
      <c r="S116" s="5">
        <v>836.76841200000001</v>
      </c>
      <c r="T116" s="5">
        <v>0</v>
      </c>
      <c r="U116" s="5">
        <v>120.758303</v>
      </c>
      <c r="V116" s="5">
        <v>3018.8758010000001</v>
      </c>
      <c r="W116" s="5">
        <v>73653.569292000015</v>
      </c>
      <c r="X116" s="5">
        <v>73466.414682000017</v>
      </c>
      <c r="Y116" s="19">
        <v>0</v>
      </c>
      <c r="Z116" s="19">
        <v>1043.443166</v>
      </c>
      <c r="AA116" s="19">
        <v>90.492093999999994</v>
      </c>
      <c r="AB116" s="19">
        <v>189.288599</v>
      </c>
      <c r="AC116" s="19">
        <v>1323.2238589999999</v>
      </c>
      <c r="AD116" s="19">
        <v>209.104311</v>
      </c>
      <c r="AE116" s="19">
        <v>132.35957099999999</v>
      </c>
      <c r="AF116" s="19">
        <v>15.001658000000001</v>
      </c>
      <c r="AG116" s="19">
        <v>11.251244</v>
      </c>
      <c r="AH116" s="19">
        <v>151.70927900000001</v>
      </c>
      <c r="AI116" s="19">
        <v>18.278226</v>
      </c>
      <c r="AJ116" s="19">
        <v>310.321752</v>
      </c>
      <c r="AK116" s="19">
        <v>81.109353999999996</v>
      </c>
      <c r="AL116" s="19">
        <v>0</v>
      </c>
      <c r="AM116" s="19">
        <v>1923.759276</v>
      </c>
    </row>
    <row r="117" spans="1:39">
      <c r="A117" s="6" t="s">
        <v>247</v>
      </c>
      <c r="B117" s="6" t="s">
        <v>22</v>
      </c>
      <c r="C117" s="6" t="s">
        <v>248</v>
      </c>
      <c r="D117" s="5">
        <v>0</v>
      </c>
      <c r="E117" s="5">
        <v>122.05451199999999</v>
      </c>
      <c r="F117" s="5">
        <v>43.392000000000003</v>
      </c>
      <c r="G117" s="5">
        <v>165.44651199999998</v>
      </c>
      <c r="H117" s="5">
        <v>740.98159400000009</v>
      </c>
      <c r="I117" s="5">
        <v>55.174972000000004</v>
      </c>
      <c r="J117" s="5">
        <v>121.85284299999999</v>
      </c>
      <c r="K117" s="5">
        <v>918.00940900000001</v>
      </c>
      <c r="L117" s="5">
        <v>418.53353100000004</v>
      </c>
      <c r="M117" s="5">
        <v>671.15026499999999</v>
      </c>
      <c r="N117" s="5">
        <v>50.264729000000003</v>
      </c>
      <c r="O117" s="5">
        <v>37.698546</v>
      </c>
      <c r="P117" s="5">
        <v>855.060247</v>
      </c>
      <c r="Q117" s="5">
        <v>42.215476000000002</v>
      </c>
      <c r="R117" s="5">
        <v>1656.389263</v>
      </c>
      <c r="S117" s="5">
        <v>22.163724999999999</v>
      </c>
      <c r="T117" s="5">
        <v>0</v>
      </c>
      <c r="U117" s="5">
        <v>9.9304729999999992</v>
      </c>
      <c r="V117" s="5">
        <v>147.558775</v>
      </c>
      <c r="W117" s="5">
        <v>3338.031688</v>
      </c>
      <c r="X117" s="5">
        <v>3295.8162120000002</v>
      </c>
      <c r="Y117" s="19">
        <v>12.68324</v>
      </c>
      <c r="Z117" s="19">
        <v>71.006026000000006</v>
      </c>
      <c r="AA117" s="19">
        <v>5.3312600000000003</v>
      </c>
      <c r="AB117" s="19">
        <v>0</v>
      </c>
      <c r="AC117" s="19">
        <v>76.337286000000006</v>
      </c>
      <c r="AD117" s="19">
        <v>40.445061000000003</v>
      </c>
      <c r="AE117" s="19">
        <v>66.366195000000005</v>
      </c>
      <c r="AF117" s="19">
        <v>4.7696379999999996</v>
      </c>
      <c r="AG117" s="19">
        <v>3.5772279999999999</v>
      </c>
      <c r="AH117" s="19">
        <v>83.974171999999996</v>
      </c>
      <c r="AI117" s="19">
        <v>4.5143430000000002</v>
      </c>
      <c r="AJ117" s="19">
        <v>158.68723299999999</v>
      </c>
      <c r="AK117" s="19">
        <v>3.1613899999999999</v>
      </c>
      <c r="AL117" s="19">
        <v>0</v>
      </c>
      <c r="AM117" s="19">
        <v>291.31421000000006</v>
      </c>
    </row>
    <row r="118" spans="1:39">
      <c r="A118" s="6" t="s">
        <v>249</v>
      </c>
      <c r="B118" s="6" t="s">
        <v>22</v>
      </c>
      <c r="C118" s="6" t="s">
        <v>250</v>
      </c>
      <c r="D118" s="5">
        <v>0</v>
      </c>
      <c r="E118" s="5">
        <v>499.35640000000001</v>
      </c>
      <c r="F118" s="5">
        <v>183.15</v>
      </c>
      <c r="G118" s="5">
        <v>682.50639999999999</v>
      </c>
      <c r="H118" s="5">
        <v>3468.7050140000001</v>
      </c>
      <c r="I118" s="5">
        <v>273.59791600000005</v>
      </c>
      <c r="J118" s="5">
        <v>421.93214</v>
      </c>
      <c r="K118" s="5">
        <v>4164.2350699999997</v>
      </c>
      <c r="L118" s="5">
        <v>914.19709399999999</v>
      </c>
      <c r="M118" s="5">
        <v>570.668182</v>
      </c>
      <c r="N118" s="5">
        <v>73.648916</v>
      </c>
      <c r="O118" s="5">
        <v>55.236688000000001</v>
      </c>
      <c r="P118" s="5">
        <v>654.09443500000009</v>
      </c>
      <c r="Q118" s="5">
        <v>78.80655800000001</v>
      </c>
      <c r="R118" s="5">
        <v>1432.4547790000001</v>
      </c>
      <c r="S118" s="5">
        <v>112.15580300000001</v>
      </c>
      <c r="T118" s="5">
        <v>0</v>
      </c>
      <c r="U118" s="5">
        <v>161.10742000000002</v>
      </c>
      <c r="V118" s="5">
        <v>472.319704</v>
      </c>
      <c r="W118" s="5">
        <v>7938.9762699999992</v>
      </c>
      <c r="X118" s="5">
        <v>7860.169711999999</v>
      </c>
      <c r="Y118" s="19">
        <v>38.779864000000003</v>
      </c>
      <c r="Z118" s="19">
        <v>333.75339100000002</v>
      </c>
      <c r="AA118" s="19">
        <v>23.240252999999999</v>
      </c>
      <c r="AB118" s="19">
        <v>0</v>
      </c>
      <c r="AC118" s="19">
        <v>356.99364400000002</v>
      </c>
      <c r="AD118" s="19">
        <v>73.959418999999997</v>
      </c>
      <c r="AE118" s="19">
        <v>48.122748999999999</v>
      </c>
      <c r="AF118" s="19">
        <v>6.9885760000000001</v>
      </c>
      <c r="AG118" s="19">
        <v>5.2414319999999996</v>
      </c>
      <c r="AH118" s="19">
        <v>55.157836000000003</v>
      </c>
      <c r="AI118" s="19">
        <v>6.6455219999999997</v>
      </c>
      <c r="AJ118" s="19">
        <v>115.510593</v>
      </c>
      <c r="AK118" s="19">
        <v>9.2500309999999999</v>
      </c>
      <c r="AL118" s="19">
        <v>0</v>
      </c>
      <c r="AM118" s="19">
        <v>594.49355100000002</v>
      </c>
    </row>
    <row r="119" spans="1:39">
      <c r="A119" s="6" t="s">
        <v>251</v>
      </c>
      <c r="B119" s="6" t="s">
        <v>22</v>
      </c>
      <c r="C119" s="6" t="s">
        <v>252</v>
      </c>
      <c r="D119" s="5">
        <v>0</v>
      </c>
      <c r="E119" s="5">
        <v>305.41809699999999</v>
      </c>
      <c r="F119" s="5">
        <v>102.375</v>
      </c>
      <c r="G119" s="5">
        <v>407.79309699999999</v>
      </c>
      <c r="H119" s="5">
        <v>1832.478484</v>
      </c>
      <c r="I119" s="5">
        <v>130.41298</v>
      </c>
      <c r="J119" s="5">
        <v>145.02148499999998</v>
      </c>
      <c r="K119" s="5">
        <v>2107.912949</v>
      </c>
      <c r="L119" s="5">
        <v>687.36483799999996</v>
      </c>
      <c r="M119" s="5">
        <v>912.63502000000005</v>
      </c>
      <c r="N119" s="5">
        <v>81.865995999999996</v>
      </c>
      <c r="O119" s="5">
        <v>61.399495999999999</v>
      </c>
      <c r="P119" s="5">
        <v>1153.2674609999999</v>
      </c>
      <c r="Q119" s="5">
        <v>62.963554999999999</v>
      </c>
      <c r="R119" s="5">
        <v>2272.1315279999999</v>
      </c>
      <c r="S119" s="5">
        <v>72.521921000000006</v>
      </c>
      <c r="T119" s="5">
        <v>0</v>
      </c>
      <c r="U119" s="5">
        <v>0</v>
      </c>
      <c r="V119" s="5">
        <v>342.38695100000001</v>
      </c>
      <c r="W119" s="5">
        <v>5890.1112840000005</v>
      </c>
      <c r="X119" s="5">
        <v>5827.1477290000012</v>
      </c>
      <c r="Y119" s="19">
        <v>21.658757000000001</v>
      </c>
      <c r="Z119" s="19">
        <v>141.07442499999999</v>
      </c>
      <c r="AA119" s="19">
        <v>12.670912</v>
      </c>
      <c r="AB119" s="19">
        <v>25.598659000000001</v>
      </c>
      <c r="AC119" s="19">
        <v>179.343996</v>
      </c>
      <c r="AD119" s="19">
        <v>66.198860999999994</v>
      </c>
      <c r="AE119" s="19">
        <v>88.800404</v>
      </c>
      <c r="AF119" s="19">
        <v>7.7682950000000002</v>
      </c>
      <c r="AG119" s="19">
        <v>5.8262210000000003</v>
      </c>
      <c r="AH119" s="19">
        <v>111.516938</v>
      </c>
      <c r="AI119" s="19">
        <v>6.5365830000000003</v>
      </c>
      <c r="AJ119" s="19">
        <v>213.911858</v>
      </c>
      <c r="AK119" s="19">
        <v>6.0741829999999997</v>
      </c>
      <c r="AL119" s="19">
        <v>0</v>
      </c>
      <c r="AM119" s="19">
        <v>487.18765499999995</v>
      </c>
    </row>
    <row r="120" spans="1:39">
      <c r="A120" s="6" t="s">
        <v>253</v>
      </c>
      <c r="B120" s="6" t="s">
        <v>22</v>
      </c>
      <c r="C120" s="6" t="s">
        <v>254</v>
      </c>
      <c r="D120" s="5">
        <v>0</v>
      </c>
      <c r="E120" s="5">
        <v>83.604146000000014</v>
      </c>
      <c r="F120" s="5">
        <v>34.83</v>
      </c>
      <c r="G120" s="5">
        <v>118.43414600000001</v>
      </c>
      <c r="H120" s="5">
        <v>529.26462500000002</v>
      </c>
      <c r="I120" s="5">
        <v>34.261199999999995</v>
      </c>
      <c r="J120" s="5">
        <v>150.77626100000001</v>
      </c>
      <c r="K120" s="5">
        <v>714.30208599999992</v>
      </c>
      <c r="L120" s="5">
        <v>251.88607500000001</v>
      </c>
      <c r="M120" s="5">
        <v>356.59586999999999</v>
      </c>
      <c r="N120" s="5">
        <v>35.113767000000003</v>
      </c>
      <c r="O120" s="5">
        <v>26.335326999999999</v>
      </c>
      <c r="P120" s="5">
        <v>452.18893699999995</v>
      </c>
      <c r="Q120" s="5">
        <v>23.678223000000003</v>
      </c>
      <c r="R120" s="5">
        <v>893.91212399999995</v>
      </c>
      <c r="S120" s="5">
        <v>12.993909</v>
      </c>
      <c r="T120" s="5">
        <v>0</v>
      </c>
      <c r="U120" s="5">
        <v>20.610416000000001</v>
      </c>
      <c r="V120" s="5">
        <v>43.653970999999999</v>
      </c>
      <c r="W120" s="5">
        <v>2055.7927269999996</v>
      </c>
      <c r="X120" s="5">
        <v>2032.1145039999997</v>
      </c>
      <c r="Y120" s="19">
        <v>7.3768370000000001</v>
      </c>
      <c r="Z120" s="19">
        <v>51.502870000000001</v>
      </c>
      <c r="AA120" s="19">
        <v>3.0817299999999999</v>
      </c>
      <c r="AB120" s="19">
        <v>0</v>
      </c>
      <c r="AC120" s="19">
        <v>54.584600000000002</v>
      </c>
      <c r="AD120" s="19">
        <v>26.587123999999999</v>
      </c>
      <c r="AE120" s="19">
        <v>29.893834999999999</v>
      </c>
      <c r="AF120" s="19">
        <v>3.3319580000000002</v>
      </c>
      <c r="AG120" s="19">
        <v>2.4989690000000002</v>
      </c>
      <c r="AH120" s="19">
        <v>38.304364</v>
      </c>
      <c r="AI120" s="19">
        <v>1.751528</v>
      </c>
      <c r="AJ120" s="19">
        <v>74.029126000000005</v>
      </c>
      <c r="AK120" s="19">
        <v>1.257784</v>
      </c>
      <c r="AL120" s="19">
        <v>0</v>
      </c>
      <c r="AM120" s="19">
        <v>163.83547100000001</v>
      </c>
    </row>
    <row r="121" spans="1:39">
      <c r="A121" s="6" t="s">
        <v>255</v>
      </c>
      <c r="B121" s="6" t="s">
        <v>22</v>
      </c>
      <c r="C121" s="6" t="s">
        <v>256</v>
      </c>
      <c r="D121" s="5">
        <v>0</v>
      </c>
      <c r="E121" s="5">
        <v>227.64997699999998</v>
      </c>
      <c r="F121" s="5">
        <v>84.108000000000004</v>
      </c>
      <c r="G121" s="5">
        <v>311.75797699999998</v>
      </c>
      <c r="H121" s="5">
        <v>1179.1079890000001</v>
      </c>
      <c r="I121" s="5">
        <v>104.866271</v>
      </c>
      <c r="J121" s="5">
        <v>234.82540400000002</v>
      </c>
      <c r="K121" s="5">
        <v>1518.7996640000001</v>
      </c>
      <c r="L121" s="5">
        <v>445.46009900000001</v>
      </c>
      <c r="M121" s="5">
        <v>672.887472</v>
      </c>
      <c r="N121" s="5">
        <v>57.013069000000002</v>
      </c>
      <c r="O121" s="5">
        <v>42.759802999999998</v>
      </c>
      <c r="P121" s="5">
        <v>846.35766699999999</v>
      </c>
      <c r="Q121" s="5">
        <v>48.745817000000002</v>
      </c>
      <c r="R121" s="5">
        <v>1667.7638279999999</v>
      </c>
      <c r="S121" s="5">
        <v>50.008155000000002</v>
      </c>
      <c r="T121" s="5">
        <v>0</v>
      </c>
      <c r="U121" s="5">
        <v>0</v>
      </c>
      <c r="V121" s="5">
        <v>148.48208600000001</v>
      </c>
      <c r="W121" s="5">
        <v>4142.2718089999998</v>
      </c>
      <c r="X121" s="5">
        <v>4093.5259919999999</v>
      </c>
      <c r="Y121" s="19">
        <v>18.975466000000001</v>
      </c>
      <c r="Z121" s="19">
        <v>115.90516599999999</v>
      </c>
      <c r="AA121" s="19">
        <v>9.530913</v>
      </c>
      <c r="AB121" s="19">
        <v>0</v>
      </c>
      <c r="AC121" s="19">
        <v>125.43607900000001</v>
      </c>
      <c r="AD121" s="19">
        <v>44.549354999999998</v>
      </c>
      <c r="AE121" s="19">
        <v>55.961250999999997</v>
      </c>
      <c r="AF121" s="19">
        <v>5.4099899999999996</v>
      </c>
      <c r="AG121" s="19">
        <v>4.0574940000000002</v>
      </c>
      <c r="AH121" s="19">
        <v>71.099618000000007</v>
      </c>
      <c r="AI121" s="19">
        <v>3.6354139999999999</v>
      </c>
      <c r="AJ121" s="19">
        <v>136.52835300000001</v>
      </c>
      <c r="AK121" s="19">
        <v>4.999072</v>
      </c>
      <c r="AL121" s="19">
        <v>0</v>
      </c>
      <c r="AM121" s="19">
        <v>330.48832499999997</v>
      </c>
    </row>
    <row r="122" spans="1:39">
      <c r="A122" s="6" t="s">
        <v>257</v>
      </c>
      <c r="B122" s="6" t="s">
        <v>22</v>
      </c>
      <c r="C122" s="6" t="s">
        <v>258</v>
      </c>
      <c r="D122" s="5">
        <v>0</v>
      </c>
      <c r="E122" s="5">
        <v>180.58895999999999</v>
      </c>
      <c r="F122" s="5">
        <v>72.78</v>
      </c>
      <c r="G122" s="5">
        <v>253.36895999999999</v>
      </c>
      <c r="H122" s="5">
        <v>858.78233599999999</v>
      </c>
      <c r="I122" s="5">
        <v>75.201217</v>
      </c>
      <c r="J122" s="5">
        <v>199.41070999999999</v>
      </c>
      <c r="K122" s="5">
        <v>1133.3942630000001</v>
      </c>
      <c r="L122" s="5">
        <v>371.84674200000001</v>
      </c>
      <c r="M122" s="5">
        <v>478.32655</v>
      </c>
      <c r="N122" s="5">
        <v>49.515868000000005</v>
      </c>
      <c r="O122" s="5">
        <v>37.136900999999995</v>
      </c>
      <c r="P122" s="5">
        <v>611.53911500000004</v>
      </c>
      <c r="Q122" s="5">
        <v>28.827688999999999</v>
      </c>
      <c r="R122" s="5">
        <v>1205.3461229999998</v>
      </c>
      <c r="S122" s="5">
        <v>33.579979000000002</v>
      </c>
      <c r="T122" s="5">
        <v>0</v>
      </c>
      <c r="U122" s="5">
        <v>0</v>
      </c>
      <c r="V122" s="5">
        <v>74.396117000000004</v>
      </c>
      <c r="W122" s="5">
        <v>3071.9321839999998</v>
      </c>
      <c r="X122" s="5">
        <v>3043.104495</v>
      </c>
      <c r="Y122" s="19">
        <v>15.93432</v>
      </c>
      <c r="Z122" s="19">
        <v>81.636210000000005</v>
      </c>
      <c r="AA122" s="19">
        <v>7.3916690000000003</v>
      </c>
      <c r="AB122" s="19">
        <v>0</v>
      </c>
      <c r="AC122" s="19">
        <v>89.027878999999999</v>
      </c>
      <c r="AD122" s="19">
        <v>35.997022000000001</v>
      </c>
      <c r="AE122" s="19">
        <v>42.666994000000003</v>
      </c>
      <c r="AF122" s="19">
        <v>4.6985789999999996</v>
      </c>
      <c r="AG122" s="19">
        <v>3.523936</v>
      </c>
      <c r="AH122" s="19">
        <v>54.688825999999999</v>
      </c>
      <c r="AI122" s="19">
        <v>2.489563</v>
      </c>
      <c r="AJ122" s="19">
        <v>105.578335</v>
      </c>
      <c r="AK122" s="19">
        <v>3.1670579999999999</v>
      </c>
      <c r="AL122" s="19">
        <v>0</v>
      </c>
      <c r="AM122" s="19">
        <v>249.70461399999999</v>
      </c>
    </row>
    <row r="123" spans="1:39">
      <c r="A123" s="6" t="s">
        <v>259</v>
      </c>
      <c r="B123" s="6" t="s">
        <v>22</v>
      </c>
      <c r="C123" s="6" t="s">
        <v>260</v>
      </c>
      <c r="D123" s="5">
        <v>0</v>
      </c>
      <c r="E123" s="5">
        <v>297.68959599999999</v>
      </c>
      <c r="F123" s="5">
        <v>55.872</v>
      </c>
      <c r="G123" s="5">
        <v>353.56159600000001</v>
      </c>
      <c r="H123" s="5">
        <v>931.43283299999996</v>
      </c>
      <c r="I123" s="5">
        <v>119.34286299999999</v>
      </c>
      <c r="J123" s="5">
        <v>0</v>
      </c>
      <c r="K123" s="5">
        <v>1050.7756959999999</v>
      </c>
      <c r="L123" s="5">
        <v>475.04238400000003</v>
      </c>
      <c r="M123" s="5">
        <v>764.93825000000004</v>
      </c>
      <c r="N123" s="5">
        <v>64.197923000000003</v>
      </c>
      <c r="O123" s="5">
        <v>48.148442000000003</v>
      </c>
      <c r="P123" s="5">
        <v>959.40920200000005</v>
      </c>
      <c r="Q123" s="5">
        <v>57.020055999999997</v>
      </c>
      <c r="R123" s="5">
        <v>1893.7138729999999</v>
      </c>
      <c r="S123" s="5">
        <v>66.568237999999994</v>
      </c>
      <c r="T123" s="5">
        <v>0</v>
      </c>
      <c r="U123" s="5">
        <v>59.865918000000001</v>
      </c>
      <c r="V123" s="5">
        <v>102.193692</v>
      </c>
      <c r="W123" s="5">
        <v>4001.7213969999993</v>
      </c>
      <c r="X123" s="5">
        <v>3944.7013409999995</v>
      </c>
      <c r="Y123" s="19">
        <v>29.211438000000001</v>
      </c>
      <c r="Z123" s="19">
        <v>80.992677</v>
      </c>
      <c r="AA123" s="19">
        <v>10.708224</v>
      </c>
      <c r="AB123" s="19">
        <v>0</v>
      </c>
      <c r="AC123" s="19">
        <v>91.700901000000002</v>
      </c>
      <c r="AD123" s="19">
        <v>48.170200999999999</v>
      </c>
      <c r="AE123" s="19">
        <v>76.946911999999998</v>
      </c>
      <c r="AF123" s="19">
        <v>6.0917630000000003</v>
      </c>
      <c r="AG123" s="19">
        <v>4.5688230000000001</v>
      </c>
      <c r="AH123" s="19">
        <v>95.686205000000001</v>
      </c>
      <c r="AI123" s="19">
        <v>6.2198919999999998</v>
      </c>
      <c r="AJ123" s="19">
        <v>183.29370299999999</v>
      </c>
      <c r="AK123" s="19">
        <v>8.7112269999999992</v>
      </c>
      <c r="AL123" s="19">
        <v>0</v>
      </c>
      <c r="AM123" s="19">
        <v>361.08747</v>
      </c>
    </row>
    <row r="124" spans="1:39">
      <c r="A124" s="6" t="s">
        <v>261</v>
      </c>
      <c r="B124" s="6" t="s">
        <v>22</v>
      </c>
      <c r="C124" s="6" t="s">
        <v>262</v>
      </c>
      <c r="D124" s="5">
        <v>0</v>
      </c>
      <c r="E124" s="5">
        <v>103.54296600000001</v>
      </c>
      <c r="F124" s="5">
        <v>42.417000000000002</v>
      </c>
      <c r="G124" s="5">
        <v>145.95996600000001</v>
      </c>
      <c r="H124" s="5">
        <v>703.36685299999999</v>
      </c>
      <c r="I124" s="5">
        <v>57.639437000000001</v>
      </c>
      <c r="J124" s="5">
        <v>140.47745999999998</v>
      </c>
      <c r="K124" s="5">
        <v>901.48374999999999</v>
      </c>
      <c r="L124" s="5">
        <v>411.63324</v>
      </c>
      <c r="M124" s="5">
        <v>650.33072699999991</v>
      </c>
      <c r="N124" s="5">
        <v>49.501313000000003</v>
      </c>
      <c r="O124" s="5">
        <v>37.125982999999998</v>
      </c>
      <c r="P124" s="5">
        <v>812.11519799999996</v>
      </c>
      <c r="Q124" s="5">
        <v>50.565041000000001</v>
      </c>
      <c r="R124" s="5">
        <v>1599.6382620000002</v>
      </c>
      <c r="S124" s="5">
        <v>25.057376999999999</v>
      </c>
      <c r="T124" s="5">
        <v>0</v>
      </c>
      <c r="U124" s="5">
        <v>0</v>
      </c>
      <c r="V124" s="5">
        <v>116.612013</v>
      </c>
      <c r="W124" s="5">
        <v>3200.3846079999998</v>
      </c>
      <c r="X124" s="5">
        <v>3149.819567</v>
      </c>
      <c r="Y124" s="19">
        <v>8.6820090000000008</v>
      </c>
      <c r="Z124" s="19">
        <v>69.604444000000001</v>
      </c>
      <c r="AA124" s="19">
        <v>5.0563000000000002</v>
      </c>
      <c r="AB124" s="19">
        <v>0</v>
      </c>
      <c r="AC124" s="19">
        <v>74.660743999999994</v>
      </c>
      <c r="AD124" s="19">
        <v>39.398983000000001</v>
      </c>
      <c r="AE124" s="19">
        <v>54.079903999999999</v>
      </c>
      <c r="AF124" s="19">
        <v>4.6971980000000002</v>
      </c>
      <c r="AG124" s="19">
        <v>3.5228980000000001</v>
      </c>
      <c r="AH124" s="19">
        <v>68.109645</v>
      </c>
      <c r="AI124" s="19">
        <v>3.8659569999999999</v>
      </c>
      <c r="AJ124" s="19">
        <v>130.40964500000001</v>
      </c>
      <c r="AK124" s="19">
        <v>2.1429990000000001</v>
      </c>
      <c r="AL124" s="19">
        <v>0</v>
      </c>
      <c r="AM124" s="19">
        <v>255.29437999999996</v>
      </c>
    </row>
    <row r="125" spans="1:39">
      <c r="A125" s="6" t="s">
        <v>263</v>
      </c>
      <c r="B125" s="6" t="s">
        <v>22</v>
      </c>
      <c r="C125" s="6" t="s">
        <v>264</v>
      </c>
      <c r="D125" s="5">
        <v>0</v>
      </c>
      <c r="E125" s="5">
        <v>558.138824</v>
      </c>
      <c r="F125" s="5">
        <v>250.71600000000001</v>
      </c>
      <c r="G125" s="5">
        <v>808.85482400000001</v>
      </c>
      <c r="H125" s="5">
        <v>3670.7770469999996</v>
      </c>
      <c r="I125" s="5">
        <v>230.71113699999998</v>
      </c>
      <c r="J125" s="5">
        <v>427.645059</v>
      </c>
      <c r="K125" s="5">
        <v>4329.1332430000002</v>
      </c>
      <c r="L125" s="5">
        <v>793.9773469999999</v>
      </c>
      <c r="M125" s="5">
        <v>545.10292000000004</v>
      </c>
      <c r="N125" s="5">
        <v>59.777352</v>
      </c>
      <c r="O125" s="5">
        <v>44.833014999999996</v>
      </c>
      <c r="P125" s="5">
        <v>624.79177500000003</v>
      </c>
      <c r="Q125" s="5">
        <v>75.276117999999997</v>
      </c>
      <c r="R125" s="5">
        <v>1349.7811799999999</v>
      </c>
      <c r="S125" s="5">
        <v>99.446017000000012</v>
      </c>
      <c r="T125" s="5">
        <v>0</v>
      </c>
      <c r="U125" s="5">
        <v>0</v>
      </c>
      <c r="V125" s="5">
        <v>351.24139500000001</v>
      </c>
      <c r="W125" s="5">
        <v>7732.4340059999995</v>
      </c>
      <c r="X125" s="5">
        <v>7657.1578879999997</v>
      </c>
      <c r="Y125" s="19">
        <v>48.143833000000001</v>
      </c>
      <c r="Z125" s="19">
        <v>305.10543799999999</v>
      </c>
      <c r="AA125" s="19">
        <v>21.926721000000001</v>
      </c>
      <c r="AB125" s="19">
        <v>58.582022000000002</v>
      </c>
      <c r="AC125" s="19">
        <v>385.61418099999997</v>
      </c>
      <c r="AD125" s="19">
        <v>63.986004999999999</v>
      </c>
      <c r="AE125" s="19">
        <v>49.851793999999998</v>
      </c>
      <c r="AF125" s="19">
        <v>5.6722989999999998</v>
      </c>
      <c r="AG125" s="19">
        <v>4.2542239999999998</v>
      </c>
      <c r="AH125" s="19">
        <v>57.139651000000001</v>
      </c>
      <c r="AI125" s="19">
        <v>6.8842949999999998</v>
      </c>
      <c r="AJ125" s="19">
        <v>116.917968</v>
      </c>
      <c r="AK125" s="19">
        <v>10.399051</v>
      </c>
      <c r="AL125" s="19">
        <v>0</v>
      </c>
      <c r="AM125" s="19">
        <v>625.06103799999994</v>
      </c>
    </row>
    <row r="126" spans="1:39">
      <c r="A126" s="6" t="s">
        <v>265</v>
      </c>
      <c r="B126" s="6" t="s">
        <v>22</v>
      </c>
      <c r="C126" s="6" t="s">
        <v>266</v>
      </c>
      <c r="D126" s="5">
        <v>0</v>
      </c>
      <c r="E126" s="5">
        <v>334.16191800000001</v>
      </c>
      <c r="F126" s="5">
        <v>121.572</v>
      </c>
      <c r="G126" s="5">
        <v>455.73391800000002</v>
      </c>
      <c r="H126" s="5">
        <v>2119.3055559999998</v>
      </c>
      <c r="I126" s="5">
        <v>152.79704199999998</v>
      </c>
      <c r="J126" s="5">
        <v>251.89432399999998</v>
      </c>
      <c r="K126" s="5">
        <v>2523.9969219999998</v>
      </c>
      <c r="L126" s="5">
        <v>573.80061899999998</v>
      </c>
      <c r="M126" s="5">
        <v>765.16810499999997</v>
      </c>
      <c r="N126" s="5">
        <v>45.313766999999999</v>
      </c>
      <c r="O126" s="5">
        <v>33.985324999999996</v>
      </c>
      <c r="P126" s="5">
        <v>977.57612899999992</v>
      </c>
      <c r="Q126" s="5">
        <v>46.520345999999996</v>
      </c>
      <c r="R126" s="5">
        <v>1868.563672</v>
      </c>
      <c r="S126" s="5">
        <v>70.124819000000002</v>
      </c>
      <c r="T126" s="5">
        <v>0</v>
      </c>
      <c r="U126" s="5">
        <v>0</v>
      </c>
      <c r="V126" s="5">
        <v>232.98815500000001</v>
      </c>
      <c r="W126" s="5">
        <v>5725.2081050000006</v>
      </c>
      <c r="X126" s="5">
        <v>5678.6877590000004</v>
      </c>
      <c r="Y126" s="19">
        <v>26.418818999999999</v>
      </c>
      <c r="Z126" s="19">
        <v>209.01132999999999</v>
      </c>
      <c r="AA126" s="19">
        <v>14.194656999999999</v>
      </c>
      <c r="AB126" s="19">
        <v>38.200445000000002</v>
      </c>
      <c r="AC126" s="19">
        <v>261.406432</v>
      </c>
      <c r="AD126" s="19">
        <v>45.517792</v>
      </c>
      <c r="AE126" s="19">
        <v>65.733018999999999</v>
      </c>
      <c r="AF126" s="19">
        <v>4.2998409999999998</v>
      </c>
      <c r="AG126" s="19">
        <v>3.2248809999999999</v>
      </c>
      <c r="AH126" s="19">
        <v>84.485399000000001</v>
      </c>
      <c r="AI126" s="19">
        <v>3.6992759999999998</v>
      </c>
      <c r="AJ126" s="19">
        <v>157.74314000000001</v>
      </c>
      <c r="AK126" s="19">
        <v>7.1894819999999999</v>
      </c>
      <c r="AL126" s="19">
        <v>0</v>
      </c>
      <c r="AM126" s="19">
        <v>498.27566499999995</v>
      </c>
    </row>
    <row r="127" spans="1:39">
      <c r="A127" s="6" t="s">
        <v>267</v>
      </c>
      <c r="B127" s="6" t="s">
        <v>22</v>
      </c>
      <c r="C127" s="6" t="s">
        <v>268</v>
      </c>
      <c r="D127" s="5">
        <v>0</v>
      </c>
      <c r="E127" s="5">
        <v>318.40903399999996</v>
      </c>
      <c r="F127" s="5">
        <v>96.290999999999997</v>
      </c>
      <c r="G127" s="5">
        <v>414.70003399999996</v>
      </c>
      <c r="H127" s="5">
        <v>1731.899422</v>
      </c>
      <c r="I127" s="5">
        <v>144.65485100000001</v>
      </c>
      <c r="J127" s="5">
        <v>161.40245999999999</v>
      </c>
      <c r="K127" s="5">
        <v>2037.956733</v>
      </c>
      <c r="L127" s="5">
        <v>563.123516</v>
      </c>
      <c r="M127" s="5">
        <v>949.817409</v>
      </c>
      <c r="N127" s="5">
        <v>61.807224000000005</v>
      </c>
      <c r="O127" s="5">
        <v>46.355419000000005</v>
      </c>
      <c r="P127" s="5">
        <v>1192.9479799999999</v>
      </c>
      <c r="Q127" s="5">
        <v>69.826254000000006</v>
      </c>
      <c r="R127" s="5">
        <v>2320.7542859999999</v>
      </c>
      <c r="S127" s="5">
        <v>79.882838000000007</v>
      </c>
      <c r="T127" s="5">
        <v>547.25496999999996</v>
      </c>
      <c r="U127" s="5">
        <v>0</v>
      </c>
      <c r="V127" s="5">
        <v>265.34478999999999</v>
      </c>
      <c r="W127" s="5">
        <v>6229.017167</v>
      </c>
      <c r="X127" s="5">
        <v>6159.1909130000004</v>
      </c>
      <c r="Y127" s="19">
        <v>24.689056999999998</v>
      </c>
      <c r="Z127" s="19">
        <v>163.66455500000001</v>
      </c>
      <c r="AA127" s="19">
        <v>13.645255000000001</v>
      </c>
      <c r="AB127" s="19">
        <v>48.107388</v>
      </c>
      <c r="AC127" s="19">
        <v>225.41719800000001</v>
      </c>
      <c r="AD127" s="19">
        <v>53.805045</v>
      </c>
      <c r="AE127" s="19">
        <v>80.033316999999997</v>
      </c>
      <c r="AF127" s="19">
        <v>5.8649110000000002</v>
      </c>
      <c r="AG127" s="19">
        <v>4.3986830000000001</v>
      </c>
      <c r="AH127" s="19">
        <v>101.23868</v>
      </c>
      <c r="AI127" s="19">
        <v>5.4608939999999997</v>
      </c>
      <c r="AJ127" s="19">
        <v>191.53559100000001</v>
      </c>
      <c r="AK127" s="19">
        <v>7.2531150000000002</v>
      </c>
      <c r="AL127" s="19">
        <v>50.624988000000002</v>
      </c>
      <c r="AM127" s="19">
        <v>553.32499400000006</v>
      </c>
    </row>
    <row r="128" spans="1:39">
      <c r="A128" s="6" t="s">
        <v>269</v>
      </c>
      <c r="B128" s="6" t="s">
        <v>22</v>
      </c>
      <c r="C128" s="6" t="s">
        <v>270</v>
      </c>
      <c r="D128" s="5">
        <v>0</v>
      </c>
      <c r="E128" s="5">
        <v>649.2359570000001</v>
      </c>
      <c r="F128" s="5">
        <v>180.11099999999999</v>
      </c>
      <c r="G128" s="5">
        <v>829.34695700000009</v>
      </c>
      <c r="H128" s="5">
        <v>2531.4660509999999</v>
      </c>
      <c r="I128" s="5">
        <v>199.235489</v>
      </c>
      <c r="J128" s="5">
        <v>0</v>
      </c>
      <c r="K128" s="5">
        <v>2730.70154</v>
      </c>
      <c r="L128" s="5">
        <v>823.72038499999996</v>
      </c>
      <c r="M128" s="5">
        <v>760.39890200000002</v>
      </c>
      <c r="N128" s="5">
        <v>89.846890999999999</v>
      </c>
      <c r="O128" s="5">
        <v>67.385166999999996</v>
      </c>
      <c r="P128" s="5">
        <v>871.56197999999995</v>
      </c>
      <c r="Q128" s="5">
        <v>105.00746799999999</v>
      </c>
      <c r="R128" s="5">
        <v>1894.2004080000002</v>
      </c>
      <c r="S128" s="5">
        <v>145.78312899999997</v>
      </c>
      <c r="T128" s="5">
        <v>0</v>
      </c>
      <c r="U128" s="5">
        <v>44.874497000000005</v>
      </c>
      <c r="V128" s="5">
        <v>587.29824199999996</v>
      </c>
      <c r="W128" s="5">
        <v>7055.925158</v>
      </c>
      <c r="X128" s="5">
        <v>6950.9176899999993</v>
      </c>
      <c r="Y128" s="19">
        <v>49.191028000000003</v>
      </c>
      <c r="Z128" s="19">
        <v>229.862717</v>
      </c>
      <c r="AA128" s="19">
        <v>19.921921999999999</v>
      </c>
      <c r="AB128" s="19">
        <v>98.733930000000001</v>
      </c>
      <c r="AC128" s="19">
        <v>348.51856900000001</v>
      </c>
      <c r="AD128" s="19">
        <v>78.370068000000003</v>
      </c>
      <c r="AE128" s="19">
        <v>62.071457000000002</v>
      </c>
      <c r="AF128" s="19">
        <v>8.5256070000000008</v>
      </c>
      <c r="AG128" s="19">
        <v>6.3942050000000004</v>
      </c>
      <c r="AH128" s="19">
        <v>71.145713000000001</v>
      </c>
      <c r="AI128" s="19">
        <v>8.5717719999999993</v>
      </c>
      <c r="AJ128" s="19">
        <v>148.13698199999999</v>
      </c>
      <c r="AK128" s="19">
        <v>14.31082</v>
      </c>
      <c r="AL128" s="19">
        <v>0</v>
      </c>
      <c r="AM128" s="19">
        <v>638.527467</v>
      </c>
    </row>
    <row r="129" spans="1:39">
      <c r="A129" s="5" t="s">
        <v>271</v>
      </c>
      <c r="B129" s="5" t="s">
        <v>272</v>
      </c>
      <c r="C129" s="5" t="s">
        <v>273</v>
      </c>
      <c r="D129" s="5">
        <v>220334.38388899999</v>
      </c>
      <c r="E129" s="5">
        <v>7325.2977209999999</v>
      </c>
      <c r="F129" s="5">
        <v>3074.1179999999999</v>
      </c>
      <c r="G129" s="5">
        <v>230733.79960999999</v>
      </c>
      <c r="H129" s="5">
        <v>67065.010032999999</v>
      </c>
      <c r="I129" s="5">
        <v>6098.4955489999993</v>
      </c>
      <c r="J129" s="5">
        <v>21186.544386999998</v>
      </c>
      <c r="K129" s="5">
        <v>94350.049969</v>
      </c>
      <c r="L129" s="5">
        <v>12809.146042</v>
      </c>
      <c r="M129" s="5">
        <v>0</v>
      </c>
      <c r="N129" s="5">
        <v>1465.0786869999999</v>
      </c>
      <c r="O129" s="5">
        <v>1098.8090160000002</v>
      </c>
      <c r="P129" s="5">
        <v>17471.504136</v>
      </c>
      <c r="Q129" s="5">
        <v>0</v>
      </c>
      <c r="R129" s="5">
        <v>20035.391839</v>
      </c>
      <c r="S129" s="5">
        <v>1295.1071200000001</v>
      </c>
      <c r="T129" s="5">
        <v>76.615696</v>
      </c>
      <c r="U129" s="5">
        <v>0</v>
      </c>
      <c r="V129" s="5">
        <v>4819.7091519999994</v>
      </c>
      <c r="W129" s="5">
        <v>364119.81942799996</v>
      </c>
      <c r="X129" s="5">
        <v>364119.81942799996</v>
      </c>
      <c r="Y129" s="19">
        <v>0</v>
      </c>
      <c r="Z129" s="19">
        <v>3922.710439</v>
      </c>
      <c r="AA129" s="19">
        <v>565.07935399999997</v>
      </c>
      <c r="AB129" s="19">
        <v>2156.1699119999998</v>
      </c>
      <c r="AC129" s="19">
        <v>6643.9597050000002</v>
      </c>
      <c r="AD129" s="19">
        <v>1239.294547</v>
      </c>
      <c r="AE129" s="19">
        <v>0</v>
      </c>
      <c r="AF129" s="19">
        <v>139.02207200000001</v>
      </c>
      <c r="AG129" s="19">
        <v>104.266554</v>
      </c>
      <c r="AH129" s="19">
        <v>1557.7056829999999</v>
      </c>
      <c r="AI129" s="19">
        <v>0</v>
      </c>
      <c r="AJ129" s="19">
        <v>1800.9943089999999</v>
      </c>
      <c r="AK129" s="19">
        <v>124.34247999999999</v>
      </c>
      <c r="AL129" s="19">
        <v>7.0874980000000001</v>
      </c>
      <c r="AM129" s="19">
        <v>9815.6785390000005</v>
      </c>
    </row>
    <row r="130" spans="1:39">
      <c r="A130" s="6" t="s">
        <v>274</v>
      </c>
      <c r="B130" s="6" t="s">
        <v>272</v>
      </c>
      <c r="C130" s="6" t="s">
        <v>275</v>
      </c>
      <c r="D130" s="5">
        <v>0</v>
      </c>
      <c r="E130" s="5">
        <v>783.95705399999997</v>
      </c>
      <c r="F130" s="5">
        <v>320.53800000000001</v>
      </c>
      <c r="G130" s="5">
        <v>1104.495054</v>
      </c>
      <c r="H130" s="5">
        <v>4043.7001850000001</v>
      </c>
      <c r="I130" s="5">
        <v>299.84190000000001</v>
      </c>
      <c r="J130" s="5">
        <v>548.462355</v>
      </c>
      <c r="K130" s="5">
        <v>4892.0044400000006</v>
      </c>
      <c r="L130" s="5">
        <v>1006.822441</v>
      </c>
      <c r="M130" s="5">
        <v>537.909717</v>
      </c>
      <c r="N130" s="5">
        <v>64.011053000000004</v>
      </c>
      <c r="O130" s="5">
        <v>48.008290000000002</v>
      </c>
      <c r="P130" s="5">
        <v>616.54699500000004</v>
      </c>
      <c r="Q130" s="5">
        <v>74.282770999999997</v>
      </c>
      <c r="R130" s="5">
        <v>1340.7588259999998</v>
      </c>
      <c r="S130" s="5">
        <v>123.887086</v>
      </c>
      <c r="T130" s="5">
        <v>0</v>
      </c>
      <c r="U130" s="5">
        <v>0</v>
      </c>
      <c r="V130" s="5">
        <v>369.74928999999997</v>
      </c>
      <c r="W130" s="5">
        <v>8837.7171369999978</v>
      </c>
      <c r="X130" s="5">
        <v>8763.4343659999977</v>
      </c>
      <c r="Y130" s="19">
        <v>69.172680999999997</v>
      </c>
      <c r="Z130" s="19">
        <v>330.45831500000003</v>
      </c>
      <c r="AA130" s="19">
        <v>28.068048999999998</v>
      </c>
      <c r="AB130" s="19">
        <v>72.286081999999993</v>
      </c>
      <c r="AC130" s="19">
        <v>430.81244600000002</v>
      </c>
      <c r="AD130" s="19">
        <v>77.935590000000005</v>
      </c>
      <c r="AE130" s="19">
        <v>50.870883999999997</v>
      </c>
      <c r="AF130" s="19">
        <v>6.0740379999999998</v>
      </c>
      <c r="AG130" s="19">
        <v>4.5555289999999999</v>
      </c>
      <c r="AH130" s="19">
        <v>58.307721000000001</v>
      </c>
      <c r="AI130" s="19">
        <v>7.0250269999999997</v>
      </c>
      <c r="AJ130" s="19">
        <v>119.808172</v>
      </c>
      <c r="AK130" s="19">
        <v>11.48864</v>
      </c>
      <c r="AL130" s="19">
        <v>0</v>
      </c>
      <c r="AM130" s="19">
        <v>709.21752900000001</v>
      </c>
    </row>
    <row r="131" spans="1:39">
      <c r="A131" s="6" t="s">
        <v>276</v>
      </c>
      <c r="B131" s="6" t="s">
        <v>272</v>
      </c>
      <c r="C131" s="6" t="s">
        <v>277</v>
      </c>
      <c r="D131" s="5">
        <v>0</v>
      </c>
      <c r="E131" s="5">
        <v>437.86918200000002</v>
      </c>
      <c r="F131" s="5">
        <v>121.815</v>
      </c>
      <c r="G131" s="5">
        <v>559.68418200000008</v>
      </c>
      <c r="H131" s="5">
        <v>2017.5041100000001</v>
      </c>
      <c r="I131" s="5">
        <v>119.59585700000001</v>
      </c>
      <c r="J131" s="5">
        <v>256.42716200000001</v>
      </c>
      <c r="K131" s="5">
        <v>2393.5271290000001</v>
      </c>
      <c r="L131" s="5">
        <v>562.21915000000001</v>
      </c>
      <c r="M131" s="5">
        <v>912.45416899999998</v>
      </c>
      <c r="N131" s="5">
        <v>63.947935999999999</v>
      </c>
      <c r="O131" s="5">
        <v>47.960953000000003</v>
      </c>
      <c r="P131" s="5">
        <v>1157.723812</v>
      </c>
      <c r="Q131" s="5">
        <v>60.195262</v>
      </c>
      <c r="R131" s="5">
        <v>2242.2821320000003</v>
      </c>
      <c r="S131" s="5">
        <v>96.882426999999993</v>
      </c>
      <c r="T131" s="5">
        <v>98.50589500000001</v>
      </c>
      <c r="U131" s="5">
        <v>0</v>
      </c>
      <c r="V131" s="5">
        <v>333.51182</v>
      </c>
      <c r="W131" s="5">
        <v>6286.6127350000006</v>
      </c>
      <c r="X131" s="5">
        <v>6226.4174730000004</v>
      </c>
      <c r="Y131" s="19">
        <v>40.274873999999997</v>
      </c>
      <c r="Z131" s="19">
        <v>188.57123899999999</v>
      </c>
      <c r="AA131" s="19">
        <v>11.357704</v>
      </c>
      <c r="AB131" s="19">
        <v>0</v>
      </c>
      <c r="AC131" s="19">
        <v>199.928943</v>
      </c>
      <c r="AD131" s="19">
        <v>54.665146</v>
      </c>
      <c r="AE131" s="19">
        <v>84.932804000000004</v>
      </c>
      <c r="AF131" s="19">
        <v>6.0680440000000004</v>
      </c>
      <c r="AG131" s="19">
        <v>4.5510330000000003</v>
      </c>
      <c r="AH131" s="19">
        <v>107.718962</v>
      </c>
      <c r="AI131" s="19">
        <v>5.6289389999999999</v>
      </c>
      <c r="AJ131" s="19">
        <v>203.27084300000001</v>
      </c>
      <c r="AK131" s="19">
        <v>10.374783000000001</v>
      </c>
      <c r="AL131" s="19">
        <v>9.1124980000000004</v>
      </c>
      <c r="AM131" s="19">
        <v>517.62708699999996</v>
      </c>
    </row>
    <row r="132" spans="1:39">
      <c r="A132" s="6" t="s">
        <v>278</v>
      </c>
      <c r="B132" s="6" t="s">
        <v>272</v>
      </c>
      <c r="C132" s="6" t="s">
        <v>279</v>
      </c>
      <c r="D132" s="5">
        <v>0</v>
      </c>
      <c r="E132" s="5">
        <v>277.96102200000001</v>
      </c>
      <c r="F132" s="5">
        <v>64.938000000000002</v>
      </c>
      <c r="G132" s="5">
        <v>342.899022</v>
      </c>
      <c r="H132" s="5">
        <v>1188.634323</v>
      </c>
      <c r="I132" s="5">
        <v>90.631011000000001</v>
      </c>
      <c r="J132" s="5">
        <v>0</v>
      </c>
      <c r="K132" s="5">
        <v>1279.2653339999999</v>
      </c>
      <c r="L132" s="5">
        <v>561.80742199999997</v>
      </c>
      <c r="M132" s="5">
        <v>800.19499600000006</v>
      </c>
      <c r="N132" s="5">
        <v>64.104011</v>
      </c>
      <c r="O132" s="5">
        <v>48.078009000000002</v>
      </c>
      <c r="P132" s="5">
        <v>1024.4008819999999</v>
      </c>
      <c r="Q132" s="5">
        <v>47.429589</v>
      </c>
      <c r="R132" s="5">
        <v>1984.2074869999999</v>
      </c>
      <c r="S132" s="5">
        <v>71.074828999999994</v>
      </c>
      <c r="T132" s="5">
        <v>0</v>
      </c>
      <c r="U132" s="5">
        <v>0</v>
      </c>
      <c r="V132" s="5">
        <v>254.91591500000001</v>
      </c>
      <c r="W132" s="5">
        <v>4494.1700089999995</v>
      </c>
      <c r="X132" s="5">
        <v>4446.7404200000001</v>
      </c>
      <c r="Y132" s="19">
        <v>24.674478000000001</v>
      </c>
      <c r="Z132" s="19">
        <v>107.073322</v>
      </c>
      <c r="AA132" s="19">
        <v>8.2546999999999997</v>
      </c>
      <c r="AB132" s="19">
        <v>12.568025</v>
      </c>
      <c r="AC132" s="19">
        <v>127.896047</v>
      </c>
      <c r="AD132" s="19">
        <v>52.377688999999997</v>
      </c>
      <c r="AE132" s="19">
        <v>82.237898999999999</v>
      </c>
      <c r="AF132" s="19">
        <v>6.0828519999999999</v>
      </c>
      <c r="AG132" s="19">
        <v>4.5621390000000002</v>
      </c>
      <c r="AH132" s="19">
        <v>104.12102899999999</v>
      </c>
      <c r="AI132" s="19">
        <v>5.5562310000000004</v>
      </c>
      <c r="AJ132" s="19">
        <v>197.003919</v>
      </c>
      <c r="AK132" s="19">
        <v>6.5619550000000002</v>
      </c>
      <c r="AL132" s="19">
        <v>0</v>
      </c>
      <c r="AM132" s="19">
        <v>408.51408800000002</v>
      </c>
    </row>
    <row r="133" spans="1:39">
      <c r="A133" s="6" t="s">
        <v>280</v>
      </c>
      <c r="B133" s="6" t="s">
        <v>272</v>
      </c>
      <c r="C133" s="6" t="s">
        <v>281</v>
      </c>
      <c r="D133" s="5">
        <v>0</v>
      </c>
      <c r="E133" s="5">
        <v>493.48102599999999</v>
      </c>
      <c r="F133" s="5">
        <v>184.37100000000001</v>
      </c>
      <c r="G133" s="5">
        <v>677.85202600000002</v>
      </c>
      <c r="H133" s="5">
        <v>2427.754512</v>
      </c>
      <c r="I133" s="5">
        <v>211.35607999999999</v>
      </c>
      <c r="J133" s="5">
        <v>306.27390700000001</v>
      </c>
      <c r="K133" s="5">
        <v>2945.3844990000002</v>
      </c>
      <c r="L133" s="5">
        <v>854.13358200000005</v>
      </c>
      <c r="M133" s="5">
        <v>659.93630299999995</v>
      </c>
      <c r="N133" s="5">
        <v>66.210805999999991</v>
      </c>
      <c r="O133" s="5">
        <v>49.658103000000004</v>
      </c>
      <c r="P133" s="5">
        <v>756.41270700000007</v>
      </c>
      <c r="Q133" s="5">
        <v>91.134061000000003</v>
      </c>
      <c r="R133" s="5">
        <v>1623.3519799999999</v>
      </c>
      <c r="S133" s="5">
        <v>91.453361999999998</v>
      </c>
      <c r="T133" s="5">
        <v>0</v>
      </c>
      <c r="U133" s="5">
        <v>0</v>
      </c>
      <c r="V133" s="5">
        <v>407.66124400000001</v>
      </c>
      <c r="W133" s="5">
        <v>6599.8366930000011</v>
      </c>
      <c r="X133" s="5">
        <v>6508.7026320000014</v>
      </c>
      <c r="Y133" s="19">
        <v>38.920285</v>
      </c>
      <c r="Z133" s="19">
        <v>196.317679</v>
      </c>
      <c r="AA133" s="19">
        <v>18.130645000000001</v>
      </c>
      <c r="AB133" s="19">
        <v>42.227730000000001</v>
      </c>
      <c r="AC133" s="19">
        <v>256.67605400000002</v>
      </c>
      <c r="AD133" s="19">
        <v>69.704313999999997</v>
      </c>
      <c r="AE133" s="19">
        <v>59.546872</v>
      </c>
      <c r="AF133" s="19">
        <v>6.2827719999999996</v>
      </c>
      <c r="AG133" s="19">
        <v>4.7120769999999998</v>
      </c>
      <c r="AH133" s="19">
        <v>68.252058000000005</v>
      </c>
      <c r="AI133" s="19">
        <v>8.2231389999999998</v>
      </c>
      <c r="AJ133" s="19">
        <v>138.793779</v>
      </c>
      <c r="AK133" s="19">
        <v>8.0833329999999997</v>
      </c>
      <c r="AL133" s="19">
        <v>0</v>
      </c>
      <c r="AM133" s="19">
        <v>512.17776500000002</v>
      </c>
    </row>
    <row r="134" spans="1:39">
      <c r="A134" s="6" t="s">
        <v>282</v>
      </c>
      <c r="B134" s="6" t="s">
        <v>272</v>
      </c>
      <c r="C134" s="6" t="s">
        <v>283</v>
      </c>
      <c r="D134" s="5">
        <v>0</v>
      </c>
      <c r="E134" s="5">
        <v>216.801717</v>
      </c>
      <c r="F134" s="5">
        <v>86.07</v>
      </c>
      <c r="G134" s="5">
        <v>302.87171699999999</v>
      </c>
      <c r="H134" s="5">
        <v>1586.432429</v>
      </c>
      <c r="I134" s="5">
        <v>91.326558000000006</v>
      </c>
      <c r="J134" s="5">
        <v>0</v>
      </c>
      <c r="K134" s="5">
        <v>1677.7589869999999</v>
      </c>
      <c r="L134" s="5">
        <v>394.97527000000002</v>
      </c>
      <c r="M134" s="5">
        <v>534.33127000000002</v>
      </c>
      <c r="N134" s="5">
        <v>40.830401999999999</v>
      </c>
      <c r="O134" s="5">
        <v>30.622799999999998</v>
      </c>
      <c r="P134" s="5">
        <v>686.33286899999996</v>
      </c>
      <c r="Q134" s="5">
        <v>30.325395</v>
      </c>
      <c r="R134" s="5">
        <v>1322.442736</v>
      </c>
      <c r="S134" s="5">
        <v>38.903226000000004</v>
      </c>
      <c r="T134" s="5">
        <v>0</v>
      </c>
      <c r="U134" s="5">
        <v>0</v>
      </c>
      <c r="V134" s="5">
        <v>121.339299</v>
      </c>
      <c r="W134" s="5">
        <v>3858.2912349999997</v>
      </c>
      <c r="X134" s="5">
        <v>3827.9658399999998</v>
      </c>
      <c r="Y134" s="19">
        <v>19.129563000000001</v>
      </c>
      <c r="Z134" s="19">
        <v>155.46912499999999</v>
      </c>
      <c r="AA134" s="19">
        <v>7.5290369999999998</v>
      </c>
      <c r="AB134" s="19">
        <v>0</v>
      </c>
      <c r="AC134" s="19">
        <v>162.99816200000001</v>
      </c>
      <c r="AD134" s="19">
        <v>37.335923999999999</v>
      </c>
      <c r="AE134" s="19">
        <v>43.464716000000003</v>
      </c>
      <c r="AF134" s="19">
        <v>3.8744130000000001</v>
      </c>
      <c r="AG134" s="19">
        <v>2.9058090000000001</v>
      </c>
      <c r="AH134" s="19">
        <v>56.532105999999999</v>
      </c>
      <c r="AI134" s="19">
        <v>2.053293</v>
      </c>
      <c r="AJ134" s="19">
        <v>106.777044</v>
      </c>
      <c r="AK134" s="19">
        <v>3.67841</v>
      </c>
      <c r="AL134" s="19">
        <v>0</v>
      </c>
      <c r="AM134" s="19">
        <v>329.91910300000001</v>
      </c>
    </row>
    <row r="135" spans="1:39">
      <c r="A135" s="6" t="s">
        <v>284</v>
      </c>
      <c r="B135" s="6" t="s">
        <v>272</v>
      </c>
      <c r="C135" s="6" t="s">
        <v>285</v>
      </c>
      <c r="D135" s="5">
        <v>0</v>
      </c>
      <c r="E135" s="5">
        <v>518.72294199999999</v>
      </c>
      <c r="F135" s="5">
        <v>135.28200000000001</v>
      </c>
      <c r="G135" s="5">
        <v>654.00494200000003</v>
      </c>
      <c r="H135" s="5">
        <v>2302.4089389999999</v>
      </c>
      <c r="I135" s="5">
        <v>139.64342800000003</v>
      </c>
      <c r="J135" s="5">
        <v>262.28317300000003</v>
      </c>
      <c r="K135" s="5">
        <v>2704.33554</v>
      </c>
      <c r="L135" s="5">
        <v>649.41957400000001</v>
      </c>
      <c r="M135" s="5">
        <v>823.62096499999996</v>
      </c>
      <c r="N135" s="5">
        <v>70.182663000000005</v>
      </c>
      <c r="O135" s="5">
        <v>52.636997999999998</v>
      </c>
      <c r="P135" s="5">
        <v>1063.654002</v>
      </c>
      <c r="Q135" s="5">
        <v>43.369017999999997</v>
      </c>
      <c r="R135" s="5">
        <v>2053.4636460000002</v>
      </c>
      <c r="S135" s="5">
        <v>111.086262</v>
      </c>
      <c r="T135" s="5">
        <v>0</v>
      </c>
      <c r="U135" s="5">
        <v>0</v>
      </c>
      <c r="V135" s="5">
        <v>370.229983</v>
      </c>
      <c r="W135" s="5">
        <v>6542.5399469999993</v>
      </c>
      <c r="X135" s="5">
        <v>6499.1709289999999</v>
      </c>
      <c r="Y135" s="19">
        <v>42.698022999999999</v>
      </c>
      <c r="Z135" s="19">
        <v>191.14572999999999</v>
      </c>
      <c r="AA135" s="19">
        <v>13.920125000000001</v>
      </c>
      <c r="AB135" s="19">
        <v>30.839948</v>
      </c>
      <c r="AC135" s="19">
        <v>235.90580299999999</v>
      </c>
      <c r="AD135" s="19">
        <v>59.712890000000002</v>
      </c>
      <c r="AE135" s="19">
        <v>71.840607000000006</v>
      </c>
      <c r="AF135" s="19">
        <v>6.6596599999999997</v>
      </c>
      <c r="AG135" s="19">
        <v>4.9947460000000001</v>
      </c>
      <c r="AH135" s="19">
        <v>93.244056</v>
      </c>
      <c r="AI135" s="19">
        <v>3.5084710000000001</v>
      </c>
      <c r="AJ135" s="19">
        <v>176.739069</v>
      </c>
      <c r="AK135" s="19">
        <v>10.618421</v>
      </c>
      <c r="AL135" s="19">
        <v>0</v>
      </c>
      <c r="AM135" s="19">
        <v>525.67420600000003</v>
      </c>
    </row>
    <row r="136" spans="1:39">
      <c r="A136" s="6" t="s">
        <v>286</v>
      </c>
      <c r="B136" s="6" t="s">
        <v>272</v>
      </c>
      <c r="C136" s="6" t="s">
        <v>287</v>
      </c>
      <c r="D136" s="5">
        <v>0</v>
      </c>
      <c r="E136" s="5">
        <v>1013.722234</v>
      </c>
      <c r="F136" s="5">
        <v>314.36399999999998</v>
      </c>
      <c r="G136" s="5">
        <v>1328.0862339999999</v>
      </c>
      <c r="H136" s="5">
        <v>6954.7210169999998</v>
      </c>
      <c r="I136" s="5">
        <v>595.24584300000004</v>
      </c>
      <c r="J136" s="5">
        <v>0</v>
      </c>
      <c r="K136" s="5">
        <v>7549.9668600000005</v>
      </c>
      <c r="L136" s="5">
        <v>1689.390778</v>
      </c>
      <c r="M136" s="5">
        <v>1058.0915649999999</v>
      </c>
      <c r="N136" s="5">
        <v>125.16265799999999</v>
      </c>
      <c r="O136" s="5">
        <v>93.871994000000001</v>
      </c>
      <c r="P136" s="5">
        <v>1212.7744739999998</v>
      </c>
      <c r="Q136" s="5">
        <v>146.11740700000001</v>
      </c>
      <c r="R136" s="5">
        <v>2636.018098</v>
      </c>
      <c r="S136" s="5">
        <v>150.03690700000001</v>
      </c>
      <c r="T136" s="5">
        <v>54.725497000000004</v>
      </c>
      <c r="U136" s="5">
        <v>0</v>
      </c>
      <c r="V136" s="5">
        <v>978.50835100000006</v>
      </c>
      <c r="W136" s="5">
        <v>14386.732725000002</v>
      </c>
      <c r="X136" s="5">
        <v>14240.615318000002</v>
      </c>
      <c r="Y136" s="19">
        <v>89.446078999999997</v>
      </c>
      <c r="Z136" s="19">
        <v>503.856829</v>
      </c>
      <c r="AA136" s="19">
        <v>53.356869000000003</v>
      </c>
      <c r="AB136" s="19">
        <v>0</v>
      </c>
      <c r="AC136" s="19">
        <v>557.21369800000002</v>
      </c>
      <c r="AD136" s="19">
        <v>105.32185</v>
      </c>
      <c r="AE136" s="19">
        <v>88.292818999999994</v>
      </c>
      <c r="AF136" s="19">
        <v>11.876741000000001</v>
      </c>
      <c r="AG136" s="19">
        <v>8.9075570000000006</v>
      </c>
      <c r="AH136" s="19">
        <v>101.200388</v>
      </c>
      <c r="AI136" s="19">
        <v>12.192818000000001</v>
      </c>
      <c r="AJ136" s="19">
        <v>210.27750499999999</v>
      </c>
      <c r="AK136" s="19">
        <v>14.170795999999999</v>
      </c>
      <c r="AL136" s="19">
        <v>5.0624989999999999</v>
      </c>
      <c r="AM136" s="19">
        <v>981.49242700000013</v>
      </c>
    </row>
    <row r="137" spans="1:39">
      <c r="A137" s="6" t="s">
        <v>288</v>
      </c>
      <c r="B137" s="6" t="s">
        <v>272</v>
      </c>
      <c r="C137" s="6" t="s">
        <v>289</v>
      </c>
      <c r="D137" s="5">
        <v>0</v>
      </c>
      <c r="E137" s="5">
        <v>369.83977899999996</v>
      </c>
      <c r="F137" s="5">
        <v>99.081000000000003</v>
      </c>
      <c r="G137" s="5">
        <v>468.92077899999998</v>
      </c>
      <c r="H137" s="5">
        <v>1452.968531</v>
      </c>
      <c r="I137" s="5">
        <v>81.865997000000007</v>
      </c>
      <c r="J137" s="5">
        <v>151.428766</v>
      </c>
      <c r="K137" s="5">
        <v>1686.2632940000001</v>
      </c>
      <c r="L137" s="5">
        <v>571.47016399999995</v>
      </c>
      <c r="M137" s="5">
        <v>713.027333</v>
      </c>
      <c r="N137" s="5">
        <v>71.100067999999993</v>
      </c>
      <c r="O137" s="5">
        <v>53.325051000000002</v>
      </c>
      <c r="P137" s="5">
        <v>914.34945299999993</v>
      </c>
      <c r="Q137" s="5">
        <v>41.357258999999999</v>
      </c>
      <c r="R137" s="5">
        <v>1793.1591640000001</v>
      </c>
      <c r="S137" s="5">
        <v>82.330742999999998</v>
      </c>
      <c r="T137" s="5">
        <v>0</v>
      </c>
      <c r="U137" s="5">
        <v>0</v>
      </c>
      <c r="V137" s="5">
        <v>206.412848</v>
      </c>
      <c r="W137" s="5">
        <v>4808.5569919999998</v>
      </c>
      <c r="X137" s="5">
        <v>4767.1997330000004</v>
      </c>
      <c r="Y137" s="19">
        <v>30.758056</v>
      </c>
      <c r="Z137" s="19">
        <v>130.98501099999999</v>
      </c>
      <c r="AA137" s="19">
        <v>5.9465870000000001</v>
      </c>
      <c r="AB137" s="19">
        <v>0</v>
      </c>
      <c r="AC137" s="19">
        <v>136.93159800000001</v>
      </c>
      <c r="AD137" s="19">
        <v>55.994199999999999</v>
      </c>
      <c r="AE137" s="19">
        <v>66.699983000000003</v>
      </c>
      <c r="AF137" s="19">
        <v>6.7467100000000002</v>
      </c>
      <c r="AG137" s="19">
        <v>5.0600329999999998</v>
      </c>
      <c r="AH137" s="19">
        <v>85.373778000000001</v>
      </c>
      <c r="AI137" s="19">
        <v>3.9621909999999998</v>
      </c>
      <c r="AJ137" s="19">
        <v>163.880504</v>
      </c>
      <c r="AK137" s="19">
        <v>7.928318</v>
      </c>
      <c r="AL137" s="19">
        <v>0</v>
      </c>
      <c r="AM137" s="19">
        <v>395.49267600000007</v>
      </c>
    </row>
    <row r="138" spans="1:39">
      <c r="A138" s="6" t="s">
        <v>290</v>
      </c>
      <c r="B138" s="6" t="s">
        <v>272</v>
      </c>
      <c r="C138" s="6" t="s">
        <v>291</v>
      </c>
      <c r="D138" s="5">
        <v>0</v>
      </c>
      <c r="E138" s="5">
        <v>381.79791799999998</v>
      </c>
      <c r="F138" s="5">
        <v>143.517</v>
      </c>
      <c r="G138" s="5">
        <v>525.31491800000003</v>
      </c>
      <c r="H138" s="5">
        <v>1798.6865789999999</v>
      </c>
      <c r="I138" s="5">
        <v>135.306971</v>
      </c>
      <c r="J138" s="5">
        <v>216.362596</v>
      </c>
      <c r="K138" s="5">
        <v>2150.3561459999996</v>
      </c>
      <c r="L138" s="5">
        <v>604.74401699999999</v>
      </c>
      <c r="M138" s="5">
        <v>738.11224100000004</v>
      </c>
      <c r="N138" s="5">
        <v>60.198383999999997</v>
      </c>
      <c r="O138" s="5">
        <v>45.148786999999999</v>
      </c>
      <c r="P138" s="5">
        <v>951.64648899999997</v>
      </c>
      <c r="Q138" s="5">
        <v>39.794922</v>
      </c>
      <c r="R138" s="5">
        <v>1834.9008230000002</v>
      </c>
      <c r="S138" s="5">
        <v>74.422287999999995</v>
      </c>
      <c r="T138" s="5">
        <v>60.198046999999995</v>
      </c>
      <c r="U138" s="5">
        <v>0</v>
      </c>
      <c r="V138" s="5">
        <v>227.51461399999999</v>
      </c>
      <c r="W138" s="5">
        <v>5477.4508530000003</v>
      </c>
      <c r="X138" s="5">
        <v>5437.6559310000002</v>
      </c>
      <c r="Y138" s="19">
        <v>30.712826</v>
      </c>
      <c r="Z138" s="19">
        <v>168.277489</v>
      </c>
      <c r="AA138" s="19">
        <v>12.329133000000001</v>
      </c>
      <c r="AB138" s="19">
        <v>26.672197000000001</v>
      </c>
      <c r="AC138" s="19">
        <v>207.278819</v>
      </c>
      <c r="AD138" s="19">
        <v>55.458373999999999</v>
      </c>
      <c r="AE138" s="19">
        <v>69.666390000000007</v>
      </c>
      <c r="AF138" s="19">
        <v>5.7122479999999998</v>
      </c>
      <c r="AG138" s="19">
        <v>4.284186</v>
      </c>
      <c r="AH138" s="19">
        <v>89.508781999999997</v>
      </c>
      <c r="AI138" s="19">
        <v>3.9395210000000001</v>
      </c>
      <c r="AJ138" s="19">
        <v>169.171606</v>
      </c>
      <c r="AK138" s="19">
        <v>7.0155909999999997</v>
      </c>
      <c r="AL138" s="19">
        <v>5.5687490000000004</v>
      </c>
      <c r="AM138" s="19">
        <v>475.20596499999999</v>
      </c>
    </row>
    <row r="139" spans="1:39">
      <c r="A139" s="6" t="s">
        <v>292</v>
      </c>
      <c r="B139" s="6" t="s">
        <v>272</v>
      </c>
      <c r="C139" s="6" t="s">
        <v>293</v>
      </c>
      <c r="D139" s="5">
        <v>0</v>
      </c>
      <c r="E139" s="5">
        <v>93.528738000000004</v>
      </c>
      <c r="F139" s="5">
        <v>23.61</v>
      </c>
      <c r="G139" s="5">
        <v>117.138738</v>
      </c>
      <c r="H139" s="5">
        <v>630.21713199999999</v>
      </c>
      <c r="I139" s="5">
        <v>42.553718000000003</v>
      </c>
      <c r="J139" s="5">
        <v>0</v>
      </c>
      <c r="K139" s="5">
        <v>672.77085</v>
      </c>
      <c r="L139" s="5">
        <v>310.885964</v>
      </c>
      <c r="M139" s="5">
        <v>661.15261199999998</v>
      </c>
      <c r="N139" s="5">
        <v>32.260792000000002</v>
      </c>
      <c r="O139" s="5">
        <v>24.195593000000002</v>
      </c>
      <c r="P139" s="5">
        <v>825.106762</v>
      </c>
      <c r="Q139" s="5">
        <v>51.713830000000002</v>
      </c>
      <c r="R139" s="5">
        <v>1594.4295889999999</v>
      </c>
      <c r="S139" s="5">
        <v>15.941364999999999</v>
      </c>
      <c r="T139" s="5">
        <v>0</v>
      </c>
      <c r="U139" s="5">
        <v>0</v>
      </c>
      <c r="V139" s="5">
        <v>81.299347999999995</v>
      </c>
      <c r="W139" s="5">
        <v>2792.4658540000005</v>
      </c>
      <c r="X139" s="5">
        <v>2740.7520240000003</v>
      </c>
      <c r="Y139" s="19">
        <v>8.1322700000000001</v>
      </c>
      <c r="Z139" s="19">
        <v>62.950738000000001</v>
      </c>
      <c r="AA139" s="19">
        <v>3.7235019999999999</v>
      </c>
      <c r="AB139" s="19">
        <v>0</v>
      </c>
      <c r="AC139" s="19">
        <v>66.674239999999998</v>
      </c>
      <c r="AD139" s="19">
        <v>28.608293</v>
      </c>
      <c r="AE139" s="19">
        <v>57.937559</v>
      </c>
      <c r="AF139" s="19">
        <v>3.0612379999999999</v>
      </c>
      <c r="AG139" s="19">
        <v>2.295928</v>
      </c>
      <c r="AH139" s="19">
        <v>72.621570000000006</v>
      </c>
      <c r="AI139" s="19">
        <v>4.3455519999999996</v>
      </c>
      <c r="AJ139" s="19">
        <v>135.91629499999999</v>
      </c>
      <c r="AK139" s="19">
        <v>0</v>
      </c>
      <c r="AL139" s="19">
        <v>0</v>
      </c>
      <c r="AM139" s="19">
        <v>239.33109800000003</v>
      </c>
    </row>
    <row r="140" spans="1:39">
      <c r="A140" s="6" t="s">
        <v>294</v>
      </c>
      <c r="B140" s="6" t="s">
        <v>272</v>
      </c>
      <c r="C140" s="6" t="s">
        <v>295</v>
      </c>
      <c r="D140" s="5">
        <v>0</v>
      </c>
      <c r="E140" s="5">
        <v>199.30802799999998</v>
      </c>
      <c r="F140" s="5">
        <v>83.739000000000004</v>
      </c>
      <c r="G140" s="5">
        <v>283.04702800000001</v>
      </c>
      <c r="H140" s="5">
        <v>1047.6421889999999</v>
      </c>
      <c r="I140" s="5">
        <v>80.620892000000012</v>
      </c>
      <c r="J140" s="5">
        <v>0</v>
      </c>
      <c r="K140" s="5">
        <v>1128.2630810000001</v>
      </c>
      <c r="L140" s="5">
        <v>412.39247399999999</v>
      </c>
      <c r="M140" s="5">
        <v>597.26677099999995</v>
      </c>
      <c r="N140" s="5">
        <v>41.078930999999997</v>
      </c>
      <c r="O140" s="5">
        <v>30.809196</v>
      </c>
      <c r="P140" s="5">
        <v>760.05478099999993</v>
      </c>
      <c r="Q140" s="5">
        <v>38.083641</v>
      </c>
      <c r="R140" s="5">
        <v>1467.29332</v>
      </c>
      <c r="S140" s="5">
        <v>39.289842999999998</v>
      </c>
      <c r="T140" s="5">
        <v>0</v>
      </c>
      <c r="U140" s="5">
        <v>0</v>
      </c>
      <c r="V140" s="5">
        <v>130.506057</v>
      </c>
      <c r="W140" s="5">
        <v>3460.7918029999996</v>
      </c>
      <c r="X140" s="5">
        <v>3422.7081619999999</v>
      </c>
      <c r="Y140" s="19">
        <v>16.368414999999999</v>
      </c>
      <c r="Z140" s="19">
        <v>92.924456000000006</v>
      </c>
      <c r="AA140" s="19">
        <v>6.8911980000000002</v>
      </c>
      <c r="AB140" s="19">
        <v>19.720153</v>
      </c>
      <c r="AC140" s="19">
        <v>119.53580700000001</v>
      </c>
      <c r="AD140" s="19">
        <v>37.920473000000001</v>
      </c>
      <c r="AE140" s="19">
        <v>56.578558000000001</v>
      </c>
      <c r="AF140" s="19">
        <v>3.897996</v>
      </c>
      <c r="AG140" s="19">
        <v>2.9234960000000001</v>
      </c>
      <c r="AH140" s="19">
        <v>71.717805999999996</v>
      </c>
      <c r="AI140" s="19">
        <v>3.7732290000000002</v>
      </c>
      <c r="AJ140" s="19">
        <v>135.11785599999999</v>
      </c>
      <c r="AK140" s="19">
        <v>3.689324</v>
      </c>
      <c r="AL140" s="19">
        <v>0</v>
      </c>
      <c r="AM140" s="19">
        <v>312.63187500000004</v>
      </c>
    </row>
    <row r="141" spans="1:39">
      <c r="A141" s="6" t="s">
        <v>296</v>
      </c>
      <c r="B141" s="6" t="s">
        <v>272</v>
      </c>
      <c r="C141" s="6" t="s">
        <v>297</v>
      </c>
      <c r="D141" s="5">
        <v>0</v>
      </c>
      <c r="E141" s="5">
        <v>381.53812600000003</v>
      </c>
      <c r="F141" s="5">
        <v>107.631</v>
      </c>
      <c r="G141" s="5">
        <v>489.16912600000006</v>
      </c>
      <c r="H141" s="5">
        <v>1847.0443580000001</v>
      </c>
      <c r="I141" s="5">
        <v>109.43819400000001</v>
      </c>
      <c r="J141" s="5">
        <v>0</v>
      </c>
      <c r="K141" s="5">
        <v>1956.4825519999999</v>
      </c>
      <c r="L141" s="5">
        <v>522.30121500000007</v>
      </c>
      <c r="M141" s="5">
        <v>859.77971400000001</v>
      </c>
      <c r="N141" s="5">
        <v>46.184572999999993</v>
      </c>
      <c r="O141" s="5">
        <v>34.63843</v>
      </c>
      <c r="P141" s="5">
        <v>1091.576855</v>
      </c>
      <c r="Q141" s="5">
        <v>56.316464000000003</v>
      </c>
      <c r="R141" s="5">
        <v>2088.496036</v>
      </c>
      <c r="S141" s="5">
        <v>80.690429999999992</v>
      </c>
      <c r="T141" s="5">
        <v>114.92354399999999</v>
      </c>
      <c r="U141" s="5">
        <v>0</v>
      </c>
      <c r="V141" s="5">
        <v>304.29585800000001</v>
      </c>
      <c r="W141" s="5">
        <v>5556.3587609999986</v>
      </c>
      <c r="X141" s="5">
        <v>5500.0422969999991</v>
      </c>
      <c r="Y141" s="19">
        <v>31.920107000000002</v>
      </c>
      <c r="Z141" s="19">
        <v>143.56083599999999</v>
      </c>
      <c r="AA141" s="19">
        <v>11.541598</v>
      </c>
      <c r="AB141" s="19">
        <v>0</v>
      </c>
      <c r="AC141" s="19">
        <v>155.10243399999999</v>
      </c>
      <c r="AD141" s="19">
        <v>43.540277000000003</v>
      </c>
      <c r="AE141" s="19">
        <v>81.090979000000004</v>
      </c>
      <c r="AF141" s="19">
        <v>4.3824719999999999</v>
      </c>
      <c r="AG141" s="19">
        <v>3.2868550000000001</v>
      </c>
      <c r="AH141" s="19">
        <v>102.634961</v>
      </c>
      <c r="AI141" s="19">
        <v>5.4987159999999999</v>
      </c>
      <c r="AJ141" s="19">
        <v>191.39526699999999</v>
      </c>
      <c r="AK141" s="19">
        <v>7.8729950000000004</v>
      </c>
      <c r="AL141" s="19">
        <v>10.631247</v>
      </c>
      <c r="AM141" s="19">
        <v>440.46232700000007</v>
      </c>
    </row>
    <row r="142" spans="1:39">
      <c r="A142" s="6" t="s">
        <v>298</v>
      </c>
      <c r="B142" s="6" t="s">
        <v>272</v>
      </c>
      <c r="C142" s="6" t="s">
        <v>299</v>
      </c>
      <c r="D142" s="5">
        <v>0</v>
      </c>
      <c r="E142" s="5">
        <v>303.47405400000002</v>
      </c>
      <c r="F142" s="5">
        <v>117.012</v>
      </c>
      <c r="G142" s="5">
        <v>420.48605400000002</v>
      </c>
      <c r="H142" s="5">
        <v>1940.3406499999999</v>
      </c>
      <c r="I142" s="5">
        <v>196.280903</v>
      </c>
      <c r="J142" s="5">
        <v>201.81387799999999</v>
      </c>
      <c r="K142" s="5">
        <v>2338.4354309999999</v>
      </c>
      <c r="L142" s="5">
        <v>545.75859500000001</v>
      </c>
      <c r="M142" s="5">
        <v>421.39863099999997</v>
      </c>
      <c r="N142" s="5">
        <v>59.390699999999995</v>
      </c>
      <c r="O142" s="5">
        <v>44.543025</v>
      </c>
      <c r="P142" s="5">
        <v>483.00309700000003</v>
      </c>
      <c r="Q142" s="5">
        <v>58.193144000000004</v>
      </c>
      <c r="R142" s="5">
        <v>1066.528597</v>
      </c>
      <c r="S142" s="5">
        <v>52.031158000000005</v>
      </c>
      <c r="T142" s="5">
        <v>0</v>
      </c>
      <c r="U142" s="5">
        <v>0</v>
      </c>
      <c r="V142" s="5">
        <v>153.78920199999999</v>
      </c>
      <c r="W142" s="5">
        <v>4577.0290369999993</v>
      </c>
      <c r="X142" s="5">
        <v>4518.8358929999995</v>
      </c>
      <c r="Y142" s="19">
        <v>26.777121999999999</v>
      </c>
      <c r="Z142" s="19">
        <v>181.91800499999999</v>
      </c>
      <c r="AA142" s="19">
        <v>19.544058</v>
      </c>
      <c r="AB142" s="19">
        <v>0</v>
      </c>
      <c r="AC142" s="19">
        <v>201.462063</v>
      </c>
      <c r="AD142" s="19">
        <v>50.984985000000002</v>
      </c>
      <c r="AE142" s="19">
        <v>35.243903000000003</v>
      </c>
      <c r="AF142" s="19">
        <v>5.6356080000000004</v>
      </c>
      <c r="AG142" s="19">
        <v>4.2267049999999999</v>
      </c>
      <c r="AH142" s="19">
        <v>40.396225999999999</v>
      </c>
      <c r="AI142" s="19">
        <v>4.8670150000000003</v>
      </c>
      <c r="AJ142" s="19">
        <v>85.502442000000002</v>
      </c>
      <c r="AK142" s="19">
        <v>4.5128969999999997</v>
      </c>
      <c r="AL142" s="19">
        <v>0</v>
      </c>
      <c r="AM142" s="19">
        <v>369.23950900000006</v>
      </c>
    </row>
    <row r="143" spans="1:39">
      <c r="A143" s="6" t="s">
        <v>300</v>
      </c>
      <c r="B143" s="6" t="s">
        <v>272</v>
      </c>
      <c r="C143" s="6" t="s">
        <v>301</v>
      </c>
      <c r="D143" s="5">
        <v>0</v>
      </c>
      <c r="E143" s="5">
        <v>487.33452400000004</v>
      </c>
      <c r="F143" s="5">
        <v>142.44</v>
      </c>
      <c r="G143" s="5">
        <v>629.77452399999993</v>
      </c>
      <c r="H143" s="5">
        <v>2209.315885</v>
      </c>
      <c r="I143" s="5">
        <v>150.88454000000002</v>
      </c>
      <c r="J143" s="5">
        <v>236.63937899999999</v>
      </c>
      <c r="K143" s="5">
        <v>2596.8398040000002</v>
      </c>
      <c r="L143" s="5">
        <v>686.82621100000006</v>
      </c>
      <c r="M143" s="5">
        <v>873.63739699999996</v>
      </c>
      <c r="N143" s="5">
        <v>76.323924000000005</v>
      </c>
      <c r="O143" s="5">
        <v>57.242942999999997</v>
      </c>
      <c r="P143" s="5">
        <v>1120.6028919999999</v>
      </c>
      <c r="Q143" s="5">
        <v>50.499265000000001</v>
      </c>
      <c r="R143" s="5">
        <v>2178.3064210000002</v>
      </c>
      <c r="S143" s="5">
        <v>96.895343999999994</v>
      </c>
      <c r="T143" s="5">
        <v>0</v>
      </c>
      <c r="U143" s="5">
        <v>0</v>
      </c>
      <c r="V143" s="5">
        <v>381.17780300000004</v>
      </c>
      <c r="W143" s="5">
        <v>6569.8201069999996</v>
      </c>
      <c r="X143" s="5">
        <v>6519.3208420000001</v>
      </c>
      <c r="Y143" s="19">
        <v>38.954732</v>
      </c>
      <c r="Z143" s="19">
        <v>184.13979399999999</v>
      </c>
      <c r="AA143" s="19">
        <v>13.107345</v>
      </c>
      <c r="AB143" s="19">
        <v>25.67557</v>
      </c>
      <c r="AC143" s="19">
        <v>222.922709</v>
      </c>
      <c r="AD143" s="19">
        <v>63.587313999999999</v>
      </c>
      <c r="AE143" s="19">
        <v>84.100592000000006</v>
      </c>
      <c r="AF143" s="19">
        <v>7.242407</v>
      </c>
      <c r="AG143" s="19">
        <v>5.4318059999999999</v>
      </c>
      <c r="AH143" s="19">
        <v>107.266836</v>
      </c>
      <c r="AI143" s="19">
        <v>5.2188679999999996</v>
      </c>
      <c r="AJ143" s="19">
        <v>204.041641</v>
      </c>
      <c r="AK143" s="19">
        <v>9.2378300000000007</v>
      </c>
      <c r="AL143" s="19">
        <v>0</v>
      </c>
      <c r="AM143" s="19">
        <v>538.74422600000003</v>
      </c>
    </row>
    <row r="144" spans="1:39">
      <c r="A144" s="6" t="s">
        <v>302</v>
      </c>
      <c r="B144" s="6" t="s">
        <v>272</v>
      </c>
      <c r="C144" s="6" t="s">
        <v>303</v>
      </c>
      <c r="D144" s="5">
        <v>0</v>
      </c>
      <c r="E144" s="5">
        <v>448.905123</v>
      </c>
      <c r="F144" s="5">
        <v>155.709</v>
      </c>
      <c r="G144" s="5">
        <v>604.61412300000006</v>
      </c>
      <c r="H144" s="5">
        <v>2014.3537279999998</v>
      </c>
      <c r="I144" s="5">
        <v>145.81470300000001</v>
      </c>
      <c r="J144" s="5">
        <v>257.54241200000001</v>
      </c>
      <c r="K144" s="5">
        <v>2417.7108429999998</v>
      </c>
      <c r="L144" s="5">
        <v>697.10701399999994</v>
      </c>
      <c r="M144" s="5">
        <v>474.828373</v>
      </c>
      <c r="N144" s="5">
        <v>61.438544999999998</v>
      </c>
      <c r="O144" s="5">
        <v>46.07891</v>
      </c>
      <c r="P144" s="5">
        <v>544.24375899999995</v>
      </c>
      <c r="Q144" s="5">
        <v>65.571536999999992</v>
      </c>
      <c r="R144" s="5">
        <v>1192.161124</v>
      </c>
      <c r="S144" s="5">
        <v>100.88793</v>
      </c>
      <c r="T144" s="5">
        <v>32.835298000000002</v>
      </c>
      <c r="U144" s="5">
        <v>0</v>
      </c>
      <c r="V144" s="5">
        <v>275.219065</v>
      </c>
      <c r="W144" s="5">
        <v>5320.5353970000006</v>
      </c>
      <c r="X144" s="5">
        <v>5254.9638600000017</v>
      </c>
      <c r="Y144" s="19">
        <v>38.160663999999997</v>
      </c>
      <c r="Z144" s="19">
        <v>169.524359</v>
      </c>
      <c r="AA144" s="19">
        <v>13.840176</v>
      </c>
      <c r="AB144" s="19">
        <v>32.920783999999998</v>
      </c>
      <c r="AC144" s="19">
        <v>216.28531899999999</v>
      </c>
      <c r="AD144" s="19">
        <v>46.868290999999999</v>
      </c>
      <c r="AE144" s="19">
        <v>57.803494999999998</v>
      </c>
      <c r="AF144" s="19">
        <v>5.8299289999999999</v>
      </c>
      <c r="AG144" s="19">
        <v>4.3724470000000002</v>
      </c>
      <c r="AH144" s="19">
        <v>66.253816</v>
      </c>
      <c r="AI144" s="19">
        <v>7.9823880000000003</v>
      </c>
      <c r="AJ144" s="19">
        <v>134.25968700000001</v>
      </c>
      <c r="AK144" s="19">
        <v>10.052845</v>
      </c>
      <c r="AL144" s="19">
        <v>3.0374989999999999</v>
      </c>
      <c r="AM144" s="19">
        <v>448.66430500000001</v>
      </c>
    </row>
    <row r="145" spans="1:39">
      <c r="A145" s="6" t="s">
        <v>304</v>
      </c>
      <c r="B145" s="6" t="s">
        <v>272</v>
      </c>
      <c r="C145" s="6" t="s">
        <v>192</v>
      </c>
      <c r="D145" s="5">
        <v>0</v>
      </c>
      <c r="E145" s="5">
        <v>1169.3344280000001</v>
      </c>
      <c r="F145" s="5">
        <v>422.18700000000001</v>
      </c>
      <c r="G145" s="5">
        <v>1591.521428</v>
      </c>
      <c r="H145" s="5">
        <v>6292.4095109999998</v>
      </c>
      <c r="I145" s="5">
        <v>481.97561400000001</v>
      </c>
      <c r="J145" s="5">
        <v>782.35339499999998</v>
      </c>
      <c r="K145" s="5">
        <v>7556.7385199999999</v>
      </c>
      <c r="L145" s="5">
        <v>1513.6497429999999</v>
      </c>
      <c r="M145" s="5">
        <v>916.92744400000004</v>
      </c>
      <c r="N145" s="5">
        <v>115.789405</v>
      </c>
      <c r="O145" s="5">
        <v>86.842054000000005</v>
      </c>
      <c r="P145" s="5">
        <v>1050.9735029999999</v>
      </c>
      <c r="Q145" s="5">
        <v>126.62331399999999</v>
      </c>
      <c r="R145" s="5">
        <v>2297.1557200000002</v>
      </c>
      <c r="S145" s="5">
        <v>258.45049299999999</v>
      </c>
      <c r="T145" s="5">
        <v>0</v>
      </c>
      <c r="U145" s="5">
        <v>0</v>
      </c>
      <c r="V145" s="5">
        <v>1034.9711929999999</v>
      </c>
      <c r="W145" s="5">
        <v>14252.487097000001</v>
      </c>
      <c r="X145" s="5">
        <v>14125.863783000003</v>
      </c>
      <c r="Y145" s="19">
        <v>103.17656700000001</v>
      </c>
      <c r="Z145" s="19">
        <v>580.20496900000001</v>
      </c>
      <c r="AA145" s="19">
        <v>48.291038999999998</v>
      </c>
      <c r="AB145" s="19">
        <v>95.216250000000002</v>
      </c>
      <c r="AC145" s="19">
        <v>723.71225800000002</v>
      </c>
      <c r="AD145" s="19">
        <v>122.390659</v>
      </c>
      <c r="AE145" s="19">
        <v>73.586478999999997</v>
      </c>
      <c r="AF145" s="19">
        <v>10.987308000000001</v>
      </c>
      <c r="AG145" s="19">
        <v>8.2404810000000008</v>
      </c>
      <c r="AH145" s="19">
        <v>84.344120000000004</v>
      </c>
      <c r="AI145" s="19">
        <v>10.161942</v>
      </c>
      <c r="AJ145" s="19">
        <v>177.158388</v>
      </c>
      <c r="AK145" s="19">
        <v>21.776053999999998</v>
      </c>
      <c r="AL145" s="19">
        <v>0</v>
      </c>
      <c r="AM145" s="19">
        <v>1148.2139259999999</v>
      </c>
    </row>
    <row r="146" spans="1:39">
      <c r="A146" s="6" t="s">
        <v>305</v>
      </c>
      <c r="B146" s="6" t="s">
        <v>272</v>
      </c>
      <c r="C146" s="6" t="s">
        <v>306</v>
      </c>
      <c r="D146" s="5">
        <v>0</v>
      </c>
      <c r="E146" s="5">
        <v>231.71454</v>
      </c>
      <c r="F146" s="5">
        <v>60.710999999999999</v>
      </c>
      <c r="G146" s="5">
        <v>292.42554000000001</v>
      </c>
      <c r="H146" s="5">
        <v>1151.197091</v>
      </c>
      <c r="I146" s="5">
        <v>79.814195000000012</v>
      </c>
      <c r="J146" s="5">
        <v>0</v>
      </c>
      <c r="K146" s="5">
        <v>1231.0112860000002</v>
      </c>
      <c r="L146" s="5">
        <v>505.52523300000001</v>
      </c>
      <c r="M146" s="5">
        <v>751.15846900000008</v>
      </c>
      <c r="N146" s="5">
        <v>62.452786999999994</v>
      </c>
      <c r="O146" s="5">
        <v>46.839589999999994</v>
      </c>
      <c r="P146" s="5">
        <v>954.05215500000008</v>
      </c>
      <c r="Q146" s="5">
        <v>48.977601</v>
      </c>
      <c r="R146" s="5">
        <v>1863.4806019999999</v>
      </c>
      <c r="S146" s="5">
        <v>47.682116999999998</v>
      </c>
      <c r="T146" s="5">
        <v>0</v>
      </c>
      <c r="U146" s="5">
        <v>0</v>
      </c>
      <c r="V146" s="5">
        <v>208.11546100000001</v>
      </c>
      <c r="W146" s="5">
        <v>4148.2402390000007</v>
      </c>
      <c r="X146" s="5">
        <v>4099.2626380000011</v>
      </c>
      <c r="Y146" s="19">
        <v>19.019442000000002</v>
      </c>
      <c r="Z146" s="19">
        <v>108.31125400000001</v>
      </c>
      <c r="AA146" s="19">
        <v>7.2558360000000004</v>
      </c>
      <c r="AB146" s="19">
        <v>0</v>
      </c>
      <c r="AC146" s="19">
        <v>115.56708999999999</v>
      </c>
      <c r="AD146" s="19">
        <v>49.828887999999999</v>
      </c>
      <c r="AE146" s="19">
        <v>67.449629999999999</v>
      </c>
      <c r="AF146" s="19">
        <v>5.9261679999999997</v>
      </c>
      <c r="AG146" s="19">
        <v>4.4446260000000004</v>
      </c>
      <c r="AH146" s="19">
        <v>85.911339999999996</v>
      </c>
      <c r="AI146" s="19">
        <v>4.2549340000000004</v>
      </c>
      <c r="AJ146" s="19">
        <v>163.731764</v>
      </c>
      <c r="AK146" s="19">
        <v>4.6643679999999996</v>
      </c>
      <c r="AL146" s="19">
        <v>0</v>
      </c>
      <c r="AM146" s="19">
        <v>352.81155200000001</v>
      </c>
    </row>
    <row r="147" spans="1:39">
      <c r="A147" s="6" t="s">
        <v>307</v>
      </c>
      <c r="B147" s="6" t="s">
        <v>272</v>
      </c>
      <c r="C147" s="6" t="s">
        <v>308</v>
      </c>
      <c r="D147" s="5">
        <v>0</v>
      </c>
      <c r="E147" s="5">
        <v>306.79041199999995</v>
      </c>
      <c r="F147" s="5">
        <v>92.534999999999997</v>
      </c>
      <c r="G147" s="5">
        <v>399.32541199999997</v>
      </c>
      <c r="H147" s="5">
        <v>1889.9369349999999</v>
      </c>
      <c r="I147" s="5">
        <v>141.741198</v>
      </c>
      <c r="J147" s="5">
        <v>0</v>
      </c>
      <c r="K147" s="5">
        <v>2031.6781330000001</v>
      </c>
      <c r="L147" s="5">
        <v>526.93305000000009</v>
      </c>
      <c r="M147" s="5">
        <v>723.85961699999996</v>
      </c>
      <c r="N147" s="5">
        <v>50.197853000000002</v>
      </c>
      <c r="O147" s="5">
        <v>37.648389000000002</v>
      </c>
      <c r="P147" s="5">
        <v>931.87346600000001</v>
      </c>
      <c r="Q147" s="5">
        <v>39.848349999999996</v>
      </c>
      <c r="R147" s="5">
        <v>1783.4276750000001</v>
      </c>
      <c r="S147" s="5">
        <v>53.364359999999998</v>
      </c>
      <c r="T147" s="5">
        <v>16.417649000000001</v>
      </c>
      <c r="U147" s="5">
        <v>0</v>
      </c>
      <c r="V147" s="5">
        <v>187.49524400000001</v>
      </c>
      <c r="W147" s="5">
        <v>4998.6415230000002</v>
      </c>
      <c r="X147" s="5">
        <v>4958.793173</v>
      </c>
      <c r="Y147" s="19">
        <v>27.069742000000002</v>
      </c>
      <c r="Z147" s="19">
        <v>174.99313599999999</v>
      </c>
      <c r="AA147" s="19">
        <v>10.70978</v>
      </c>
      <c r="AB147" s="19">
        <v>0</v>
      </c>
      <c r="AC147" s="19">
        <v>185.70291599999999</v>
      </c>
      <c r="AD147" s="19">
        <v>0</v>
      </c>
      <c r="AE147" s="19">
        <v>62.004556000000001</v>
      </c>
      <c r="AF147" s="19">
        <v>4.7632950000000003</v>
      </c>
      <c r="AG147" s="19">
        <v>3.5724710000000002</v>
      </c>
      <c r="AH147" s="19">
        <v>80.411574000000002</v>
      </c>
      <c r="AI147" s="19">
        <v>3.0669209999999998</v>
      </c>
      <c r="AJ147" s="19">
        <v>150.75189599999999</v>
      </c>
      <c r="AK147" s="19">
        <v>5.0038349999999996</v>
      </c>
      <c r="AL147" s="19">
        <v>1.51875</v>
      </c>
      <c r="AM147" s="19">
        <v>370.04713900000002</v>
      </c>
    </row>
    <row r="148" spans="1:39">
      <c r="A148" s="5" t="s">
        <v>309</v>
      </c>
      <c r="B148" s="5" t="s">
        <v>272</v>
      </c>
      <c r="C148" s="5" t="s">
        <v>310</v>
      </c>
      <c r="D148" s="5">
        <v>68171.898333000005</v>
      </c>
      <c r="E148" s="5">
        <v>2183.7248790000003</v>
      </c>
      <c r="F148" s="5">
        <v>938.85</v>
      </c>
      <c r="G148" s="5">
        <v>71294.473211999997</v>
      </c>
      <c r="H148" s="5">
        <v>30815.269331</v>
      </c>
      <c r="I148" s="5">
        <v>2311.4571989999999</v>
      </c>
      <c r="J148" s="5">
        <v>3526.5045909999999</v>
      </c>
      <c r="K148" s="5">
        <v>36653.231120999997</v>
      </c>
      <c r="L148" s="5">
        <v>6444.1684340000002</v>
      </c>
      <c r="M148" s="5">
        <v>0</v>
      </c>
      <c r="N148" s="5">
        <v>391.70667200000003</v>
      </c>
      <c r="O148" s="5">
        <v>293.78000500000002</v>
      </c>
      <c r="P148" s="5">
        <v>7245.283891</v>
      </c>
      <c r="Q148" s="5">
        <v>872.92577000000006</v>
      </c>
      <c r="R148" s="5">
        <v>8803.6963379999997</v>
      </c>
      <c r="S148" s="5">
        <v>389.15824400000002</v>
      </c>
      <c r="T148" s="5">
        <v>54.725497000000004</v>
      </c>
      <c r="U148" s="5">
        <v>0</v>
      </c>
      <c r="V148" s="5">
        <v>3332.6981690000002</v>
      </c>
      <c r="W148" s="5">
        <v>126972.151015</v>
      </c>
      <c r="X148" s="5">
        <v>126099.22524500001</v>
      </c>
      <c r="Y148" s="19">
        <v>0</v>
      </c>
      <c r="Z148" s="19">
        <v>2402.0484670000001</v>
      </c>
      <c r="AA148" s="19">
        <v>214.69833700000001</v>
      </c>
      <c r="AB148" s="19">
        <v>619.72779000000003</v>
      </c>
      <c r="AC148" s="19">
        <v>3236.4745939999998</v>
      </c>
      <c r="AD148" s="19">
        <v>520.25806399999999</v>
      </c>
      <c r="AE148" s="19">
        <v>0</v>
      </c>
      <c r="AF148" s="19">
        <v>37.169291000000001</v>
      </c>
      <c r="AG148" s="19">
        <v>27.876968000000002</v>
      </c>
      <c r="AH148" s="19">
        <v>669.42724099999998</v>
      </c>
      <c r="AI148" s="19">
        <v>80.653884000000005</v>
      </c>
      <c r="AJ148" s="19">
        <v>734.47349999999994</v>
      </c>
      <c r="AK148" s="19">
        <v>40.427788999999997</v>
      </c>
      <c r="AL148" s="19">
        <v>5.0624989999999999</v>
      </c>
      <c r="AM148" s="19">
        <v>4536.6964459999999</v>
      </c>
    </row>
    <row r="149" spans="1:39">
      <c r="A149" s="6" t="s">
        <v>311</v>
      </c>
      <c r="B149" s="6" t="s">
        <v>272</v>
      </c>
      <c r="C149" s="6" t="s">
        <v>312</v>
      </c>
      <c r="D149" s="5">
        <v>0</v>
      </c>
      <c r="E149" s="5">
        <v>193.69230100000001</v>
      </c>
      <c r="F149" s="5">
        <v>61.841999999999999</v>
      </c>
      <c r="G149" s="5">
        <v>255.534301</v>
      </c>
      <c r="H149" s="5">
        <v>888.67109100000005</v>
      </c>
      <c r="I149" s="5">
        <v>46.214500000000001</v>
      </c>
      <c r="J149" s="5">
        <v>83.029971000000003</v>
      </c>
      <c r="K149" s="5">
        <v>1017.915562</v>
      </c>
      <c r="L149" s="5">
        <v>472.227058</v>
      </c>
      <c r="M149" s="5">
        <v>642.12306100000001</v>
      </c>
      <c r="N149" s="5">
        <v>65.601162000000002</v>
      </c>
      <c r="O149" s="5">
        <v>49.200872000000004</v>
      </c>
      <c r="P149" s="5">
        <v>816.66271699999993</v>
      </c>
      <c r="Q149" s="5">
        <v>41.222735999999998</v>
      </c>
      <c r="R149" s="5">
        <v>1614.8105479999999</v>
      </c>
      <c r="S149" s="5">
        <v>46.238087</v>
      </c>
      <c r="T149" s="5">
        <v>54.725497000000004</v>
      </c>
      <c r="U149" s="5">
        <v>0</v>
      </c>
      <c r="V149" s="5">
        <v>121.408973</v>
      </c>
      <c r="W149" s="5">
        <v>3582.8600259999994</v>
      </c>
      <c r="X149" s="5">
        <v>3541.6372899999997</v>
      </c>
      <c r="Y149" s="19">
        <v>15.115131</v>
      </c>
      <c r="Z149" s="19">
        <v>84.641548999999998</v>
      </c>
      <c r="AA149" s="19">
        <v>4.0554480000000002</v>
      </c>
      <c r="AB149" s="19">
        <v>7.6584000000000003</v>
      </c>
      <c r="AC149" s="19">
        <v>96.355396999999996</v>
      </c>
      <c r="AD149" s="19">
        <v>49.009985</v>
      </c>
      <c r="AE149" s="19">
        <v>68.667406999999997</v>
      </c>
      <c r="AF149" s="19">
        <v>6.2249179999999997</v>
      </c>
      <c r="AG149" s="19">
        <v>4.6686889999999996</v>
      </c>
      <c r="AH149" s="19">
        <v>86.157208999999995</v>
      </c>
      <c r="AI149" s="19">
        <v>5.0995359999999996</v>
      </c>
      <c r="AJ149" s="19">
        <v>165.71822299999999</v>
      </c>
      <c r="AK149" s="19">
        <v>4.252847</v>
      </c>
      <c r="AL149" s="19">
        <v>5.0624989999999999</v>
      </c>
      <c r="AM149" s="19">
        <v>335.51408200000003</v>
      </c>
    </row>
    <row r="150" spans="1:39">
      <c r="A150" s="6" t="s">
        <v>313</v>
      </c>
      <c r="B150" s="6" t="s">
        <v>272</v>
      </c>
      <c r="C150" s="6" t="s">
        <v>314</v>
      </c>
      <c r="D150" s="5">
        <v>0</v>
      </c>
      <c r="E150" s="5">
        <v>146.84325799999999</v>
      </c>
      <c r="F150" s="5">
        <v>61.061999999999998</v>
      </c>
      <c r="G150" s="5">
        <v>207.905258</v>
      </c>
      <c r="H150" s="5">
        <v>1077.4033030000001</v>
      </c>
      <c r="I150" s="5">
        <v>65.905597999999998</v>
      </c>
      <c r="J150" s="5">
        <v>0</v>
      </c>
      <c r="K150" s="5">
        <v>1143.3089010000001</v>
      </c>
      <c r="L150" s="5">
        <v>366.61917800000003</v>
      </c>
      <c r="M150" s="5">
        <v>675.69619399999999</v>
      </c>
      <c r="N150" s="5">
        <v>41.825044999999996</v>
      </c>
      <c r="O150" s="5">
        <v>31.368783000000001</v>
      </c>
      <c r="P150" s="5">
        <v>840.60069999999996</v>
      </c>
      <c r="Q150" s="5">
        <v>54.413862999999999</v>
      </c>
      <c r="R150" s="5">
        <v>1643.904585</v>
      </c>
      <c r="S150" s="5">
        <v>27.730982000000001</v>
      </c>
      <c r="T150" s="5">
        <v>0</v>
      </c>
      <c r="U150" s="5">
        <v>0</v>
      </c>
      <c r="V150" s="5">
        <v>97.916415000000001</v>
      </c>
      <c r="W150" s="5">
        <v>3487.385319</v>
      </c>
      <c r="X150" s="5">
        <v>3432.9714560000002</v>
      </c>
      <c r="Y150" s="19">
        <v>12.148028</v>
      </c>
      <c r="Z150" s="19">
        <v>105.541601</v>
      </c>
      <c r="AA150" s="19">
        <v>5.9914180000000004</v>
      </c>
      <c r="AB150" s="19">
        <v>0</v>
      </c>
      <c r="AC150" s="19">
        <v>111.533019</v>
      </c>
      <c r="AD150" s="19">
        <v>35.383155000000002</v>
      </c>
      <c r="AE150" s="19">
        <v>62.215238999999997</v>
      </c>
      <c r="AF150" s="19">
        <v>3.9687960000000002</v>
      </c>
      <c r="AG150" s="19">
        <v>2.9765959999999998</v>
      </c>
      <c r="AH150" s="19">
        <v>77.381388000000001</v>
      </c>
      <c r="AI150" s="19">
        <v>5.0205260000000003</v>
      </c>
      <c r="AJ150" s="19">
        <v>146.54201900000001</v>
      </c>
      <c r="AK150" s="19">
        <v>2.67638</v>
      </c>
      <c r="AL150" s="19">
        <v>0</v>
      </c>
      <c r="AM150" s="19">
        <v>308.28260099999994</v>
      </c>
    </row>
    <row r="151" spans="1:39">
      <c r="A151" s="6" t="s">
        <v>315</v>
      </c>
      <c r="B151" s="6" t="s">
        <v>272</v>
      </c>
      <c r="C151" s="6" t="s">
        <v>316</v>
      </c>
      <c r="D151" s="5">
        <v>0</v>
      </c>
      <c r="E151" s="5">
        <v>126.278446</v>
      </c>
      <c r="F151" s="5">
        <v>50.478000000000002</v>
      </c>
      <c r="G151" s="5">
        <v>176.75644599999998</v>
      </c>
      <c r="H151" s="5">
        <v>842.22483</v>
      </c>
      <c r="I151" s="5">
        <v>43.108282000000003</v>
      </c>
      <c r="J151" s="5">
        <v>59.804515000000002</v>
      </c>
      <c r="K151" s="5">
        <v>945.13762699999995</v>
      </c>
      <c r="L151" s="5">
        <v>334.67429800000002</v>
      </c>
      <c r="M151" s="5">
        <v>662.62307999999996</v>
      </c>
      <c r="N151" s="5">
        <v>36.662339000000003</v>
      </c>
      <c r="O151" s="5">
        <v>27.496755</v>
      </c>
      <c r="P151" s="5">
        <v>827.49355299999991</v>
      </c>
      <c r="Q151" s="5">
        <v>51.504334</v>
      </c>
      <c r="R151" s="5">
        <v>1605.7800609999999</v>
      </c>
      <c r="S151" s="5">
        <v>25.940940999999999</v>
      </c>
      <c r="T151" s="5">
        <v>0</v>
      </c>
      <c r="U151" s="5">
        <v>0</v>
      </c>
      <c r="V151" s="5">
        <v>105.836579</v>
      </c>
      <c r="W151" s="5">
        <v>3194.1259519999999</v>
      </c>
      <c r="X151" s="5">
        <v>3142.6216180000001</v>
      </c>
      <c r="Y151" s="19">
        <v>10.391714</v>
      </c>
      <c r="Z151" s="19">
        <v>81.394013000000001</v>
      </c>
      <c r="AA151" s="19">
        <v>3.5994459999999999</v>
      </c>
      <c r="AB151" s="19">
        <v>0</v>
      </c>
      <c r="AC151" s="19">
        <v>84.993459000000001</v>
      </c>
      <c r="AD151" s="19">
        <v>31.696306</v>
      </c>
      <c r="AE151" s="19">
        <v>50.070262999999997</v>
      </c>
      <c r="AF151" s="19">
        <v>3.4789029999999999</v>
      </c>
      <c r="AG151" s="19">
        <v>2.609178</v>
      </c>
      <c r="AH151" s="19">
        <v>63.634436000000001</v>
      </c>
      <c r="AI151" s="19">
        <v>3.2413020000000001</v>
      </c>
      <c r="AJ151" s="19">
        <v>119.79277999999999</v>
      </c>
      <c r="AK151" s="19">
        <v>2.4849860000000001</v>
      </c>
      <c r="AL151" s="19">
        <v>0</v>
      </c>
      <c r="AM151" s="19">
        <v>249.35924500000002</v>
      </c>
    </row>
    <row r="152" spans="1:39">
      <c r="A152" s="5" t="s">
        <v>317</v>
      </c>
      <c r="B152" s="5" t="s">
        <v>318</v>
      </c>
      <c r="C152" s="5" t="s">
        <v>318</v>
      </c>
      <c r="D152" s="5">
        <v>1172460.6370030001</v>
      </c>
      <c r="E152" s="5">
        <v>32620.062558000001</v>
      </c>
      <c r="F152" s="5">
        <v>18822.267</v>
      </c>
      <c r="G152" s="5">
        <v>1223902.9665610001</v>
      </c>
      <c r="H152" s="5">
        <v>241397.886592</v>
      </c>
      <c r="I152" s="5">
        <v>48321.183698000001</v>
      </c>
      <c r="J152" s="5">
        <v>120867.280891</v>
      </c>
      <c r="K152" s="5">
        <v>410586.35118100001</v>
      </c>
      <c r="L152" s="5">
        <v>68804.834784999999</v>
      </c>
      <c r="M152" s="5">
        <v>0</v>
      </c>
      <c r="N152" s="5">
        <v>7544.8825259999994</v>
      </c>
      <c r="O152" s="5">
        <v>5658.6618959999996</v>
      </c>
      <c r="P152" s="5">
        <v>94187.744619999998</v>
      </c>
      <c r="Q152" s="5">
        <v>11347.921039000001</v>
      </c>
      <c r="R152" s="5">
        <v>118739.210081</v>
      </c>
      <c r="S152" s="5">
        <v>4890.6932819999993</v>
      </c>
      <c r="T152" s="5">
        <v>0</v>
      </c>
      <c r="U152" s="5">
        <v>0</v>
      </c>
      <c r="V152" s="5">
        <v>14254.886165999998</v>
      </c>
      <c r="W152" s="5">
        <v>1841178.9420560002</v>
      </c>
      <c r="X152" s="5">
        <v>1829831.0210170003</v>
      </c>
      <c r="Y152" s="19">
        <v>0</v>
      </c>
      <c r="Z152" s="19">
        <v>22453.654655999999</v>
      </c>
      <c r="AA152" s="19">
        <v>4458.8157929999998</v>
      </c>
      <c r="AB152" s="19">
        <v>12049.198638</v>
      </c>
      <c r="AC152" s="19">
        <v>38961.669087000002</v>
      </c>
      <c r="AD152" s="19">
        <v>5779.9056339999997</v>
      </c>
      <c r="AE152" s="19">
        <v>0</v>
      </c>
      <c r="AF152" s="19">
        <v>715.938041</v>
      </c>
      <c r="AG152" s="19">
        <v>536.953532</v>
      </c>
      <c r="AH152" s="19">
        <v>9063.9417749999993</v>
      </c>
      <c r="AI152" s="19">
        <v>1092.0411779999999</v>
      </c>
      <c r="AJ152" s="19">
        <v>10316.833348</v>
      </c>
      <c r="AK152" s="19">
        <v>460.53236299999998</v>
      </c>
      <c r="AL152" s="19">
        <v>0</v>
      </c>
      <c r="AM152" s="19">
        <v>55518.940432000003</v>
      </c>
    </row>
    <row r="153" spans="1:39">
      <c r="A153" s="5" t="s">
        <v>319</v>
      </c>
      <c r="B153" s="5" t="s">
        <v>64</v>
      </c>
      <c r="C153" s="5" t="s">
        <v>320</v>
      </c>
      <c r="D153" s="5">
        <v>205239.27593199999</v>
      </c>
      <c r="E153" s="5">
        <v>7138.0011260000001</v>
      </c>
      <c r="F153" s="5">
        <v>3891.357</v>
      </c>
      <c r="G153" s="5">
        <v>216268.63405799997</v>
      </c>
      <c r="H153" s="5">
        <v>62730.647207000002</v>
      </c>
      <c r="I153" s="5">
        <v>5198.0314189999999</v>
      </c>
      <c r="J153" s="5">
        <v>21944.538978999997</v>
      </c>
      <c r="K153" s="5">
        <v>89873.217604999998</v>
      </c>
      <c r="L153" s="5">
        <v>12500.509503000001</v>
      </c>
      <c r="M153" s="5">
        <v>0</v>
      </c>
      <c r="N153" s="5">
        <v>1138.4202660000001</v>
      </c>
      <c r="O153" s="5">
        <v>853.81519900000001</v>
      </c>
      <c r="P153" s="5">
        <v>12436.596390000001</v>
      </c>
      <c r="Q153" s="5">
        <v>1498.3851070000001</v>
      </c>
      <c r="R153" s="5">
        <v>15927.216961999999</v>
      </c>
      <c r="S153" s="5">
        <v>1357.7064969999999</v>
      </c>
      <c r="T153" s="5">
        <v>0</v>
      </c>
      <c r="U153" s="5">
        <v>0</v>
      </c>
      <c r="V153" s="5">
        <v>5904.8127420000001</v>
      </c>
      <c r="W153" s="5">
        <v>341832.09736700001</v>
      </c>
      <c r="X153" s="5">
        <v>340333.71226</v>
      </c>
      <c r="Y153" s="19">
        <v>0</v>
      </c>
      <c r="Z153" s="19">
        <v>5710.7143290000004</v>
      </c>
      <c r="AA153" s="19">
        <v>451.06031300000001</v>
      </c>
      <c r="AB153" s="19">
        <v>2452.8662370000002</v>
      </c>
      <c r="AC153" s="19">
        <v>8614.6408790000005</v>
      </c>
      <c r="AD153" s="19">
        <v>1151.1645719999999</v>
      </c>
      <c r="AE153" s="19">
        <v>0</v>
      </c>
      <c r="AF153" s="19">
        <v>108.02529199999999</v>
      </c>
      <c r="AG153" s="19">
        <v>81.018969999999996</v>
      </c>
      <c r="AH153" s="19">
        <v>1052.821398</v>
      </c>
      <c r="AI153" s="19">
        <v>126.845952</v>
      </c>
      <c r="AJ153" s="19">
        <v>1241.8656599999999</v>
      </c>
      <c r="AK153" s="19">
        <v>138.729139</v>
      </c>
      <c r="AL153" s="19">
        <v>0</v>
      </c>
      <c r="AM153" s="19">
        <v>11146.400250000001</v>
      </c>
    </row>
    <row r="154" spans="1:39">
      <c r="A154" s="6" t="s">
        <v>321</v>
      </c>
      <c r="B154" s="6" t="s">
        <v>64</v>
      </c>
      <c r="C154" s="6" t="s">
        <v>322</v>
      </c>
      <c r="D154" s="5">
        <v>0</v>
      </c>
      <c r="E154" s="5">
        <v>761.41532699999993</v>
      </c>
      <c r="F154" s="5">
        <v>167.4</v>
      </c>
      <c r="G154" s="5">
        <v>928.81532699999991</v>
      </c>
      <c r="H154" s="5">
        <v>1694.7368489999999</v>
      </c>
      <c r="I154" s="5">
        <v>184.091543</v>
      </c>
      <c r="J154" s="5">
        <v>870.60613799999999</v>
      </c>
      <c r="K154" s="5">
        <v>2749.43453</v>
      </c>
      <c r="L154" s="5">
        <v>899.88714500000003</v>
      </c>
      <c r="M154" s="5">
        <v>1116.137823</v>
      </c>
      <c r="N154" s="5">
        <v>98.568561000000003</v>
      </c>
      <c r="O154" s="5">
        <v>73.926419999999993</v>
      </c>
      <c r="P154" s="5">
        <v>1490.2994490000001</v>
      </c>
      <c r="Q154" s="5">
        <v>0</v>
      </c>
      <c r="R154" s="5">
        <v>2778.9322529999999</v>
      </c>
      <c r="S154" s="5">
        <v>198.36662799999999</v>
      </c>
      <c r="T154" s="5">
        <v>0</v>
      </c>
      <c r="U154" s="5">
        <v>0</v>
      </c>
      <c r="V154" s="5">
        <v>488.04477200000002</v>
      </c>
      <c r="W154" s="5">
        <v>8043.4806550000003</v>
      </c>
      <c r="X154" s="5">
        <v>8043.4806550000003</v>
      </c>
      <c r="Y154" s="19">
        <v>67.687306000000007</v>
      </c>
      <c r="Z154" s="19">
        <v>203.48020399999999</v>
      </c>
      <c r="AA154" s="19">
        <v>16.942069</v>
      </c>
      <c r="AB154" s="19">
        <v>35.294418999999998</v>
      </c>
      <c r="AC154" s="19">
        <v>255.71669199999999</v>
      </c>
      <c r="AD154" s="19">
        <v>81.842808000000005</v>
      </c>
      <c r="AE154" s="19">
        <v>102.61252500000001</v>
      </c>
      <c r="AF154" s="19">
        <v>9.3532069999999994</v>
      </c>
      <c r="AG154" s="19">
        <v>7.0149039999999996</v>
      </c>
      <c r="AH154" s="19">
        <v>136.98430400000001</v>
      </c>
      <c r="AI154" s="19">
        <v>0</v>
      </c>
      <c r="AJ154" s="19">
        <v>255.96494000000001</v>
      </c>
      <c r="AK154" s="19">
        <v>18.344560000000001</v>
      </c>
      <c r="AL154" s="19">
        <v>0</v>
      </c>
      <c r="AM154" s="19">
        <v>679.55630600000006</v>
      </c>
    </row>
    <row r="155" spans="1:39">
      <c r="A155" s="6" t="s">
        <v>323</v>
      </c>
      <c r="B155" s="6" t="s">
        <v>64</v>
      </c>
      <c r="C155" s="6" t="s">
        <v>324</v>
      </c>
      <c r="D155" s="5">
        <v>0</v>
      </c>
      <c r="E155" s="5">
        <v>280.87672200000003</v>
      </c>
      <c r="F155" s="5">
        <v>58.44</v>
      </c>
      <c r="G155" s="5">
        <v>339.31672200000003</v>
      </c>
      <c r="H155" s="5">
        <v>1066.694792</v>
      </c>
      <c r="I155" s="5">
        <v>76.349467999999987</v>
      </c>
      <c r="J155" s="5">
        <v>105.25122</v>
      </c>
      <c r="K155" s="5">
        <v>1248.29548</v>
      </c>
      <c r="L155" s="5">
        <v>557.61495300000001</v>
      </c>
      <c r="M155" s="5">
        <v>867.96143999999993</v>
      </c>
      <c r="N155" s="5">
        <v>67.806611999999987</v>
      </c>
      <c r="O155" s="5">
        <v>50.854959000000001</v>
      </c>
      <c r="P155" s="5">
        <v>1096.786235</v>
      </c>
      <c r="Q155" s="5">
        <v>59.898342</v>
      </c>
      <c r="R155" s="5">
        <v>2143.3075880000001</v>
      </c>
      <c r="S155" s="5">
        <v>63.756012999999996</v>
      </c>
      <c r="T155" s="5">
        <v>93.033344999999997</v>
      </c>
      <c r="U155" s="5">
        <v>0</v>
      </c>
      <c r="V155" s="5">
        <v>258.52447799999999</v>
      </c>
      <c r="W155" s="5">
        <v>4703.8485790000004</v>
      </c>
      <c r="X155" s="5">
        <v>4643.9502370000009</v>
      </c>
      <c r="Y155" s="19">
        <v>24.493476000000001</v>
      </c>
      <c r="Z155" s="19">
        <v>105.774576</v>
      </c>
      <c r="AA155" s="19">
        <v>6.8344820000000004</v>
      </c>
      <c r="AB155" s="19">
        <v>0</v>
      </c>
      <c r="AC155" s="19">
        <v>112.609058</v>
      </c>
      <c r="AD155" s="19">
        <v>54.598551999999998</v>
      </c>
      <c r="AE155" s="19">
        <v>73.431043000000003</v>
      </c>
      <c r="AF155" s="19">
        <v>6.4341949999999999</v>
      </c>
      <c r="AG155" s="19">
        <v>4.8256459999999999</v>
      </c>
      <c r="AH155" s="19">
        <v>93.493950999999996</v>
      </c>
      <c r="AI155" s="19">
        <v>4.6534250000000004</v>
      </c>
      <c r="AJ155" s="19">
        <v>178.18483499999999</v>
      </c>
      <c r="AK155" s="19">
        <v>6.464048</v>
      </c>
      <c r="AL155" s="19">
        <v>8.6062480000000008</v>
      </c>
      <c r="AM155" s="19">
        <v>384.95621699999998</v>
      </c>
    </row>
    <row r="156" spans="1:39">
      <c r="A156" s="6" t="s">
        <v>325</v>
      </c>
      <c r="B156" s="6" t="s">
        <v>64</v>
      </c>
      <c r="C156" s="6" t="s">
        <v>326</v>
      </c>
      <c r="D156" s="5">
        <v>0</v>
      </c>
      <c r="E156" s="5">
        <v>190.70521800000003</v>
      </c>
      <c r="F156" s="5">
        <v>42.704999999999998</v>
      </c>
      <c r="G156" s="5">
        <v>233.41021800000001</v>
      </c>
      <c r="H156" s="5">
        <v>1067.4747590000002</v>
      </c>
      <c r="I156" s="5">
        <v>111.978397</v>
      </c>
      <c r="J156" s="5">
        <v>163.79103899999998</v>
      </c>
      <c r="K156" s="5">
        <v>1343.2441949999998</v>
      </c>
      <c r="L156" s="5">
        <v>621.62332200000003</v>
      </c>
      <c r="M156" s="5">
        <v>792.238472</v>
      </c>
      <c r="N156" s="5">
        <v>74.813240000000008</v>
      </c>
      <c r="O156" s="5">
        <v>56.109928999999994</v>
      </c>
      <c r="P156" s="5">
        <v>1013.0524359999999</v>
      </c>
      <c r="Q156" s="5">
        <v>47.641863000000001</v>
      </c>
      <c r="R156" s="5">
        <v>1983.8559399999999</v>
      </c>
      <c r="S156" s="5">
        <v>42.811329000000001</v>
      </c>
      <c r="T156" s="5">
        <v>49.252946999999999</v>
      </c>
      <c r="U156" s="5">
        <v>0</v>
      </c>
      <c r="V156" s="5">
        <v>332.37953499999998</v>
      </c>
      <c r="W156" s="5">
        <v>4606.5774859999992</v>
      </c>
      <c r="X156" s="5">
        <v>4558.9356229999994</v>
      </c>
      <c r="Y156" s="19">
        <v>16.569064999999998</v>
      </c>
      <c r="Z156" s="19">
        <v>91.905306999999993</v>
      </c>
      <c r="AA156" s="19">
        <v>10.591258</v>
      </c>
      <c r="AB156" s="19">
        <v>19.086352999999999</v>
      </c>
      <c r="AC156" s="19">
        <v>121.58291800000001</v>
      </c>
      <c r="AD156" s="19">
        <v>60.706741000000001</v>
      </c>
      <c r="AE156" s="19">
        <v>91.876531</v>
      </c>
      <c r="AF156" s="19">
        <v>7.0990570000000002</v>
      </c>
      <c r="AG156" s="19">
        <v>5.3242919999999998</v>
      </c>
      <c r="AH156" s="19">
        <v>114.877522</v>
      </c>
      <c r="AI156" s="19">
        <v>7.0585839999999997</v>
      </c>
      <c r="AJ156" s="19">
        <v>219.177402</v>
      </c>
      <c r="AK156" s="19">
        <v>3.6287799999999999</v>
      </c>
      <c r="AL156" s="19">
        <v>4.5562490000000002</v>
      </c>
      <c r="AM156" s="19">
        <v>426.22115500000001</v>
      </c>
    </row>
    <row r="157" spans="1:39">
      <c r="A157" s="6" t="s">
        <v>327</v>
      </c>
      <c r="B157" s="6" t="s">
        <v>64</v>
      </c>
      <c r="C157" s="6" t="s">
        <v>328</v>
      </c>
      <c r="D157" s="5">
        <v>0</v>
      </c>
      <c r="E157" s="5">
        <v>1312.518994</v>
      </c>
      <c r="F157" s="5">
        <v>300.77699999999999</v>
      </c>
      <c r="G157" s="5">
        <v>1613.2959939999998</v>
      </c>
      <c r="H157" s="5">
        <v>5072.1072829999994</v>
      </c>
      <c r="I157" s="5">
        <v>338.80667999999997</v>
      </c>
      <c r="J157" s="5">
        <v>586.08467299999995</v>
      </c>
      <c r="K157" s="5">
        <v>5996.9986360000003</v>
      </c>
      <c r="L157" s="5">
        <v>1260.3964960000001</v>
      </c>
      <c r="M157" s="5">
        <v>891.7121800000001</v>
      </c>
      <c r="N157" s="5">
        <v>109.464805</v>
      </c>
      <c r="O157" s="5">
        <v>82.098602999999997</v>
      </c>
      <c r="P157" s="5">
        <v>1022.072007</v>
      </c>
      <c r="Q157" s="5">
        <v>123.14120600000001</v>
      </c>
      <c r="R157" s="5">
        <v>2228.488801</v>
      </c>
      <c r="S157" s="5">
        <v>279.603904</v>
      </c>
      <c r="T157" s="5">
        <v>0</v>
      </c>
      <c r="U157" s="5">
        <v>0</v>
      </c>
      <c r="V157" s="5">
        <v>1093.9600849999999</v>
      </c>
      <c r="W157" s="5">
        <v>12472.743916000001</v>
      </c>
      <c r="X157" s="5">
        <v>12349.602710000001</v>
      </c>
      <c r="Y157" s="19">
        <v>111.106326</v>
      </c>
      <c r="Z157" s="19">
        <v>422.78475800000001</v>
      </c>
      <c r="AA157" s="19">
        <v>36.768574999999998</v>
      </c>
      <c r="AB157" s="19">
        <v>71.984054999999998</v>
      </c>
      <c r="AC157" s="19">
        <v>531.53738799999996</v>
      </c>
      <c r="AD157" s="19">
        <v>114.991789</v>
      </c>
      <c r="AE157" s="19">
        <v>75.040440000000004</v>
      </c>
      <c r="AF157" s="19">
        <v>10.387161000000001</v>
      </c>
      <c r="AG157" s="19">
        <v>7.7903710000000004</v>
      </c>
      <c r="AH157" s="19">
        <v>86.010638</v>
      </c>
      <c r="AI157" s="19">
        <v>10.362728000000001</v>
      </c>
      <c r="AJ157" s="19">
        <v>179.22861</v>
      </c>
      <c r="AK157" s="19">
        <v>27.822458000000001</v>
      </c>
      <c r="AL157" s="19">
        <v>0</v>
      </c>
      <c r="AM157" s="19">
        <v>964.68657099999984</v>
      </c>
    </row>
    <row r="158" spans="1:39">
      <c r="A158" s="6" t="s">
        <v>329</v>
      </c>
      <c r="B158" s="6" t="s">
        <v>64</v>
      </c>
      <c r="C158" s="6" t="s">
        <v>330</v>
      </c>
      <c r="D158" s="5">
        <v>0</v>
      </c>
      <c r="E158" s="5">
        <v>169.65101300000001</v>
      </c>
      <c r="F158" s="5">
        <v>26.777999999999999</v>
      </c>
      <c r="G158" s="5">
        <v>196.429013</v>
      </c>
      <c r="H158" s="5">
        <v>634.22626100000002</v>
      </c>
      <c r="I158" s="5">
        <v>51.629021000000002</v>
      </c>
      <c r="J158" s="5">
        <v>0</v>
      </c>
      <c r="K158" s="5">
        <v>685.85528199999999</v>
      </c>
      <c r="L158" s="5">
        <v>532.87969499999997</v>
      </c>
      <c r="M158" s="5">
        <v>758.87618700000007</v>
      </c>
      <c r="N158" s="5">
        <v>66.765996999999999</v>
      </c>
      <c r="O158" s="5">
        <v>50.074497999999998</v>
      </c>
      <c r="P158" s="5">
        <v>962.29175800000007</v>
      </c>
      <c r="Q158" s="5">
        <v>50.400069999999999</v>
      </c>
      <c r="R158" s="5">
        <v>1888.40851</v>
      </c>
      <c r="S158" s="5">
        <v>37.91845</v>
      </c>
      <c r="T158" s="5">
        <v>0</v>
      </c>
      <c r="U158" s="5">
        <v>0</v>
      </c>
      <c r="V158" s="5">
        <v>187.069805</v>
      </c>
      <c r="W158" s="5">
        <v>3528.5607550000004</v>
      </c>
      <c r="X158" s="5">
        <v>3478.1606850000007</v>
      </c>
      <c r="Y158" s="19">
        <v>12.619621</v>
      </c>
      <c r="Z158" s="19">
        <v>57.481223999999997</v>
      </c>
      <c r="AA158" s="19">
        <v>4.9855799999999997</v>
      </c>
      <c r="AB158" s="19">
        <v>0</v>
      </c>
      <c r="AC158" s="19">
        <v>62.466804000000003</v>
      </c>
      <c r="AD158" s="19">
        <v>52.239013999999997</v>
      </c>
      <c r="AE158" s="19">
        <v>89.051049000000006</v>
      </c>
      <c r="AF158" s="19">
        <v>6.3354499999999998</v>
      </c>
      <c r="AG158" s="19">
        <v>4.7515879999999999</v>
      </c>
      <c r="AH158" s="19">
        <v>110.55816299999999</v>
      </c>
      <c r="AI158" s="19">
        <v>7.3041739999999997</v>
      </c>
      <c r="AJ158" s="19">
        <v>210.69624999999999</v>
      </c>
      <c r="AK158" s="19">
        <v>3.2976529999999999</v>
      </c>
      <c r="AL158" s="19">
        <v>0</v>
      </c>
      <c r="AM158" s="19">
        <v>341.31934200000001</v>
      </c>
    </row>
    <row r="159" spans="1:39">
      <c r="A159" s="6" t="s">
        <v>331</v>
      </c>
      <c r="B159" s="6" t="s">
        <v>64</v>
      </c>
      <c r="C159" s="6" t="s">
        <v>332</v>
      </c>
      <c r="D159" s="5">
        <v>0</v>
      </c>
      <c r="E159" s="5">
        <v>505.80699299999998</v>
      </c>
      <c r="F159" s="5">
        <v>110.79</v>
      </c>
      <c r="G159" s="5">
        <v>616.596993</v>
      </c>
      <c r="H159" s="5">
        <v>1529.4514369999999</v>
      </c>
      <c r="I159" s="5">
        <v>115.78659399999999</v>
      </c>
      <c r="J159" s="5">
        <v>123.47202300000001</v>
      </c>
      <c r="K159" s="5">
        <v>1768.7100539999999</v>
      </c>
      <c r="L159" s="5">
        <v>621.64938600000005</v>
      </c>
      <c r="M159" s="5">
        <v>1144.889083</v>
      </c>
      <c r="N159" s="5">
        <v>60.832928999999993</v>
      </c>
      <c r="O159" s="5">
        <v>45.624696999999998</v>
      </c>
      <c r="P159" s="5">
        <v>1430.6956910000001</v>
      </c>
      <c r="Q159" s="5">
        <v>88.436243000000005</v>
      </c>
      <c r="R159" s="5">
        <v>2770.4786430000004</v>
      </c>
      <c r="S159" s="5">
        <v>112.788344</v>
      </c>
      <c r="T159" s="5">
        <v>218.90198800000002</v>
      </c>
      <c r="U159" s="5">
        <v>0</v>
      </c>
      <c r="V159" s="5">
        <v>428.02178999999995</v>
      </c>
      <c r="W159" s="5">
        <v>6537.1471979999997</v>
      </c>
      <c r="X159" s="5">
        <v>6448.7109550000005</v>
      </c>
      <c r="Y159" s="19">
        <v>45.255057000000001</v>
      </c>
      <c r="Z159" s="19">
        <v>142.237932</v>
      </c>
      <c r="AA159" s="19">
        <v>10.969927</v>
      </c>
      <c r="AB159" s="19">
        <v>44.274673999999997</v>
      </c>
      <c r="AC159" s="19">
        <v>197.48253299999999</v>
      </c>
      <c r="AD159" s="19">
        <v>54.048678000000002</v>
      </c>
      <c r="AE159" s="19">
        <v>113.38957600000001</v>
      </c>
      <c r="AF159" s="19">
        <v>5.7724589999999996</v>
      </c>
      <c r="AG159" s="19">
        <v>4.3293439999999999</v>
      </c>
      <c r="AH159" s="19">
        <v>140.803743</v>
      </c>
      <c r="AI159" s="19">
        <v>9.2834479999999999</v>
      </c>
      <c r="AJ159" s="19">
        <v>264.29512199999999</v>
      </c>
      <c r="AK159" s="19">
        <v>11.872393000000001</v>
      </c>
      <c r="AL159" s="19">
        <v>20.249995999999999</v>
      </c>
      <c r="AM159" s="19">
        <v>593.20377899999994</v>
      </c>
    </row>
    <row r="160" spans="1:39">
      <c r="A160" s="6" t="s">
        <v>333</v>
      </c>
      <c r="B160" s="6" t="s">
        <v>64</v>
      </c>
      <c r="C160" s="6" t="s">
        <v>334</v>
      </c>
      <c r="D160" s="5">
        <v>0</v>
      </c>
      <c r="E160" s="5">
        <v>577.827091</v>
      </c>
      <c r="F160" s="5">
        <v>132.49799999999999</v>
      </c>
      <c r="G160" s="5">
        <v>710.32509100000004</v>
      </c>
      <c r="H160" s="5">
        <v>2133.6070110000001</v>
      </c>
      <c r="I160" s="5">
        <v>125.036997</v>
      </c>
      <c r="J160" s="5">
        <v>0</v>
      </c>
      <c r="K160" s="5">
        <v>2258.6440079999998</v>
      </c>
      <c r="L160" s="5">
        <v>625.088843</v>
      </c>
      <c r="M160" s="5">
        <v>993.16619200000002</v>
      </c>
      <c r="N160" s="5">
        <v>59.057165999999995</v>
      </c>
      <c r="O160" s="5">
        <v>44.292875000000002</v>
      </c>
      <c r="P160" s="5">
        <v>1269.9794539999998</v>
      </c>
      <c r="Q160" s="5">
        <v>59.72692</v>
      </c>
      <c r="R160" s="5">
        <v>2426.2226069999997</v>
      </c>
      <c r="S160" s="5">
        <v>135.92883699999999</v>
      </c>
      <c r="T160" s="5">
        <v>76.615696</v>
      </c>
      <c r="U160" s="5">
        <v>0</v>
      </c>
      <c r="V160" s="5">
        <v>467.10673200000002</v>
      </c>
      <c r="W160" s="5">
        <v>6699.9318140000005</v>
      </c>
      <c r="X160" s="5">
        <v>6640.2048940000004</v>
      </c>
      <c r="Y160" s="19">
        <v>59.541049999999998</v>
      </c>
      <c r="Z160" s="19">
        <v>156.58030400000001</v>
      </c>
      <c r="AA160" s="19">
        <v>11.746028000000001</v>
      </c>
      <c r="AB160" s="19">
        <v>0</v>
      </c>
      <c r="AC160" s="19">
        <v>168.32633200000001</v>
      </c>
      <c r="AD160" s="19">
        <v>54.881031999999998</v>
      </c>
      <c r="AE160" s="19">
        <v>93.173665999999997</v>
      </c>
      <c r="AF160" s="19">
        <v>5.6039580000000004</v>
      </c>
      <c r="AG160" s="19">
        <v>4.2029680000000003</v>
      </c>
      <c r="AH160" s="19">
        <v>118.83372199999999</v>
      </c>
      <c r="AI160" s="19">
        <v>5.7851030000000003</v>
      </c>
      <c r="AJ160" s="19">
        <v>221.814314</v>
      </c>
      <c r="AK160" s="19">
        <v>15.009938999999999</v>
      </c>
      <c r="AL160" s="19">
        <v>7.0874980000000001</v>
      </c>
      <c r="AM160" s="19">
        <v>526.66016500000001</v>
      </c>
    </row>
    <row r="161" spans="1:39">
      <c r="A161" s="6" t="s">
        <v>335</v>
      </c>
      <c r="B161" s="6" t="s">
        <v>64</v>
      </c>
      <c r="C161" s="6" t="s">
        <v>336</v>
      </c>
      <c r="D161" s="5">
        <v>0</v>
      </c>
      <c r="E161" s="5">
        <v>186.122625</v>
      </c>
      <c r="F161" s="5">
        <v>48.465000000000003</v>
      </c>
      <c r="G161" s="5">
        <v>234.587625</v>
      </c>
      <c r="H161" s="5">
        <v>1093.26278</v>
      </c>
      <c r="I161" s="5">
        <v>72.900835999999998</v>
      </c>
      <c r="J161" s="5">
        <v>0</v>
      </c>
      <c r="K161" s="5">
        <v>1166.1636159999998</v>
      </c>
      <c r="L161" s="5">
        <v>540.80510100000004</v>
      </c>
      <c r="M161" s="5">
        <v>838.95973700000002</v>
      </c>
      <c r="N161" s="5">
        <v>74.896429999999995</v>
      </c>
      <c r="O161" s="5">
        <v>56.172322999999999</v>
      </c>
      <c r="P161" s="5">
        <v>1045.8194250000001</v>
      </c>
      <c r="Q161" s="5">
        <v>66.320012000000006</v>
      </c>
      <c r="R161" s="5">
        <v>2082.167927</v>
      </c>
      <c r="S161" s="5">
        <v>40.290372000000005</v>
      </c>
      <c r="T161" s="5">
        <v>93.033344999999997</v>
      </c>
      <c r="U161" s="5">
        <v>0</v>
      </c>
      <c r="V161" s="5">
        <v>149.57837899999998</v>
      </c>
      <c r="W161" s="5">
        <v>4306.6263650000001</v>
      </c>
      <c r="X161" s="5">
        <v>4240.3063529999999</v>
      </c>
      <c r="Y161" s="19">
        <v>16.422584000000001</v>
      </c>
      <c r="Z161" s="19">
        <v>108.777637</v>
      </c>
      <c r="AA161" s="19">
        <v>7.3777400000000002</v>
      </c>
      <c r="AB161" s="19">
        <v>0</v>
      </c>
      <c r="AC161" s="19">
        <v>116.155377</v>
      </c>
      <c r="AD161" s="19">
        <v>55.937167000000002</v>
      </c>
      <c r="AE161" s="19">
        <v>77.880634999999998</v>
      </c>
      <c r="AF161" s="19">
        <v>7.1069490000000002</v>
      </c>
      <c r="AG161" s="19">
        <v>5.3302120000000004</v>
      </c>
      <c r="AH161" s="19">
        <v>97.016993999999997</v>
      </c>
      <c r="AI161" s="19">
        <v>6.1955619999999998</v>
      </c>
      <c r="AJ161" s="19">
        <v>187.33479</v>
      </c>
      <c r="AK161" s="19">
        <v>4.3233360000000003</v>
      </c>
      <c r="AL161" s="19">
        <v>8.6062480000000008</v>
      </c>
      <c r="AM161" s="19">
        <v>388.77950199999998</v>
      </c>
    </row>
    <row r="162" spans="1:39">
      <c r="A162" s="6" t="s">
        <v>337</v>
      </c>
      <c r="B162" s="6" t="s">
        <v>64</v>
      </c>
      <c r="C162" s="6" t="s">
        <v>338</v>
      </c>
      <c r="D162" s="5">
        <v>0</v>
      </c>
      <c r="E162" s="5">
        <v>268.51123100000001</v>
      </c>
      <c r="F162" s="5">
        <v>74.325000000000003</v>
      </c>
      <c r="G162" s="5">
        <v>342.83623100000005</v>
      </c>
      <c r="H162" s="5">
        <v>1219.231444</v>
      </c>
      <c r="I162" s="5">
        <v>60.277177999999999</v>
      </c>
      <c r="J162" s="5">
        <v>96.001350000000002</v>
      </c>
      <c r="K162" s="5">
        <v>1375.5099720000001</v>
      </c>
      <c r="L162" s="5">
        <v>502.689526</v>
      </c>
      <c r="M162" s="5">
        <v>731.08809600000006</v>
      </c>
      <c r="N162" s="5">
        <v>60.782739999999997</v>
      </c>
      <c r="O162" s="5">
        <v>45.587054999999999</v>
      </c>
      <c r="P162" s="5">
        <v>928.91089599999998</v>
      </c>
      <c r="Q162" s="5">
        <v>47.462913</v>
      </c>
      <c r="R162" s="5">
        <v>1813.8317</v>
      </c>
      <c r="S162" s="5">
        <v>53.402680000000004</v>
      </c>
      <c r="T162" s="5">
        <v>103.978444</v>
      </c>
      <c r="U162" s="5">
        <v>0</v>
      </c>
      <c r="V162" s="5">
        <v>195.23315500000001</v>
      </c>
      <c r="W162" s="5">
        <v>4387.4817080000003</v>
      </c>
      <c r="X162" s="5">
        <v>4340.0187950000009</v>
      </c>
      <c r="Y162" s="19">
        <v>24.314992</v>
      </c>
      <c r="Z162" s="19">
        <v>119.023701</v>
      </c>
      <c r="AA162" s="19">
        <v>6.1630089999999997</v>
      </c>
      <c r="AB162" s="19">
        <v>0</v>
      </c>
      <c r="AC162" s="19">
        <v>125.18671000000001</v>
      </c>
      <c r="AD162" s="19">
        <v>48.180804999999999</v>
      </c>
      <c r="AE162" s="19">
        <v>57.878137000000002</v>
      </c>
      <c r="AF162" s="19">
        <v>5.7676949999999998</v>
      </c>
      <c r="AG162" s="19">
        <v>4.3257719999999997</v>
      </c>
      <c r="AH162" s="19">
        <v>74.711624999999998</v>
      </c>
      <c r="AI162" s="19">
        <v>3.0678399999999999</v>
      </c>
      <c r="AJ162" s="19">
        <v>142.68322900000001</v>
      </c>
      <c r="AK162" s="19">
        <v>6.2340080000000002</v>
      </c>
      <c r="AL162" s="19">
        <v>9.6187480000000001</v>
      </c>
      <c r="AM162" s="19">
        <v>356.21849200000003</v>
      </c>
    </row>
    <row r="163" spans="1:39">
      <c r="A163" s="6" t="s">
        <v>339</v>
      </c>
      <c r="B163" s="6" t="s">
        <v>64</v>
      </c>
      <c r="C163" s="6" t="s">
        <v>340</v>
      </c>
      <c r="D163" s="5">
        <v>0</v>
      </c>
      <c r="E163" s="5">
        <v>446.93120199999998</v>
      </c>
      <c r="F163" s="5">
        <v>125.42700000000001</v>
      </c>
      <c r="G163" s="5">
        <v>572.35820200000001</v>
      </c>
      <c r="H163" s="5">
        <v>1649.6101759999999</v>
      </c>
      <c r="I163" s="5">
        <v>125.31309299999999</v>
      </c>
      <c r="J163" s="5">
        <v>0</v>
      </c>
      <c r="K163" s="5">
        <v>1774.9232689999999</v>
      </c>
      <c r="L163" s="5">
        <v>612.78952000000004</v>
      </c>
      <c r="M163" s="5">
        <v>819.64988100000005</v>
      </c>
      <c r="N163" s="5">
        <v>84.024414000000007</v>
      </c>
      <c r="O163" s="5">
        <v>63.01831</v>
      </c>
      <c r="P163" s="5">
        <v>1044.3287869999999</v>
      </c>
      <c r="Q163" s="5">
        <v>51.510981000000001</v>
      </c>
      <c r="R163" s="5">
        <v>2062.532373</v>
      </c>
      <c r="S163" s="5">
        <v>116.752031</v>
      </c>
      <c r="T163" s="5">
        <v>131.341193</v>
      </c>
      <c r="U163" s="5">
        <v>0</v>
      </c>
      <c r="V163" s="5">
        <v>289.89274499999999</v>
      </c>
      <c r="W163" s="5">
        <v>5560.5893330000008</v>
      </c>
      <c r="X163" s="5">
        <v>5509.0783520000005</v>
      </c>
      <c r="Y163" s="19">
        <v>38.716926999999998</v>
      </c>
      <c r="Z163" s="19">
        <v>156.98236600000001</v>
      </c>
      <c r="AA163" s="19">
        <v>13.307454999999999</v>
      </c>
      <c r="AB163" s="19">
        <v>0</v>
      </c>
      <c r="AC163" s="19">
        <v>170.28982099999999</v>
      </c>
      <c r="AD163" s="19">
        <v>62.206392000000001</v>
      </c>
      <c r="AE163" s="19">
        <v>75.396632999999994</v>
      </c>
      <c r="AF163" s="19">
        <v>7.9731079999999999</v>
      </c>
      <c r="AG163" s="19">
        <v>5.9798309999999999</v>
      </c>
      <c r="AH163" s="19">
        <v>96.083055999999999</v>
      </c>
      <c r="AI163" s="19">
        <v>4.7271190000000001</v>
      </c>
      <c r="AJ163" s="19">
        <v>185.43262799999999</v>
      </c>
      <c r="AK163" s="19">
        <v>10.444077</v>
      </c>
      <c r="AL163" s="19">
        <v>12.149997000000001</v>
      </c>
      <c r="AM163" s="19">
        <v>479.23984200000001</v>
      </c>
    </row>
    <row r="164" spans="1:39">
      <c r="A164" s="6" t="s">
        <v>341</v>
      </c>
      <c r="B164" s="6" t="s">
        <v>64</v>
      </c>
      <c r="C164" s="6" t="s">
        <v>342</v>
      </c>
      <c r="D164" s="5">
        <v>0</v>
      </c>
      <c r="E164" s="5">
        <v>342.63708700000001</v>
      </c>
      <c r="F164" s="5">
        <v>81.99</v>
      </c>
      <c r="G164" s="5">
        <v>424.62708700000002</v>
      </c>
      <c r="H164" s="5">
        <v>1139.004694</v>
      </c>
      <c r="I164" s="5">
        <v>70.618758</v>
      </c>
      <c r="J164" s="5">
        <v>0</v>
      </c>
      <c r="K164" s="5">
        <v>1209.6234519999998</v>
      </c>
      <c r="L164" s="5">
        <v>598.11800600000004</v>
      </c>
      <c r="M164" s="5">
        <v>800.23287399999992</v>
      </c>
      <c r="N164" s="5">
        <v>69.789546000000001</v>
      </c>
      <c r="O164" s="5">
        <v>52.342159000000002</v>
      </c>
      <c r="P164" s="5">
        <v>1021.7012539999999</v>
      </c>
      <c r="Q164" s="5">
        <v>49.048375999999998</v>
      </c>
      <c r="R164" s="5">
        <v>1993.1142090000001</v>
      </c>
      <c r="S164" s="5">
        <v>73.785184999999998</v>
      </c>
      <c r="T164" s="5">
        <v>0</v>
      </c>
      <c r="U164" s="5">
        <v>0</v>
      </c>
      <c r="V164" s="5">
        <v>270.12564800000001</v>
      </c>
      <c r="W164" s="5">
        <v>4569.3935869999996</v>
      </c>
      <c r="X164" s="5">
        <v>4520.3452109999989</v>
      </c>
      <c r="Y164" s="19">
        <v>28.062196</v>
      </c>
      <c r="Z164" s="19">
        <v>103.258539</v>
      </c>
      <c r="AA164" s="19">
        <v>7.6785990000000002</v>
      </c>
      <c r="AB164" s="19">
        <v>0</v>
      </c>
      <c r="AC164" s="19">
        <v>110.937138</v>
      </c>
      <c r="AD164" s="19">
        <v>56.939632000000003</v>
      </c>
      <c r="AE164" s="19">
        <v>75.523463000000007</v>
      </c>
      <c r="AF164" s="19">
        <v>6.6223559999999999</v>
      </c>
      <c r="AG164" s="19">
        <v>4.9667659999999998</v>
      </c>
      <c r="AH164" s="19">
        <v>96.163228000000004</v>
      </c>
      <c r="AI164" s="19">
        <v>4.7829860000000002</v>
      </c>
      <c r="AJ164" s="19">
        <v>183.275813</v>
      </c>
      <c r="AK164" s="19">
        <v>7.1712420000000003</v>
      </c>
      <c r="AL164" s="19">
        <v>0</v>
      </c>
      <c r="AM164" s="19">
        <v>386.38602100000003</v>
      </c>
    </row>
    <row r="165" spans="1:39">
      <c r="A165" s="6" t="s">
        <v>343</v>
      </c>
      <c r="B165" s="6" t="s">
        <v>64</v>
      </c>
      <c r="C165" s="6" t="s">
        <v>344</v>
      </c>
      <c r="D165" s="5">
        <v>0</v>
      </c>
      <c r="E165" s="5">
        <v>2006.646272</v>
      </c>
      <c r="F165" s="5">
        <v>372.91800000000001</v>
      </c>
      <c r="G165" s="5">
        <v>2379.5642720000001</v>
      </c>
      <c r="H165" s="5">
        <v>7051.0761390000007</v>
      </c>
      <c r="I165" s="5">
        <v>445.98061799999999</v>
      </c>
      <c r="J165" s="5">
        <v>0</v>
      </c>
      <c r="K165" s="5">
        <v>7497.0567570000003</v>
      </c>
      <c r="L165" s="5">
        <v>1876.105871</v>
      </c>
      <c r="M165" s="5">
        <v>1046.959022</v>
      </c>
      <c r="N165" s="5">
        <v>123.132622</v>
      </c>
      <c r="O165" s="5">
        <v>92.349466000000007</v>
      </c>
      <c r="P165" s="5">
        <v>1200.0144599999999</v>
      </c>
      <c r="Q165" s="5">
        <v>144.58005499999999</v>
      </c>
      <c r="R165" s="5">
        <v>2607.035625</v>
      </c>
      <c r="S165" s="5">
        <v>465.93651699999998</v>
      </c>
      <c r="T165" s="5">
        <v>0</v>
      </c>
      <c r="U165" s="5">
        <v>0</v>
      </c>
      <c r="V165" s="5">
        <v>2153.1112069999999</v>
      </c>
      <c r="W165" s="5">
        <v>16978.810248999998</v>
      </c>
      <c r="X165" s="5">
        <v>16834.230194</v>
      </c>
      <c r="Y165" s="19">
        <v>191.472388</v>
      </c>
      <c r="Z165" s="19">
        <v>600.88125500000001</v>
      </c>
      <c r="AA165" s="19">
        <v>41.773328999999997</v>
      </c>
      <c r="AB165" s="19">
        <v>0</v>
      </c>
      <c r="AC165" s="19">
        <v>642.654584</v>
      </c>
      <c r="AD165" s="19">
        <v>145.12581</v>
      </c>
      <c r="AE165" s="19">
        <v>94.057140000000004</v>
      </c>
      <c r="AF165" s="19">
        <v>11.684106</v>
      </c>
      <c r="AG165" s="19">
        <v>8.7630789999999994</v>
      </c>
      <c r="AH165" s="19">
        <v>107.80739800000001</v>
      </c>
      <c r="AI165" s="19">
        <v>12.988842999999999</v>
      </c>
      <c r="AJ165" s="19">
        <v>222.311723</v>
      </c>
      <c r="AK165" s="19">
        <v>52.167313</v>
      </c>
      <c r="AL165" s="19">
        <v>0</v>
      </c>
      <c r="AM165" s="19">
        <v>1253.731818</v>
      </c>
    </row>
    <row r="166" spans="1:39">
      <c r="A166" s="6" t="s">
        <v>345</v>
      </c>
      <c r="B166" s="6" t="s">
        <v>64</v>
      </c>
      <c r="C166" s="6" t="s">
        <v>346</v>
      </c>
      <c r="D166" s="5">
        <v>0</v>
      </c>
      <c r="E166" s="5">
        <v>166.28152</v>
      </c>
      <c r="F166" s="5">
        <v>43.128</v>
      </c>
      <c r="G166" s="5">
        <v>209.40951999999999</v>
      </c>
      <c r="H166" s="5">
        <v>829.08707499999991</v>
      </c>
      <c r="I166" s="5">
        <v>61.997824000000001</v>
      </c>
      <c r="J166" s="5">
        <v>0</v>
      </c>
      <c r="K166" s="5">
        <v>891.08489899999995</v>
      </c>
      <c r="L166" s="5">
        <v>495.389929</v>
      </c>
      <c r="M166" s="5">
        <v>823.64927399999999</v>
      </c>
      <c r="N166" s="5">
        <v>70.362823000000006</v>
      </c>
      <c r="O166" s="5">
        <v>52.772117000000001</v>
      </c>
      <c r="P166" s="5">
        <v>1023.957716</v>
      </c>
      <c r="Q166" s="5">
        <v>66.742770999999991</v>
      </c>
      <c r="R166" s="5">
        <v>2037.4847009999999</v>
      </c>
      <c r="S166" s="5">
        <v>37.856396999999994</v>
      </c>
      <c r="T166" s="5">
        <v>175.12159</v>
      </c>
      <c r="U166" s="5">
        <v>0</v>
      </c>
      <c r="V166" s="5">
        <v>116.52977</v>
      </c>
      <c r="W166" s="5">
        <v>3962.8768059999993</v>
      </c>
      <c r="X166" s="5">
        <v>3896.1340349999991</v>
      </c>
      <c r="Y166" s="19">
        <v>13.828936000000001</v>
      </c>
      <c r="Z166" s="19">
        <v>77.620390999999998</v>
      </c>
      <c r="AA166" s="19">
        <v>5.5671559999999998</v>
      </c>
      <c r="AB166" s="19">
        <v>0</v>
      </c>
      <c r="AC166" s="19">
        <v>83.187546999999995</v>
      </c>
      <c r="AD166" s="19">
        <v>51.134793000000002</v>
      </c>
      <c r="AE166" s="19">
        <v>67.609888999999995</v>
      </c>
      <c r="AF166" s="19">
        <v>6.6767529999999997</v>
      </c>
      <c r="AG166" s="19">
        <v>5.0075649999999996</v>
      </c>
      <c r="AH166" s="19">
        <v>84.854501999999997</v>
      </c>
      <c r="AI166" s="19">
        <v>5.006786</v>
      </c>
      <c r="AJ166" s="19">
        <v>164.148709</v>
      </c>
      <c r="AK166" s="19">
        <v>3.628063</v>
      </c>
      <c r="AL166" s="19">
        <v>16.199995999999999</v>
      </c>
      <c r="AM166" s="19">
        <v>332.12804399999999</v>
      </c>
    </row>
    <row r="167" spans="1:39">
      <c r="A167" s="6" t="s">
        <v>347</v>
      </c>
      <c r="B167" s="6" t="s">
        <v>64</v>
      </c>
      <c r="C167" s="6" t="s">
        <v>348</v>
      </c>
      <c r="D167" s="5">
        <v>0</v>
      </c>
      <c r="E167" s="5">
        <v>238.28722099999999</v>
      </c>
      <c r="F167" s="5">
        <v>41.883000000000003</v>
      </c>
      <c r="G167" s="5">
        <v>280.17022100000003</v>
      </c>
      <c r="H167" s="5">
        <v>980.82543500000008</v>
      </c>
      <c r="I167" s="5">
        <v>72.749545999999995</v>
      </c>
      <c r="J167" s="5">
        <v>80.654972999999998</v>
      </c>
      <c r="K167" s="5">
        <v>1134.2299540000001</v>
      </c>
      <c r="L167" s="5">
        <v>569.72286800000006</v>
      </c>
      <c r="M167" s="5">
        <v>884.94224999999994</v>
      </c>
      <c r="N167" s="5">
        <v>75.387691000000004</v>
      </c>
      <c r="O167" s="5">
        <v>56.540768</v>
      </c>
      <c r="P167" s="5">
        <v>1109.46325</v>
      </c>
      <c r="Q167" s="5">
        <v>66.235210999999993</v>
      </c>
      <c r="R167" s="5">
        <v>2192.5691699999998</v>
      </c>
      <c r="S167" s="5">
        <v>56.755038999999996</v>
      </c>
      <c r="T167" s="5">
        <v>164.176491</v>
      </c>
      <c r="U167" s="5">
        <v>0</v>
      </c>
      <c r="V167" s="5">
        <v>204.297315</v>
      </c>
      <c r="W167" s="5">
        <v>4601.9210580000008</v>
      </c>
      <c r="X167" s="5">
        <v>4535.6858470000006</v>
      </c>
      <c r="Y167" s="19">
        <v>20.340036000000001</v>
      </c>
      <c r="Z167" s="19">
        <v>97.533670000000001</v>
      </c>
      <c r="AA167" s="19">
        <v>8.0490030000000008</v>
      </c>
      <c r="AB167" s="19">
        <v>0</v>
      </c>
      <c r="AC167" s="19">
        <v>105.582673</v>
      </c>
      <c r="AD167" s="19">
        <v>57.203704999999999</v>
      </c>
      <c r="AE167" s="19">
        <v>82.627814000000001</v>
      </c>
      <c r="AF167" s="19">
        <v>7.1535650000000004</v>
      </c>
      <c r="AG167" s="19">
        <v>5.3651730000000004</v>
      </c>
      <c r="AH167" s="19">
        <v>103.43296599999999</v>
      </c>
      <c r="AI167" s="19">
        <v>6.2777120000000002</v>
      </c>
      <c r="AJ167" s="19">
        <v>198.57951800000001</v>
      </c>
      <c r="AK167" s="19">
        <v>6.2248429999999999</v>
      </c>
      <c r="AL167" s="19">
        <v>15.187495999999999</v>
      </c>
      <c r="AM167" s="19">
        <v>403.11827099999999</v>
      </c>
    </row>
    <row r="168" spans="1:39">
      <c r="A168" s="6" t="s">
        <v>349</v>
      </c>
      <c r="B168" s="6" t="s">
        <v>64</v>
      </c>
      <c r="C168" s="6" t="s">
        <v>350</v>
      </c>
      <c r="D168" s="5">
        <v>0</v>
      </c>
      <c r="E168" s="5">
        <v>432.39494999999999</v>
      </c>
      <c r="F168" s="5">
        <v>94.269000000000005</v>
      </c>
      <c r="G168" s="5">
        <v>526.66395</v>
      </c>
      <c r="H168" s="5">
        <v>1253.7541470000001</v>
      </c>
      <c r="I168" s="5">
        <v>73.883319</v>
      </c>
      <c r="J168" s="5">
        <v>117.096845</v>
      </c>
      <c r="K168" s="5">
        <v>1444.7343109999999</v>
      </c>
      <c r="L168" s="5">
        <v>570.55035600000008</v>
      </c>
      <c r="M168" s="5">
        <v>1122.9695220000001</v>
      </c>
      <c r="N168" s="5">
        <v>68.069039999999987</v>
      </c>
      <c r="O168" s="5">
        <v>51.051780000000001</v>
      </c>
      <c r="P168" s="5">
        <v>1396.6975730000001</v>
      </c>
      <c r="Q168" s="5">
        <v>90.629331000000008</v>
      </c>
      <c r="R168" s="5">
        <v>2729.417246</v>
      </c>
      <c r="S168" s="5">
        <v>115.633498</v>
      </c>
      <c r="T168" s="5">
        <v>229.84708699999999</v>
      </c>
      <c r="U168" s="5">
        <v>0</v>
      </c>
      <c r="V168" s="5">
        <v>316.49495000000002</v>
      </c>
      <c r="W168" s="5">
        <v>5933.3413980000005</v>
      </c>
      <c r="X168" s="5">
        <v>5842.7120669999995</v>
      </c>
      <c r="Y168" s="19">
        <v>35.614545999999997</v>
      </c>
      <c r="Z168" s="19">
        <v>106.807233</v>
      </c>
      <c r="AA168" s="19">
        <v>7.7606849999999996</v>
      </c>
      <c r="AB168" s="19">
        <v>14.998225</v>
      </c>
      <c r="AC168" s="19">
        <v>129.56614300000001</v>
      </c>
      <c r="AD168" s="19">
        <v>54.869441000000002</v>
      </c>
      <c r="AE168" s="19">
        <v>104.59332000000001</v>
      </c>
      <c r="AF168" s="19">
        <v>6.4590959999999997</v>
      </c>
      <c r="AG168" s="19">
        <v>4.8443209999999999</v>
      </c>
      <c r="AH168" s="19">
        <v>129.960612</v>
      </c>
      <c r="AI168" s="19">
        <v>8.5163430000000009</v>
      </c>
      <c r="AJ168" s="19">
        <v>245.857349</v>
      </c>
      <c r="AK168" s="19">
        <v>11.046697999999999</v>
      </c>
      <c r="AL168" s="19">
        <v>21.262495999999999</v>
      </c>
      <c r="AM168" s="19">
        <v>498.21667300000001</v>
      </c>
    </row>
    <row r="169" spans="1:39">
      <c r="A169" s="5" t="s">
        <v>351</v>
      </c>
      <c r="B169" s="5" t="s">
        <v>64</v>
      </c>
      <c r="C169" s="5" t="s">
        <v>352</v>
      </c>
      <c r="D169" s="5">
        <v>33793.360744000005</v>
      </c>
      <c r="E169" s="5">
        <v>2412.482943</v>
      </c>
      <c r="F169" s="5">
        <v>786.60900000000004</v>
      </c>
      <c r="G169" s="5">
        <v>36992.452687000005</v>
      </c>
      <c r="H169" s="5">
        <v>14794.877380999998</v>
      </c>
      <c r="I169" s="5">
        <v>927.53943299999992</v>
      </c>
      <c r="J169" s="5">
        <v>647.57235400000002</v>
      </c>
      <c r="K169" s="5">
        <v>16369.989168</v>
      </c>
      <c r="L169" s="5">
        <v>2036.7581340000002</v>
      </c>
      <c r="M169" s="5">
        <v>1293.248071</v>
      </c>
      <c r="N169" s="5">
        <v>174.198567</v>
      </c>
      <c r="O169" s="5">
        <v>130.64892600000002</v>
      </c>
      <c r="P169" s="5">
        <v>1660.900022</v>
      </c>
      <c r="Q169" s="5">
        <v>0</v>
      </c>
      <c r="R169" s="5">
        <v>3258.995586</v>
      </c>
      <c r="S169" s="5">
        <v>509.77161899999999</v>
      </c>
      <c r="T169" s="5">
        <v>459.69417399999998</v>
      </c>
      <c r="U169" s="5">
        <v>0</v>
      </c>
      <c r="V169" s="5">
        <v>1906.5464730000001</v>
      </c>
      <c r="W169" s="5">
        <v>61534.20784100001</v>
      </c>
      <c r="X169" s="5">
        <v>61534.20784100001</v>
      </c>
      <c r="Y169" s="19">
        <v>0</v>
      </c>
      <c r="Z169" s="19">
        <v>1400.4311439999999</v>
      </c>
      <c r="AA169" s="19">
        <v>82.624731999999995</v>
      </c>
      <c r="AB169" s="19">
        <v>155.69242399999999</v>
      </c>
      <c r="AC169" s="19">
        <v>1638.7483</v>
      </c>
      <c r="AD169" s="19">
        <v>182.74170599999999</v>
      </c>
      <c r="AE169" s="19">
        <v>128.36301700000001</v>
      </c>
      <c r="AF169" s="19">
        <v>16.529776999999999</v>
      </c>
      <c r="AG169" s="19">
        <v>12.397333</v>
      </c>
      <c r="AH169" s="19">
        <v>164.85479000000001</v>
      </c>
      <c r="AI169" s="19">
        <v>0</v>
      </c>
      <c r="AJ169" s="19">
        <v>322.14491700000002</v>
      </c>
      <c r="AK169" s="19">
        <v>47.613934999999998</v>
      </c>
      <c r="AL169" s="19">
        <v>42.524990000000003</v>
      </c>
      <c r="AM169" s="19">
        <v>2233.7738479999998</v>
      </c>
    </row>
    <row r="170" spans="1:39">
      <c r="A170" s="6" t="s">
        <v>353</v>
      </c>
      <c r="B170" s="6" t="s">
        <v>64</v>
      </c>
      <c r="C170" s="6" t="s">
        <v>354</v>
      </c>
      <c r="D170" s="5">
        <v>0</v>
      </c>
      <c r="E170" s="5">
        <v>514.66346799999997</v>
      </c>
      <c r="F170" s="5">
        <v>133.005</v>
      </c>
      <c r="G170" s="5">
        <v>647.66846799999996</v>
      </c>
      <c r="H170" s="5">
        <v>2333.5178810000002</v>
      </c>
      <c r="I170" s="5">
        <v>134.612965</v>
      </c>
      <c r="J170" s="5">
        <v>248.328866</v>
      </c>
      <c r="K170" s="5">
        <v>2716.4597119999999</v>
      </c>
      <c r="L170" s="5">
        <v>669.14673400000004</v>
      </c>
      <c r="M170" s="5">
        <v>800.0410280000001</v>
      </c>
      <c r="N170" s="5">
        <v>78.175751000000005</v>
      </c>
      <c r="O170" s="5">
        <v>58.631811999999996</v>
      </c>
      <c r="P170" s="5">
        <v>1037.124656</v>
      </c>
      <c r="Q170" s="5">
        <v>39.819944999999997</v>
      </c>
      <c r="R170" s="5">
        <v>2013.7931920000001</v>
      </c>
      <c r="S170" s="5">
        <v>122.198081</v>
      </c>
      <c r="T170" s="5">
        <v>0</v>
      </c>
      <c r="U170" s="5">
        <v>0</v>
      </c>
      <c r="V170" s="5">
        <v>363.61369500000001</v>
      </c>
      <c r="W170" s="5">
        <v>6532.8798820000002</v>
      </c>
      <c r="X170" s="5">
        <v>6493.059937</v>
      </c>
      <c r="Y170" s="19">
        <v>46.487808999999999</v>
      </c>
      <c r="Z170" s="19">
        <v>196.97737100000001</v>
      </c>
      <c r="AA170" s="19">
        <v>13.277301</v>
      </c>
      <c r="AB170" s="19">
        <v>23.019932000000001</v>
      </c>
      <c r="AC170" s="19">
        <v>233.27460400000001</v>
      </c>
      <c r="AD170" s="19">
        <v>64.353620000000006</v>
      </c>
      <c r="AE170" s="19">
        <v>69.459141000000002</v>
      </c>
      <c r="AF170" s="19">
        <v>7.418126</v>
      </c>
      <c r="AG170" s="19">
        <v>5.5635950000000003</v>
      </c>
      <c r="AH170" s="19">
        <v>90.568312000000006</v>
      </c>
      <c r="AI170" s="19">
        <v>3.1479140000000001</v>
      </c>
      <c r="AJ170" s="19">
        <v>173.009174</v>
      </c>
      <c r="AK170" s="19">
        <v>12.986800000000001</v>
      </c>
      <c r="AL170" s="19">
        <v>0</v>
      </c>
      <c r="AM170" s="19">
        <v>530.11200700000006</v>
      </c>
    </row>
    <row r="171" spans="1:39">
      <c r="A171" s="6" t="s">
        <v>355</v>
      </c>
      <c r="B171" s="6" t="s">
        <v>64</v>
      </c>
      <c r="C171" s="6" t="s">
        <v>356</v>
      </c>
      <c r="D171" s="5">
        <v>0</v>
      </c>
      <c r="E171" s="5">
        <v>330.04475800000006</v>
      </c>
      <c r="F171" s="5">
        <v>68.828999999999994</v>
      </c>
      <c r="G171" s="5">
        <v>398.87375800000001</v>
      </c>
      <c r="H171" s="5">
        <v>995.87371699999994</v>
      </c>
      <c r="I171" s="5">
        <v>69.011193000000006</v>
      </c>
      <c r="J171" s="5">
        <v>115.22435</v>
      </c>
      <c r="K171" s="5">
        <v>1180.1092599999999</v>
      </c>
      <c r="L171" s="5">
        <v>652.92283400000008</v>
      </c>
      <c r="M171" s="5">
        <v>842.66006700000003</v>
      </c>
      <c r="N171" s="5">
        <v>90.900290999999996</v>
      </c>
      <c r="O171" s="5">
        <v>68.175218999999998</v>
      </c>
      <c r="P171" s="5">
        <v>1067.208451</v>
      </c>
      <c r="Q171" s="5">
        <v>56.744103000000003</v>
      </c>
      <c r="R171" s="5">
        <v>2125.6881309999999</v>
      </c>
      <c r="S171" s="5">
        <v>78.028895999999989</v>
      </c>
      <c r="T171" s="5">
        <v>153.231391</v>
      </c>
      <c r="U171" s="5">
        <v>0</v>
      </c>
      <c r="V171" s="5">
        <v>210.62755300000001</v>
      </c>
      <c r="W171" s="5">
        <v>4799.4818230000001</v>
      </c>
      <c r="X171" s="5">
        <v>4742.7377200000001</v>
      </c>
      <c r="Y171" s="19">
        <v>27.573865000000001</v>
      </c>
      <c r="Z171" s="19">
        <v>89.856129999999993</v>
      </c>
      <c r="AA171" s="19">
        <v>7.5657909999999999</v>
      </c>
      <c r="AB171" s="19">
        <v>11.911282</v>
      </c>
      <c r="AC171" s="19">
        <v>109.333203</v>
      </c>
      <c r="AD171" s="19">
        <v>67.089464000000007</v>
      </c>
      <c r="AE171" s="19">
        <v>80.473665999999994</v>
      </c>
      <c r="AF171" s="19">
        <v>8.6255609999999994</v>
      </c>
      <c r="AG171" s="19">
        <v>6.4691720000000004</v>
      </c>
      <c r="AH171" s="19">
        <v>101.565057</v>
      </c>
      <c r="AI171" s="19">
        <v>5.626614</v>
      </c>
      <c r="AJ171" s="19">
        <v>197.133456</v>
      </c>
      <c r="AK171" s="19">
        <v>7.5259340000000003</v>
      </c>
      <c r="AL171" s="19">
        <v>14.174996</v>
      </c>
      <c r="AM171" s="19">
        <v>422.83091800000005</v>
      </c>
    </row>
    <row r="172" spans="1:39">
      <c r="A172" s="6" t="s">
        <v>357</v>
      </c>
      <c r="B172" s="6" t="s">
        <v>64</v>
      </c>
      <c r="C172" s="6" t="s">
        <v>358</v>
      </c>
      <c r="D172" s="5">
        <v>0</v>
      </c>
      <c r="E172" s="5">
        <v>1114.0426279999999</v>
      </c>
      <c r="F172" s="5">
        <v>308.49299999999999</v>
      </c>
      <c r="G172" s="5">
        <v>1422.5356280000001</v>
      </c>
      <c r="H172" s="5">
        <v>5146.6885329999996</v>
      </c>
      <c r="I172" s="5">
        <v>362.37754200000001</v>
      </c>
      <c r="J172" s="5">
        <v>0</v>
      </c>
      <c r="K172" s="5">
        <v>5509.0660750000006</v>
      </c>
      <c r="L172" s="5">
        <v>1195.831553</v>
      </c>
      <c r="M172" s="5">
        <v>706.33419499999991</v>
      </c>
      <c r="N172" s="5">
        <v>94.752938999999998</v>
      </c>
      <c r="O172" s="5">
        <v>71.064703999999992</v>
      </c>
      <c r="P172" s="5">
        <v>809.59352699999999</v>
      </c>
      <c r="Q172" s="5">
        <v>97.541388999999995</v>
      </c>
      <c r="R172" s="5">
        <v>1779.286754</v>
      </c>
      <c r="S172" s="5">
        <v>168.75188599999998</v>
      </c>
      <c r="T172" s="5">
        <v>0</v>
      </c>
      <c r="U172" s="5">
        <v>0</v>
      </c>
      <c r="V172" s="5">
        <v>892.10877200000004</v>
      </c>
      <c r="W172" s="5">
        <v>10967.580667999999</v>
      </c>
      <c r="X172" s="5">
        <v>10870.039278999999</v>
      </c>
      <c r="Y172" s="19">
        <v>103.081864</v>
      </c>
      <c r="Z172" s="19">
        <v>438.11889400000001</v>
      </c>
      <c r="AA172" s="19">
        <v>34.736829999999998</v>
      </c>
      <c r="AB172" s="19">
        <v>0</v>
      </c>
      <c r="AC172" s="19">
        <v>472.85572400000001</v>
      </c>
      <c r="AD172" s="19">
        <v>98.310886999999994</v>
      </c>
      <c r="AE172" s="19">
        <v>69.814282000000006</v>
      </c>
      <c r="AF172" s="19">
        <v>8.9911460000000005</v>
      </c>
      <c r="AG172" s="19">
        <v>6.7433589999999999</v>
      </c>
      <c r="AH172" s="19">
        <v>80.020464000000004</v>
      </c>
      <c r="AI172" s="19">
        <v>9.6410199999999993</v>
      </c>
      <c r="AJ172" s="19">
        <v>165.56925100000001</v>
      </c>
      <c r="AK172" s="19">
        <v>27.831189999999999</v>
      </c>
      <c r="AL172" s="19">
        <v>0</v>
      </c>
      <c r="AM172" s="19">
        <v>867.64891599999999</v>
      </c>
    </row>
    <row r="173" spans="1:39">
      <c r="A173" s="6" t="s">
        <v>359</v>
      </c>
      <c r="B173" s="6" t="s">
        <v>64</v>
      </c>
      <c r="C173" s="6" t="s">
        <v>360</v>
      </c>
      <c r="D173" s="5">
        <v>0</v>
      </c>
      <c r="E173" s="5">
        <v>335.55543799999998</v>
      </c>
      <c r="F173" s="5">
        <v>54.636000000000003</v>
      </c>
      <c r="G173" s="5">
        <v>390.19143799999995</v>
      </c>
      <c r="H173" s="5">
        <v>1087.6165589999998</v>
      </c>
      <c r="I173" s="5">
        <v>163.767506</v>
      </c>
      <c r="J173" s="5">
        <v>0</v>
      </c>
      <c r="K173" s="5">
        <v>1251.384065</v>
      </c>
      <c r="L173" s="5">
        <v>663.73977300000001</v>
      </c>
      <c r="M173" s="5">
        <v>1099.887575</v>
      </c>
      <c r="N173" s="5">
        <v>70.815888999999999</v>
      </c>
      <c r="O173" s="5">
        <v>53.111915000000003</v>
      </c>
      <c r="P173" s="5">
        <v>1379.8401569999999</v>
      </c>
      <c r="Q173" s="5">
        <v>81.795416000000003</v>
      </c>
      <c r="R173" s="5">
        <v>2685.4509520000001</v>
      </c>
      <c r="S173" s="5">
        <v>75.290907000000004</v>
      </c>
      <c r="T173" s="5">
        <v>0</v>
      </c>
      <c r="U173" s="5">
        <v>0</v>
      </c>
      <c r="V173" s="5">
        <v>401.80372</v>
      </c>
      <c r="W173" s="5">
        <v>5467.8608549999999</v>
      </c>
      <c r="X173" s="5">
        <v>5386.0654389999991</v>
      </c>
      <c r="Y173" s="19">
        <v>27.812725</v>
      </c>
      <c r="Z173" s="19">
        <v>90.339967999999999</v>
      </c>
      <c r="AA173" s="19">
        <v>15.532082000000001</v>
      </c>
      <c r="AB173" s="19">
        <v>0</v>
      </c>
      <c r="AC173" s="19">
        <v>105.87205</v>
      </c>
      <c r="AD173" s="19">
        <v>60.759317000000003</v>
      </c>
      <c r="AE173" s="19">
        <v>72.798593999999994</v>
      </c>
      <c r="AF173" s="19">
        <v>6.7197459999999998</v>
      </c>
      <c r="AG173" s="19">
        <v>5.039809</v>
      </c>
      <c r="AH173" s="19">
        <v>94.286142999999996</v>
      </c>
      <c r="AI173" s="19">
        <v>3.6736770000000001</v>
      </c>
      <c r="AJ173" s="19">
        <v>178.844292</v>
      </c>
      <c r="AK173" s="19">
        <v>7.242299</v>
      </c>
      <c r="AL173" s="19">
        <v>0</v>
      </c>
      <c r="AM173" s="19">
        <v>380.53068300000001</v>
      </c>
    </row>
    <row r="174" spans="1:39">
      <c r="A174" s="6" t="s">
        <v>361</v>
      </c>
      <c r="B174" s="6" t="s">
        <v>64</v>
      </c>
      <c r="C174" s="6" t="s">
        <v>362</v>
      </c>
      <c r="D174" s="5">
        <v>0</v>
      </c>
      <c r="E174" s="5">
        <v>1112.1771899999999</v>
      </c>
      <c r="F174" s="5">
        <v>335.24700000000001</v>
      </c>
      <c r="G174" s="5">
        <v>1447.42419</v>
      </c>
      <c r="H174" s="5">
        <v>5422.7819730000001</v>
      </c>
      <c r="I174" s="5">
        <v>271.65660300000002</v>
      </c>
      <c r="J174" s="5">
        <v>423.03077000000002</v>
      </c>
      <c r="K174" s="5">
        <v>6117.4693460000008</v>
      </c>
      <c r="L174" s="5">
        <v>899.41591000000005</v>
      </c>
      <c r="M174" s="5">
        <v>736.04059800000005</v>
      </c>
      <c r="N174" s="5">
        <v>83.112968999999993</v>
      </c>
      <c r="O174" s="5">
        <v>62.334727000000001</v>
      </c>
      <c r="P174" s="5">
        <v>843.64272300000005</v>
      </c>
      <c r="Q174" s="5">
        <v>101.643702</v>
      </c>
      <c r="R174" s="5">
        <v>1826.774719</v>
      </c>
      <c r="S174" s="5">
        <v>233.40901199999999</v>
      </c>
      <c r="T174" s="5">
        <v>240.79218700000001</v>
      </c>
      <c r="U174" s="5">
        <v>0</v>
      </c>
      <c r="V174" s="5">
        <v>652.80816599999991</v>
      </c>
      <c r="W174" s="5">
        <v>11418.093530000002</v>
      </c>
      <c r="X174" s="5">
        <v>11316.449828000001</v>
      </c>
      <c r="Y174" s="19">
        <v>89.234172000000001</v>
      </c>
      <c r="Z174" s="19">
        <v>392.60605700000002</v>
      </c>
      <c r="AA174" s="19">
        <v>30.039429999999999</v>
      </c>
      <c r="AB174" s="19">
        <v>76.318143000000006</v>
      </c>
      <c r="AC174" s="19">
        <v>498.96363000000002</v>
      </c>
      <c r="AD174" s="19">
        <v>79.609234000000001</v>
      </c>
      <c r="AE174" s="19">
        <v>61.903874999999999</v>
      </c>
      <c r="AF174" s="19">
        <v>7.886622</v>
      </c>
      <c r="AG174" s="19">
        <v>5.914968</v>
      </c>
      <c r="AH174" s="19">
        <v>70.953631999999999</v>
      </c>
      <c r="AI174" s="19">
        <v>8.5486310000000003</v>
      </c>
      <c r="AJ174" s="19">
        <v>146.659097</v>
      </c>
      <c r="AK174" s="19">
        <v>21.711632000000002</v>
      </c>
      <c r="AL174" s="19">
        <v>22.274995000000001</v>
      </c>
      <c r="AM174" s="19">
        <v>858.4527599999999</v>
      </c>
    </row>
    <row r="175" spans="1:39">
      <c r="A175" s="6" t="s">
        <v>363</v>
      </c>
      <c r="B175" s="6" t="s">
        <v>64</v>
      </c>
      <c r="C175" s="6" t="s">
        <v>364</v>
      </c>
      <c r="D175" s="5">
        <v>0</v>
      </c>
      <c r="E175" s="5">
        <v>489.63754099999994</v>
      </c>
      <c r="F175" s="5">
        <v>96.620999999999995</v>
      </c>
      <c r="G175" s="5">
        <v>586.25854099999992</v>
      </c>
      <c r="H175" s="5">
        <v>2087.992358</v>
      </c>
      <c r="I175" s="5">
        <v>157.32130600000002</v>
      </c>
      <c r="J175" s="5">
        <v>272.20595100000003</v>
      </c>
      <c r="K175" s="5">
        <v>2517.5196149999997</v>
      </c>
      <c r="L175" s="5">
        <v>735.20695599999999</v>
      </c>
      <c r="M175" s="5">
        <v>837.67154099999993</v>
      </c>
      <c r="N175" s="5">
        <v>88.439804999999993</v>
      </c>
      <c r="O175" s="5">
        <v>66.329854000000012</v>
      </c>
      <c r="P175" s="5">
        <v>1077.5987819999998</v>
      </c>
      <c r="Q175" s="5">
        <v>46.579839</v>
      </c>
      <c r="R175" s="5">
        <v>2116.6198209999998</v>
      </c>
      <c r="S175" s="5">
        <v>111.130264</v>
      </c>
      <c r="T175" s="5">
        <v>218.90198800000002</v>
      </c>
      <c r="U175" s="5">
        <v>0</v>
      </c>
      <c r="V175" s="5">
        <v>396.25293399999998</v>
      </c>
      <c r="W175" s="5">
        <v>6681.8901190000006</v>
      </c>
      <c r="X175" s="5">
        <v>6635.3102800000015</v>
      </c>
      <c r="Y175" s="19">
        <v>40.283076999999999</v>
      </c>
      <c r="Z175" s="19">
        <v>176.954375</v>
      </c>
      <c r="AA175" s="19">
        <v>15.649462</v>
      </c>
      <c r="AB175" s="19">
        <v>0</v>
      </c>
      <c r="AC175" s="19">
        <v>192.603837</v>
      </c>
      <c r="AD175" s="19">
        <v>71.764714999999995</v>
      </c>
      <c r="AE175" s="19">
        <v>82.118570000000005</v>
      </c>
      <c r="AF175" s="19">
        <v>8.3920860000000008</v>
      </c>
      <c r="AG175" s="19">
        <v>6.2940649999999998</v>
      </c>
      <c r="AH175" s="19">
        <v>104.86288399999999</v>
      </c>
      <c r="AI175" s="19">
        <v>5.022913</v>
      </c>
      <c r="AJ175" s="19">
        <v>201.66760500000001</v>
      </c>
      <c r="AK175" s="19">
        <v>10.608167</v>
      </c>
      <c r="AL175" s="19">
        <v>20.249995999999999</v>
      </c>
      <c r="AM175" s="19">
        <v>537.17739700000004</v>
      </c>
    </row>
    <row r="176" spans="1:39">
      <c r="A176" s="8" t="s">
        <v>365</v>
      </c>
      <c r="B176" s="6" t="s">
        <v>64</v>
      </c>
      <c r="C176" s="6" t="s">
        <v>366</v>
      </c>
      <c r="D176" s="5">
        <v>0</v>
      </c>
      <c r="E176" s="5">
        <v>302.75241700000004</v>
      </c>
      <c r="F176" s="5">
        <v>28.074000000000002</v>
      </c>
      <c r="G176" s="5">
        <v>330.82641699999999</v>
      </c>
      <c r="H176" s="5">
        <v>2514.543122</v>
      </c>
      <c r="I176" s="5">
        <v>84.835832999999994</v>
      </c>
      <c r="J176" s="5">
        <v>0</v>
      </c>
      <c r="K176" s="5">
        <v>2599.3789550000001</v>
      </c>
      <c r="L176" s="5">
        <v>358.06571000000002</v>
      </c>
      <c r="M176" s="5">
        <v>830.12499800000001</v>
      </c>
      <c r="N176" s="5">
        <v>19.683643</v>
      </c>
      <c r="O176" s="5">
        <v>14.762733000000001</v>
      </c>
      <c r="P176" s="5">
        <v>1054.378048</v>
      </c>
      <c r="Q176" s="5">
        <v>54.108849999999997</v>
      </c>
      <c r="R176" s="5">
        <v>1973.0582720000002</v>
      </c>
      <c r="S176" s="5">
        <v>79.992285999999993</v>
      </c>
      <c r="T176" s="5">
        <v>0</v>
      </c>
      <c r="U176" s="5">
        <v>0</v>
      </c>
      <c r="V176" s="5">
        <v>170.425397</v>
      </c>
      <c r="W176" s="5">
        <v>5511.7470370000001</v>
      </c>
      <c r="X176" s="5">
        <v>5457.6381870000005</v>
      </c>
      <c r="Y176" s="19">
        <v>53.939951000000001</v>
      </c>
      <c r="Z176" s="19" t="e">
        <v>#N/A</v>
      </c>
      <c r="AA176" s="19" t="e">
        <v>#N/A</v>
      </c>
      <c r="AB176" s="19" t="e">
        <v>#N/A</v>
      </c>
      <c r="AC176" s="19" t="e">
        <v>#N/A</v>
      </c>
      <c r="AD176" s="19">
        <v>35.775452000000001</v>
      </c>
      <c r="AE176" s="19">
        <v>63.903601999999999</v>
      </c>
      <c r="AF176" s="19">
        <v>-3.3511289999999998</v>
      </c>
      <c r="AG176" s="19">
        <v>-2.513347</v>
      </c>
      <c r="AH176" s="19">
        <v>82.728854999999996</v>
      </c>
      <c r="AI176" s="19">
        <v>3.2464559999999998</v>
      </c>
      <c r="AJ176" s="19">
        <v>140.76798099999999</v>
      </c>
      <c r="AK176" s="19">
        <v>7.0777359999999998</v>
      </c>
      <c r="AL176" s="19">
        <v>0</v>
      </c>
      <c r="AM176" s="19" t="e">
        <v>#N/A</v>
      </c>
    </row>
    <row r="177" spans="1:39">
      <c r="A177" s="6" t="s">
        <v>367</v>
      </c>
      <c r="B177" s="6" t="s">
        <v>64</v>
      </c>
      <c r="C177" s="6" t="s">
        <v>368</v>
      </c>
      <c r="D177" s="5">
        <v>0</v>
      </c>
      <c r="E177" s="5">
        <v>800.9634759999999</v>
      </c>
      <c r="F177" s="5">
        <v>202.53</v>
      </c>
      <c r="G177" s="5">
        <v>1003.4934759999999</v>
      </c>
      <c r="H177" s="5">
        <v>2910.545376</v>
      </c>
      <c r="I177" s="5">
        <v>193.24234300000001</v>
      </c>
      <c r="J177" s="5">
        <v>204.27135000000001</v>
      </c>
      <c r="K177" s="5">
        <v>3308.0590689999999</v>
      </c>
      <c r="L177" s="5">
        <v>788.28565900000001</v>
      </c>
      <c r="M177" s="5">
        <v>1252.523946</v>
      </c>
      <c r="N177" s="5">
        <v>83.612644000000003</v>
      </c>
      <c r="O177" s="5">
        <v>62.709482000000001</v>
      </c>
      <c r="P177" s="5">
        <v>1581.4196650000001</v>
      </c>
      <c r="Q177" s="5">
        <v>87.209564999999998</v>
      </c>
      <c r="R177" s="5">
        <v>3067.4753020000003</v>
      </c>
      <c r="S177" s="5">
        <v>191.30978500000001</v>
      </c>
      <c r="T177" s="5">
        <v>218.90198800000002</v>
      </c>
      <c r="U177" s="5">
        <v>0</v>
      </c>
      <c r="V177" s="5">
        <v>676.76578500000005</v>
      </c>
      <c r="W177" s="5">
        <v>9254.2910640000009</v>
      </c>
      <c r="X177" s="5">
        <v>9167.0814990000017</v>
      </c>
      <c r="Y177" s="19">
        <v>71.997574</v>
      </c>
      <c r="Z177" s="19">
        <v>233.26748900000001</v>
      </c>
      <c r="AA177" s="19">
        <v>19.954514</v>
      </c>
      <c r="AB177" s="19">
        <v>8.9133840000000006</v>
      </c>
      <c r="AC177" s="19">
        <v>262.13538699999998</v>
      </c>
      <c r="AD177" s="19">
        <v>73.475206</v>
      </c>
      <c r="AE177" s="19">
        <v>103.932147</v>
      </c>
      <c r="AF177" s="19">
        <v>7.934037</v>
      </c>
      <c r="AG177" s="19">
        <v>5.9505270000000001</v>
      </c>
      <c r="AH177" s="19">
        <v>132.48344800000001</v>
      </c>
      <c r="AI177" s="19">
        <v>6.495234</v>
      </c>
      <c r="AJ177" s="19">
        <v>250.30015900000001</v>
      </c>
      <c r="AK177" s="19">
        <v>19.811209999999999</v>
      </c>
      <c r="AL177" s="19">
        <v>20.249995999999999</v>
      </c>
      <c r="AM177" s="19">
        <v>697.96953199999996</v>
      </c>
    </row>
    <row r="178" spans="1:39">
      <c r="A178" s="6" t="s">
        <v>369</v>
      </c>
      <c r="B178" s="6" t="s">
        <v>64</v>
      </c>
      <c r="C178" s="6" t="s">
        <v>370</v>
      </c>
      <c r="D178" s="5">
        <v>0</v>
      </c>
      <c r="E178" s="5">
        <v>158.330949</v>
      </c>
      <c r="F178" s="5">
        <v>20.649000000000001</v>
      </c>
      <c r="G178" s="5">
        <v>178.979949</v>
      </c>
      <c r="H178" s="5">
        <v>907.36924299999998</v>
      </c>
      <c r="I178" s="5">
        <v>56.611812</v>
      </c>
      <c r="J178" s="5">
        <v>0</v>
      </c>
      <c r="K178" s="5">
        <v>963.98105500000008</v>
      </c>
      <c r="L178" s="5">
        <v>584.828033</v>
      </c>
      <c r="M178" s="5">
        <v>693.88843500000007</v>
      </c>
      <c r="N178" s="5">
        <v>83.972746000000001</v>
      </c>
      <c r="O178" s="5">
        <v>62.979561000000004</v>
      </c>
      <c r="P178" s="5">
        <v>887.37882999999999</v>
      </c>
      <c r="Q178" s="5">
        <v>41.675326999999996</v>
      </c>
      <c r="R178" s="5">
        <v>1769.8948989999999</v>
      </c>
      <c r="S178" s="5">
        <v>33.797877</v>
      </c>
      <c r="T178" s="5">
        <v>136.81374199999999</v>
      </c>
      <c r="U178" s="5">
        <v>0</v>
      </c>
      <c r="V178" s="5">
        <v>227.097173</v>
      </c>
      <c r="W178" s="5">
        <v>3895.3927279999998</v>
      </c>
      <c r="X178" s="5">
        <v>3853.7174009999994</v>
      </c>
      <c r="Y178" s="19">
        <v>13.167999999999999</v>
      </c>
      <c r="Z178" s="19">
        <v>82.437184000000002</v>
      </c>
      <c r="AA178" s="19">
        <v>5.8314779999999997</v>
      </c>
      <c r="AB178" s="19">
        <v>0</v>
      </c>
      <c r="AC178" s="19">
        <v>88.268662000000006</v>
      </c>
      <c r="AD178" s="19">
        <v>61.098481999999997</v>
      </c>
      <c r="AE178" s="19">
        <v>61.856490000000001</v>
      </c>
      <c r="AF178" s="19">
        <v>7.9682029999999999</v>
      </c>
      <c r="AG178" s="19">
        <v>5.9761540000000002</v>
      </c>
      <c r="AH178" s="19">
        <v>79.335937000000001</v>
      </c>
      <c r="AI178" s="19">
        <v>3.5793699999999999</v>
      </c>
      <c r="AJ178" s="19">
        <v>155.13678400000001</v>
      </c>
      <c r="AK178" s="19">
        <v>3.3306049999999998</v>
      </c>
      <c r="AL178" s="19">
        <v>12.656247</v>
      </c>
      <c r="AM178" s="19">
        <v>333.65877999999998</v>
      </c>
    </row>
    <row r="179" spans="1:39">
      <c r="A179" s="6" t="s">
        <v>371</v>
      </c>
      <c r="B179" s="6" t="s">
        <v>64</v>
      </c>
      <c r="C179" s="6" t="s">
        <v>372</v>
      </c>
      <c r="D179" s="5">
        <v>0</v>
      </c>
      <c r="E179" s="5">
        <v>149.55682300000001</v>
      </c>
      <c r="F179" s="5">
        <v>56.021999999999998</v>
      </c>
      <c r="G179" s="5">
        <v>205.578823</v>
      </c>
      <c r="H179" s="5">
        <v>2514.543122</v>
      </c>
      <c r="I179" s="5">
        <v>114.005638</v>
      </c>
      <c r="J179" s="5">
        <v>226.828844</v>
      </c>
      <c r="K179" s="5">
        <v>2855.3776039999998</v>
      </c>
      <c r="L179" s="5">
        <v>507.385199</v>
      </c>
      <c r="M179" s="5">
        <v>901.769541</v>
      </c>
      <c r="N179" s="5">
        <v>72.197901000000002</v>
      </c>
      <c r="O179" s="5">
        <v>54.148425000000003</v>
      </c>
      <c r="P179" s="5">
        <v>1154.9629199999999</v>
      </c>
      <c r="Q179" s="5">
        <v>53.139926000000003</v>
      </c>
      <c r="R179" s="5">
        <v>2236.2187130000002</v>
      </c>
      <c r="S179" s="5">
        <v>31.926095</v>
      </c>
      <c r="T179" s="5">
        <v>147.75884200000002</v>
      </c>
      <c r="U179" s="5">
        <v>0</v>
      </c>
      <c r="V179" s="5">
        <v>430.66936399999997</v>
      </c>
      <c r="W179" s="5">
        <v>6414.91464</v>
      </c>
      <c r="X179" s="5">
        <v>6361.7747140000001</v>
      </c>
      <c r="Y179" s="19">
        <v>0</v>
      </c>
      <c r="Z179" s="19">
        <v>251.17112299999999</v>
      </c>
      <c r="AA179" s="19">
        <v>0</v>
      </c>
      <c r="AB179" s="19">
        <v>0</v>
      </c>
      <c r="AC179" s="19">
        <v>251.17112299999999</v>
      </c>
      <c r="AD179" s="19">
        <v>0</v>
      </c>
      <c r="AE179" s="19">
        <v>84.467236999999997</v>
      </c>
      <c r="AF179" s="19">
        <v>6.8508870000000002</v>
      </c>
      <c r="AG179" s="19">
        <v>5.1381649999999999</v>
      </c>
      <c r="AH179" s="19">
        <v>107.930908</v>
      </c>
      <c r="AI179" s="19">
        <v>5.1260719999999997</v>
      </c>
      <c r="AJ179" s="19">
        <v>204.38719699999999</v>
      </c>
      <c r="AK179" s="19">
        <v>0</v>
      </c>
      <c r="AL179" s="19">
        <v>13.668747</v>
      </c>
      <c r="AM179" s="19">
        <v>469.22706700000003</v>
      </c>
    </row>
    <row r="180" spans="1:39">
      <c r="A180" s="6" t="s">
        <v>373</v>
      </c>
      <c r="B180" s="6" t="s">
        <v>64</v>
      </c>
      <c r="C180" s="6" t="s">
        <v>374</v>
      </c>
      <c r="D180" s="5">
        <v>0</v>
      </c>
      <c r="E180" s="5">
        <v>129.76638600000001</v>
      </c>
      <c r="F180" s="5">
        <v>46.575000000000003</v>
      </c>
      <c r="G180" s="5">
        <v>176.341386</v>
      </c>
      <c r="H180" s="5">
        <v>675.94492000000002</v>
      </c>
      <c r="I180" s="5">
        <v>38.250529999999998</v>
      </c>
      <c r="J180" s="5">
        <v>0</v>
      </c>
      <c r="K180" s="5">
        <v>714.19544999999994</v>
      </c>
      <c r="L180" s="5">
        <v>331.95630999999997</v>
      </c>
      <c r="M180" s="5">
        <v>541.21334100000001</v>
      </c>
      <c r="N180" s="5">
        <v>39.844073999999999</v>
      </c>
      <c r="O180" s="5">
        <v>29.883054999999999</v>
      </c>
      <c r="P180" s="5">
        <v>683.98654899999997</v>
      </c>
      <c r="Q180" s="5">
        <v>37.296061000000002</v>
      </c>
      <c r="R180" s="5">
        <v>1332.22308</v>
      </c>
      <c r="S180" s="5">
        <v>25.643099999999997</v>
      </c>
      <c r="T180" s="5">
        <v>0</v>
      </c>
      <c r="U180" s="5">
        <v>0</v>
      </c>
      <c r="V180" s="5">
        <v>75.330793999999997</v>
      </c>
      <c r="W180" s="5">
        <v>2655.6901200000002</v>
      </c>
      <c r="X180" s="5">
        <v>2618.3940589999997</v>
      </c>
      <c r="Y180" s="19">
        <v>12.057418999999999</v>
      </c>
      <c r="Z180" s="19">
        <v>55.471668999999999</v>
      </c>
      <c r="AA180" s="19">
        <v>3.6895030000000002</v>
      </c>
      <c r="AB180" s="19">
        <v>0</v>
      </c>
      <c r="AC180" s="19">
        <v>59.161172000000001</v>
      </c>
      <c r="AD180" s="19">
        <v>31.731711000000001</v>
      </c>
      <c r="AE180" s="19">
        <v>51.084434999999999</v>
      </c>
      <c r="AF180" s="19">
        <v>3.780818</v>
      </c>
      <c r="AG180" s="19">
        <v>2.8356129999999999</v>
      </c>
      <c r="AH180" s="19">
        <v>64.410746000000003</v>
      </c>
      <c r="AI180" s="19">
        <v>3.6084870000000002</v>
      </c>
      <c r="AJ180" s="19">
        <v>122.11161199999999</v>
      </c>
      <c r="AK180" s="19">
        <v>2.828074</v>
      </c>
      <c r="AL180" s="19">
        <v>0</v>
      </c>
      <c r="AM180" s="19">
        <v>227.88998799999999</v>
      </c>
    </row>
    <row r="181" spans="1:39">
      <c r="A181" s="6" t="s">
        <v>375</v>
      </c>
      <c r="B181" s="6" t="s">
        <v>64</v>
      </c>
      <c r="C181" s="6" t="s">
        <v>376</v>
      </c>
      <c r="D181" s="5">
        <v>0</v>
      </c>
      <c r="E181" s="5">
        <v>345.01840499999997</v>
      </c>
      <c r="F181" s="5">
        <v>96.417000000000002</v>
      </c>
      <c r="G181" s="5">
        <v>441.43540499999995</v>
      </c>
      <c r="H181" s="5">
        <v>1531.9817600000001</v>
      </c>
      <c r="I181" s="5">
        <v>83.561730999999995</v>
      </c>
      <c r="J181" s="5">
        <v>174.10957399999998</v>
      </c>
      <c r="K181" s="5">
        <v>1789.653065</v>
      </c>
      <c r="L181" s="5">
        <v>520.43479100000002</v>
      </c>
      <c r="M181" s="5">
        <v>795.3376310000001</v>
      </c>
      <c r="N181" s="5">
        <v>59.679093999999999</v>
      </c>
      <c r="O181" s="5">
        <v>44.759320000000002</v>
      </c>
      <c r="P181" s="5">
        <v>1011.673549</v>
      </c>
      <c r="Q181" s="5">
        <v>50.970497999999999</v>
      </c>
      <c r="R181" s="5">
        <v>1962.4200919999998</v>
      </c>
      <c r="S181" s="5">
        <v>76.291725</v>
      </c>
      <c r="T181" s="5">
        <v>0</v>
      </c>
      <c r="U181" s="5">
        <v>0</v>
      </c>
      <c r="V181" s="5">
        <v>279.39490000000001</v>
      </c>
      <c r="W181" s="5">
        <v>5069.6299779999999</v>
      </c>
      <c r="X181" s="5">
        <v>5018.6594800000003</v>
      </c>
      <c r="Y181" s="19">
        <v>29.160119999999999</v>
      </c>
      <c r="Z181" s="19">
        <v>133.226651</v>
      </c>
      <c r="AA181" s="19">
        <v>8.2899410000000007</v>
      </c>
      <c r="AB181" s="19">
        <v>71.288028999999995</v>
      </c>
      <c r="AC181" s="19">
        <v>212.804621</v>
      </c>
      <c r="AD181" s="19">
        <v>48.257904000000003</v>
      </c>
      <c r="AE181" s="19">
        <v>74.643963999999997</v>
      </c>
      <c r="AF181" s="19">
        <v>5.6629719999999999</v>
      </c>
      <c r="AG181" s="19">
        <v>4.2472300000000001</v>
      </c>
      <c r="AH181" s="19">
        <v>94.547370999999998</v>
      </c>
      <c r="AI181" s="19">
        <v>5.0190520000000003</v>
      </c>
      <c r="AJ181" s="19">
        <v>179.10153700000001</v>
      </c>
      <c r="AK181" s="19">
        <v>8.3399470000000004</v>
      </c>
      <c r="AL181" s="19">
        <v>0</v>
      </c>
      <c r="AM181" s="19">
        <v>477.664129</v>
      </c>
    </row>
    <row r="182" spans="1:39">
      <c r="A182" s="6" t="s">
        <v>377</v>
      </c>
      <c r="B182" s="6" t="s">
        <v>64</v>
      </c>
      <c r="C182" s="6" t="s">
        <v>378</v>
      </c>
      <c r="D182" s="5">
        <v>0</v>
      </c>
      <c r="E182" s="5">
        <v>311.29270500000001</v>
      </c>
      <c r="F182" s="5">
        <v>66.435000000000002</v>
      </c>
      <c r="G182" s="5">
        <v>377.72770500000001</v>
      </c>
      <c r="H182" s="5">
        <v>1167.9724630000001</v>
      </c>
      <c r="I182" s="5">
        <v>81.892284000000004</v>
      </c>
      <c r="J182" s="5">
        <v>108.753766</v>
      </c>
      <c r="K182" s="5">
        <v>1358.6185130000001</v>
      </c>
      <c r="L182" s="5">
        <v>551.15252699999996</v>
      </c>
      <c r="M182" s="5">
        <v>813.13290000000006</v>
      </c>
      <c r="N182" s="5">
        <v>65.778706999999997</v>
      </c>
      <c r="O182" s="5">
        <v>49.334029999999998</v>
      </c>
      <c r="P182" s="5">
        <v>1037.749568</v>
      </c>
      <c r="Q182" s="5">
        <v>50.087204</v>
      </c>
      <c r="R182" s="5">
        <v>2016.0824090000001</v>
      </c>
      <c r="S182" s="5">
        <v>71.354495</v>
      </c>
      <c r="T182" s="5">
        <v>87.560794999999999</v>
      </c>
      <c r="U182" s="5">
        <v>0</v>
      </c>
      <c r="V182" s="5">
        <v>292.13471500000003</v>
      </c>
      <c r="W182" s="5">
        <v>4754.6311589999996</v>
      </c>
      <c r="X182" s="5">
        <v>4704.5439550000001</v>
      </c>
      <c r="Y182" s="19">
        <v>25.490888000000002</v>
      </c>
      <c r="Z182" s="19">
        <v>92.165802999999997</v>
      </c>
      <c r="AA182" s="19">
        <v>8.0888200000000001</v>
      </c>
      <c r="AB182" s="19">
        <v>48.905217999999998</v>
      </c>
      <c r="AC182" s="19">
        <v>149.159841</v>
      </c>
      <c r="AD182" s="19">
        <v>52.431984</v>
      </c>
      <c r="AE182" s="19">
        <v>78.255256000000003</v>
      </c>
      <c r="AF182" s="19">
        <v>6.2417660000000001</v>
      </c>
      <c r="AG182" s="19">
        <v>4.681324</v>
      </c>
      <c r="AH182" s="19">
        <v>99.412508000000003</v>
      </c>
      <c r="AI182" s="19">
        <v>5.0907489999999997</v>
      </c>
      <c r="AJ182" s="19">
        <v>188.59085400000001</v>
      </c>
      <c r="AK182" s="19">
        <v>6.7839989999999997</v>
      </c>
      <c r="AL182" s="19">
        <v>8.0999979999999994</v>
      </c>
      <c r="AM182" s="19">
        <v>430.55756400000001</v>
      </c>
    </row>
    <row r="183" spans="1:39">
      <c r="A183" s="6" t="s">
        <v>379</v>
      </c>
      <c r="B183" s="6" t="s">
        <v>64</v>
      </c>
      <c r="C183" s="6" t="s">
        <v>380</v>
      </c>
      <c r="D183" s="5">
        <v>0</v>
      </c>
      <c r="E183" s="5">
        <v>753.06591299999991</v>
      </c>
      <c r="F183" s="5">
        <v>113.295</v>
      </c>
      <c r="G183" s="5">
        <v>866.36091299999998</v>
      </c>
      <c r="H183" s="5">
        <v>2739.1468629999999</v>
      </c>
      <c r="I183" s="5">
        <v>157.54351699999998</v>
      </c>
      <c r="J183" s="5">
        <v>0</v>
      </c>
      <c r="K183" s="5">
        <v>2896.69038</v>
      </c>
      <c r="L183" s="5">
        <v>864.733023</v>
      </c>
      <c r="M183" s="5">
        <v>1099.3648089999999</v>
      </c>
      <c r="N183" s="5">
        <v>75.623763000000011</v>
      </c>
      <c r="O183" s="5">
        <v>56.717821000000001</v>
      </c>
      <c r="P183" s="5">
        <v>1413.1635319999998</v>
      </c>
      <c r="Q183" s="5">
        <v>61.768775999999995</v>
      </c>
      <c r="R183" s="5">
        <v>2706.6387009999999</v>
      </c>
      <c r="S183" s="5">
        <v>174.792373</v>
      </c>
      <c r="T183" s="5">
        <v>0</v>
      </c>
      <c r="U183" s="5">
        <v>0</v>
      </c>
      <c r="V183" s="5">
        <v>510.40731399999999</v>
      </c>
      <c r="W183" s="5">
        <v>8019.6227039999994</v>
      </c>
      <c r="X183" s="5">
        <v>7957.8539279999995</v>
      </c>
      <c r="Y183" s="19">
        <v>67.603684000000001</v>
      </c>
      <c r="Z183" s="19">
        <v>234.686093</v>
      </c>
      <c r="AA183" s="19">
        <v>12.525384000000001</v>
      </c>
      <c r="AB183" s="19">
        <v>0</v>
      </c>
      <c r="AC183" s="19">
        <v>247.211477</v>
      </c>
      <c r="AD183" s="19">
        <v>72.313539000000006</v>
      </c>
      <c r="AE183" s="19">
        <v>103.76966</v>
      </c>
      <c r="AF183" s="19">
        <v>7.175967</v>
      </c>
      <c r="AG183" s="19">
        <v>5.3819749999999997</v>
      </c>
      <c r="AH183" s="19">
        <v>133.02372600000001</v>
      </c>
      <c r="AI183" s="19">
        <v>6.0454319999999999</v>
      </c>
      <c r="AJ183" s="19">
        <v>249.351328</v>
      </c>
      <c r="AK183" s="19">
        <v>18.425318000000001</v>
      </c>
      <c r="AL183" s="19">
        <v>0</v>
      </c>
      <c r="AM183" s="19">
        <v>654.90534600000012</v>
      </c>
    </row>
    <row r="184" spans="1:39">
      <c r="A184" s="6" t="s">
        <v>381</v>
      </c>
      <c r="B184" s="6" t="s">
        <v>64</v>
      </c>
      <c r="C184" s="6" t="s">
        <v>382</v>
      </c>
      <c r="D184" s="5">
        <v>0</v>
      </c>
      <c r="E184" s="5">
        <v>449.06601900000004</v>
      </c>
      <c r="F184" s="5">
        <v>69.444000000000003</v>
      </c>
      <c r="G184" s="5">
        <v>518.51001900000006</v>
      </c>
      <c r="H184" s="5">
        <v>1419.0858119999998</v>
      </c>
      <c r="I184" s="5">
        <v>88.655068999999997</v>
      </c>
      <c r="J184" s="5">
        <v>69.510566000000011</v>
      </c>
      <c r="K184" s="5">
        <v>1577.2514469999999</v>
      </c>
      <c r="L184" s="5">
        <v>614.65089499999999</v>
      </c>
      <c r="M184" s="5">
        <v>990.804035</v>
      </c>
      <c r="N184" s="5">
        <v>61.450705999999997</v>
      </c>
      <c r="O184" s="5">
        <v>46.088028000000001</v>
      </c>
      <c r="P184" s="5">
        <v>1257.7253659999999</v>
      </c>
      <c r="Q184" s="5">
        <v>65.016367000000002</v>
      </c>
      <c r="R184" s="5">
        <v>2421.0845019999997</v>
      </c>
      <c r="S184" s="5">
        <v>102.857006</v>
      </c>
      <c r="T184" s="5">
        <v>0</v>
      </c>
      <c r="U184" s="5">
        <v>0</v>
      </c>
      <c r="V184" s="5">
        <v>354.30895000000004</v>
      </c>
      <c r="W184" s="5">
        <v>5588.6628190000001</v>
      </c>
      <c r="X184" s="5">
        <v>5523.6464520000009</v>
      </c>
      <c r="Y184" s="19">
        <v>37.548183000000002</v>
      </c>
      <c r="Z184" s="19">
        <v>141.32324700000001</v>
      </c>
      <c r="AA184" s="19">
        <v>8.4681999999999995</v>
      </c>
      <c r="AB184" s="19">
        <v>0</v>
      </c>
      <c r="AC184" s="19">
        <v>149.79144700000001</v>
      </c>
      <c r="AD184" s="19">
        <v>54.796219000000001</v>
      </c>
      <c r="AE184" s="19">
        <v>89.298647000000003</v>
      </c>
      <c r="AF184" s="19">
        <v>5.83108</v>
      </c>
      <c r="AG184" s="19">
        <v>4.37331</v>
      </c>
      <c r="AH184" s="19">
        <v>113.539331</v>
      </c>
      <c r="AI184" s="19">
        <v>5.7516749999999996</v>
      </c>
      <c r="AJ184" s="19">
        <v>213.04236800000001</v>
      </c>
      <c r="AK184" s="19">
        <v>10.133938000000001</v>
      </c>
      <c r="AL184" s="19">
        <v>0</v>
      </c>
      <c r="AM184" s="19">
        <v>465.31215500000002</v>
      </c>
    </row>
    <row r="185" spans="1:39">
      <c r="A185" s="6" t="s">
        <v>383</v>
      </c>
      <c r="B185" s="6" t="s">
        <v>64</v>
      </c>
      <c r="C185" s="6" t="s">
        <v>384</v>
      </c>
      <c r="D185" s="5">
        <v>0</v>
      </c>
      <c r="E185" s="5">
        <v>794.02278600000011</v>
      </c>
      <c r="F185" s="5">
        <v>227.238</v>
      </c>
      <c r="G185" s="5">
        <v>1021.2607860000001</v>
      </c>
      <c r="H185" s="5">
        <v>3532.1029199999998</v>
      </c>
      <c r="I185" s="5">
        <v>255.52713900000001</v>
      </c>
      <c r="J185" s="5">
        <v>299.921513</v>
      </c>
      <c r="K185" s="5">
        <v>4087.5515719999999</v>
      </c>
      <c r="L185" s="5">
        <v>991.05295799999999</v>
      </c>
      <c r="M185" s="5">
        <v>711.82611999999995</v>
      </c>
      <c r="N185" s="5">
        <v>91.660392999999999</v>
      </c>
      <c r="O185" s="5">
        <v>68.745294000000001</v>
      </c>
      <c r="P185" s="5">
        <v>815.88831999999991</v>
      </c>
      <c r="Q185" s="5">
        <v>98.299797999999996</v>
      </c>
      <c r="R185" s="5">
        <v>1786.4199250000001</v>
      </c>
      <c r="S185" s="5">
        <v>189.80256199999999</v>
      </c>
      <c r="T185" s="5">
        <v>54.725497000000004</v>
      </c>
      <c r="U185" s="5">
        <v>0</v>
      </c>
      <c r="V185" s="5">
        <v>584.06342099999995</v>
      </c>
      <c r="W185" s="5">
        <v>8714.8767209999987</v>
      </c>
      <c r="X185" s="5">
        <v>8616.5769229999987</v>
      </c>
      <c r="Y185" s="19">
        <v>72.295946000000001</v>
      </c>
      <c r="Z185" s="19">
        <v>320.95369399999998</v>
      </c>
      <c r="AA185" s="19">
        <v>23.688689</v>
      </c>
      <c r="AB185" s="19">
        <v>224.60304199999999</v>
      </c>
      <c r="AC185" s="19">
        <v>569.24542499999995</v>
      </c>
      <c r="AD185" s="19">
        <v>87.785616000000005</v>
      </c>
      <c r="AE185" s="19">
        <v>69.435863999999995</v>
      </c>
      <c r="AF185" s="19">
        <v>8.6976899999999997</v>
      </c>
      <c r="AG185" s="19">
        <v>6.5232669999999997</v>
      </c>
      <c r="AH185" s="19">
        <v>79.586725999999999</v>
      </c>
      <c r="AI185" s="19">
        <v>9.5887619999999991</v>
      </c>
      <c r="AJ185" s="19">
        <v>164.24354700000001</v>
      </c>
      <c r="AK185" s="19">
        <v>20.676558</v>
      </c>
      <c r="AL185" s="19">
        <v>5.0624989999999999</v>
      </c>
      <c r="AM185" s="19">
        <v>919.30959099999995</v>
      </c>
    </row>
    <row r="186" spans="1:39">
      <c r="A186" s="6" t="s">
        <v>385</v>
      </c>
      <c r="B186" s="6" t="s">
        <v>64</v>
      </c>
      <c r="C186" s="6" t="s">
        <v>386</v>
      </c>
      <c r="D186" s="5">
        <v>0</v>
      </c>
      <c r="E186" s="5">
        <v>528.14338899999996</v>
      </c>
      <c r="F186" s="5">
        <v>123.054</v>
      </c>
      <c r="G186" s="5">
        <v>651.19738899999993</v>
      </c>
      <c r="H186" s="5">
        <v>1719.1245759999999</v>
      </c>
      <c r="I186" s="5">
        <v>122.609966</v>
      </c>
      <c r="J186" s="5">
        <v>183.77787899999998</v>
      </c>
      <c r="K186" s="5">
        <v>2025.5124209999999</v>
      </c>
      <c r="L186" s="5">
        <v>642.29230099999995</v>
      </c>
      <c r="M186" s="5">
        <v>1017.212259</v>
      </c>
      <c r="N186" s="5">
        <v>74.066091999999998</v>
      </c>
      <c r="O186" s="5">
        <v>55.549569000000005</v>
      </c>
      <c r="P186" s="5">
        <v>1276.5358060000001</v>
      </c>
      <c r="Q186" s="5">
        <v>75.403460999999993</v>
      </c>
      <c r="R186" s="5">
        <v>2498.7671869999999</v>
      </c>
      <c r="S186" s="5">
        <v>122.26403900000001</v>
      </c>
      <c r="T186" s="5">
        <v>71.143145999999987</v>
      </c>
      <c r="U186" s="5">
        <v>0</v>
      </c>
      <c r="V186" s="5">
        <v>357.183426</v>
      </c>
      <c r="W186" s="5">
        <v>6368.3599089999989</v>
      </c>
      <c r="X186" s="5">
        <v>6292.956447999999</v>
      </c>
      <c r="Y186" s="19">
        <v>45.754989999999999</v>
      </c>
      <c r="Z186" s="19">
        <v>168.74307099999999</v>
      </c>
      <c r="AA186" s="19">
        <v>14.214788</v>
      </c>
      <c r="AB186" s="19">
        <v>0</v>
      </c>
      <c r="AC186" s="19">
        <v>182.95785900000001</v>
      </c>
      <c r="AD186" s="19">
        <v>60.830919000000002</v>
      </c>
      <c r="AE186" s="19">
        <v>90.187596999999997</v>
      </c>
      <c r="AF186" s="19">
        <v>7.0281589999999996</v>
      </c>
      <c r="AG186" s="19">
        <v>5.2711199999999998</v>
      </c>
      <c r="AH186" s="19">
        <v>113.537035</v>
      </c>
      <c r="AI186" s="19">
        <v>6.4751430000000001</v>
      </c>
      <c r="AJ186" s="19">
        <v>216.023911</v>
      </c>
      <c r="AK186" s="19">
        <v>13.784143</v>
      </c>
      <c r="AL186" s="19">
        <v>6.5812480000000004</v>
      </c>
      <c r="AM186" s="19">
        <v>525.93307000000004</v>
      </c>
    </row>
    <row r="187" spans="1:39">
      <c r="A187" s="6" t="s">
        <v>387</v>
      </c>
      <c r="B187" s="6" t="s">
        <v>64</v>
      </c>
      <c r="C187" s="6" t="s">
        <v>388</v>
      </c>
      <c r="D187" s="5">
        <v>0</v>
      </c>
      <c r="E187" s="5">
        <v>702.95646599999986</v>
      </c>
      <c r="F187" s="5">
        <v>180.32400000000001</v>
      </c>
      <c r="G187" s="5">
        <v>883.28046599999993</v>
      </c>
      <c r="H187" s="5">
        <v>3054.139068</v>
      </c>
      <c r="I187" s="5">
        <v>226.20377299999998</v>
      </c>
      <c r="J187" s="5">
        <v>196.08251000000001</v>
      </c>
      <c r="K187" s="5">
        <v>3476.4253509999999</v>
      </c>
      <c r="L187" s="5">
        <v>756.59642000000008</v>
      </c>
      <c r="M187" s="5">
        <v>846.458797</v>
      </c>
      <c r="N187" s="5">
        <v>72.498251999999994</v>
      </c>
      <c r="O187" s="5">
        <v>54.373688000000001</v>
      </c>
      <c r="P187" s="5">
        <v>970.20301000000006</v>
      </c>
      <c r="Q187" s="5">
        <v>116.891929</v>
      </c>
      <c r="R187" s="5">
        <v>2060.4256759999998</v>
      </c>
      <c r="S187" s="5">
        <v>147.80851899999999</v>
      </c>
      <c r="T187" s="5">
        <v>169.64904100000001</v>
      </c>
      <c r="U187" s="5">
        <v>0</v>
      </c>
      <c r="V187" s="5">
        <v>613.49219700000003</v>
      </c>
      <c r="W187" s="5">
        <v>8107.67767</v>
      </c>
      <c r="X187" s="5">
        <v>7990.7857410000006</v>
      </c>
      <c r="Y187" s="19">
        <v>60.519215000000003</v>
      </c>
      <c r="Z187" s="19">
        <v>223.92175499999999</v>
      </c>
      <c r="AA187" s="19">
        <v>23.84318</v>
      </c>
      <c r="AB187" s="19">
        <v>70.445610000000002</v>
      </c>
      <c r="AC187" s="19">
        <v>318.21054500000002</v>
      </c>
      <c r="AD187" s="19">
        <v>66.612385000000003</v>
      </c>
      <c r="AE187" s="19">
        <v>76.086984999999999</v>
      </c>
      <c r="AF187" s="19">
        <v>6.8793870000000004</v>
      </c>
      <c r="AG187" s="19">
        <v>5.1595399999999998</v>
      </c>
      <c r="AH187" s="19">
        <v>87.210176000000004</v>
      </c>
      <c r="AI187" s="19">
        <v>10.507251</v>
      </c>
      <c r="AJ187" s="19">
        <v>175.33608799999999</v>
      </c>
      <c r="AK187" s="19">
        <v>17.223058999999999</v>
      </c>
      <c r="AL187" s="19">
        <v>15.693746000000001</v>
      </c>
      <c r="AM187" s="19">
        <v>653.59503800000005</v>
      </c>
    </row>
    <row r="188" spans="1:39">
      <c r="A188" s="6" t="s">
        <v>389</v>
      </c>
      <c r="B188" s="6" t="s">
        <v>64</v>
      </c>
      <c r="C188" s="6" t="s">
        <v>390</v>
      </c>
      <c r="D188" s="5">
        <v>0</v>
      </c>
      <c r="E188" s="5">
        <v>263.76798300000002</v>
      </c>
      <c r="F188" s="5">
        <v>74.108999999999995</v>
      </c>
      <c r="G188" s="5">
        <v>337.876983</v>
      </c>
      <c r="H188" s="5">
        <v>1301.521536</v>
      </c>
      <c r="I188" s="5">
        <v>99.954964000000004</v>
      </c>
      <c r="J188" s="5">
        <v>121.639681</v>
      </c>
      <c r="K188" s="5">
        <v>1523.1161810000001</v>
      </c>
      <c r="L188" s="5">
        <v>533.59702500000003</v>
      </c>
      <c r="M188" s="5">
        <v>676.15689899999995</v>
      </c>
      <c r="N188" s="5">
        <v>64.753731000000002</v>
      </c>
      <c r="O188" s="5">
        <v>48.565298000000006</v>
      </c>
      <c r="P188" s="5">
        <v>857.483609</v>
      </c>
      <c r="Q188" s="5">
        <v>44.856982000000002</v>
      </c>
      <c r="R188" s="5">
        <v>1691.8165190000002</v>
      </c>
      <c r="S188" s="5">
        <v>53.283816000000002</v>
      </c>
      <c r="T188" s="5">
        <v>0</v>
      </c>
      <c r="U188" s="5">
        <v>0</v>
      </c>
      <c r="V188" s="5">
        <v>193.00595800000002</v>
      </c>
      <c r="W188" s="5">
        <v>4332.6964820000012</v>
      </c>
      <c r="X188" s="5">
        <v>4287.839500000001</v>
      </c>
      <c r="Y188" s="19">
        <v>23.406338999999999</v>
      </c>
      <c r="Z188" s="19">
        <v>123.729857</v>
      </c>
      <c r="AA188" s="19">
        <v>9.5452790000000007</v>
      </c>
      <c r="AB188" s="19">
        <v>18.696237</v>
      </c>
      <c r="AC188" s="19">
        <v>151.971373</v>
      </c>
      <c r="AD188" s="19">
        <v>50.964241000000001</v>
      </c>
      <c r="AE188" s="19">
        <v>72.342245000000005</v>
      </c>
      <c r="AF188" s="19">
        <v>6.1445069999999999</v>
      </c>
      <c r="AG188" s="19">
        <v>4.6083800000000004</v>
      </c>
      <c r="AH188" s="19">
        <v>90.476881000000006</v>
      </c>
      <c r="AI188" s="19">
        <v>5.5437139999999996</v>
      </c>
      <c r="AJ188" s="19">
        <v>173.572013</v>
      </c>
      <c r="AK188" s="19">
        <v>5.5847600000000002</v>
      </c>
      <c r="AL188" s="19">
        <v>0</v>
      </c>
      <c r="AM188" s="19">
        <v>405.49872600000003</v>
      </c>
    </row>
    <row r="189" spans="1:39">
      <c r="A189" s="6" t="s">
        <v>391</v>
      </c>
      <c r="B189" s="6" t="s">
        <v>64</v>
      </c>
      <c r="C189" s="6" t="s">
        <v>392</v>
      </c>
      <c r="D189" s="5">
        <v>0</v>
      </c>
      <c r="E189" s="5">
        <v>390.98742700000003</v>
      </c>
      <c r="F189" s="5">
        <v>88.149000000000001</v>
      </c>
      <c r="G189" s="5">
        <v>479.13642700000003</v>
      </c>
      <c r="H189" s="5">
        <v>1562.9554950000002</v>
      </c>
      <c r="I189" s="5">
        <v>123.69975500000001</v>
      </c>
      <c r="J189" s="5">
        <v>186.99073800000002</v>
      </c>
      <c r="K189" s="5">
        <v>1873.645988</v>
      </c>
      <c r="L189" s="5">
        <v>851.58725900000002</v>
      </c>
      <c r="M189" s="5">
        <v>1206.5767840000001</v>
      </c>
      <c r="N189" s="5">
        <v>83.010401999999999</v>
      </c>
      <c r="O189" s="5">
        <v>62.257802000000005</v>
      </c>
      <c r="P189" s="5">
        <v>1528.986271</v>
      </c>
      <c r="Q189" s="5">
        <v>80.728712000000002</v>
      </c>
      <c r="R189" s="5">
        <v>2961.5599709999997</v>
      </c>
      <c r="S189" s="5">
        <v>88.718615999999997</v>
      </c>
      <c r="T189" s="5">
        <v>0</v>
      </c>
      <c r="U189" s="5">
        <v>0</v>
      </c>
      <c r="V189" s="5">
        <v>580.51829899999996</v>
      </c>
      <c r="W189" s="5">
        <v>6835.1665599999997</v>
      </c>
      <c r="X189" s="5">
        <v>6754.4378479999996</v>
      </c>
      <c r="Y189" s="19">
        <v>42.16151</v>
      </c>
      <c r="Z189" s="19">
        <v>120.726271</v>
      </c>
      <c r="AA189" s="19">
        <v>11.651987999999999</v>
      </c>
      <c r="AB189" s="19">
        <v>32.606411000000001</v>
      </c>
      <c r="AC189" s="19">
        <v>164.98466999999999</v>
      </c>
      <c r="AD189" s="19">
        <v>75.083560000000006</v>
      </c>
      <c r="AE189" s="19">
        <v>109.419684</v>
      </c>
      <c r="AF189" s="19">
        <v>7.8768880000000001</v>
      </c>
      <c r="AG189" s="19">
        <v>5.907667</v>
      </c>
      <c r="AH189" s="19">
        <v>138.723771</v>
      </c>
      <c r="AI189" s="19">
        <v>7.2821189999999998</v>
      </c>
      <c r="AJ189" s="19">
        <v>261.92800999999997</v>
      </c>
      <c r="AK189" s="19">
        <v>12.814871999999999</v>
      </c>
      <c r="AL189" s="19">
        <v>0</v>
      </c>
      <c r="AM189" s="19">
        <v>556.97262200000011</v>
      </c>
    </row>
    <row r="190" spans="1:39">
      <c r="A190" s="6" t="s">
        <v>393</v>
      </c>
      <c r="B190" s="6" t="s">
        <v>64</v>
      </c>
      <c r="C190" s="6" t="s">
        <v>394</v>
      </c>
      <c r="D190" s="5">
        <v>0</v>
      </c>
      <c r="E190" s="5">
        <v>746.33959400000003</v>
      </c>
      <c r="F190" s="5">
        <v>191.42099999999999</v>
      </c>
      <c r="G190" s="5">
        <v>937.76059400000008</v>
      </c>
      <c r="H190" s="5">
        <v>3102.187089</v>
      </c>
      <c r="I190" s="5">
        <v>282.24405099999996</v>
      </c>
      <c r="J190" s="5">
        <v>560.48688100000004</v>
      </c>
      <c r="K190" s="5">
        <v>3944.9180210000004</v>
      </c>
      <c r="L190" s="5">
        <v>973.20231699999999</v>
      </c>
      <c r="M190" s="5">
        <v>592.87561399999993</v>
      </c>
      <c r="N190" s="5">
        <v>92.008365999999995</v>
      </c>
      <c r="O190" s="5">
        <v>69.006274000000005</v>
      </c>
      <c r="P190" s="5">
        <v>679.54838199999995</v>
      </c>
      <c r="Q190" s="5">
        <v>81.873299000000003</v>
      </c>
      <c r="R190" s="5">
        <v>1515.3119349999999</v>
      </c>
      <c r="S190" s="5">
        <v>154.78572700000001</v>
      </c>
      <c r="T190" s="5">
        <v>0</v>
      </c>
      <c r="U190" s="5">
        <v>0</v>
      </c>
      <c r="V190" s="5">
        <v>706.23921099999995</v>
      </c>
      <c r="W190" s="5">
        <v>8232.2178050000002</v>
      </c>
      <c r="X190" s="5">
        <v>8150.3445060000013</v>
      </c>
      <c r="Y190" s="19">
        <v>62.679150999999997</v>
      </c>
      <c r="Z190" s="19">
        <v>266.44760400000001</v>
      </c>
      <c r="AA190" s="19">
        <v>29.219253999999999</v>
      </c>
      <c r="AB190" s="19">
        <v>88.559319000000002</v>
      </c>
      <c r="AC190" s="19">
        <v>384.22617700000001</v>
      </c>
      <c r="AD190" s="19">
        <v>85.220605000000006</v>
      </c>
      <c r="AE190" s="19">
        <v>58.073825999999997</v>
      </c>
      <c r="AF190" s="19">
        <v>8.7307100000000002</v>
      </c>
      <c r="AG190" s="19">
        <v>6.5480330000000002</v>
      </c>
      <c r="AH190" s="19">
        <v>66.563665999999998</v>
      </c>
      <c r="AI190" s="19">
        <v>8.0197179999999992</v>
      </c>
      <c r="AJ190" s="19">
        <v>139.916235</v>
      </c>
      <c r="AK190" s="19">
        <v>15.411497000000001</v>
      </c>
      <c r="AL190" s="19">
        <v>0</v>
      </c>
      <c r="AM190" s="19">
        <v>687.453665</v>
      </c>
    </row>
    <row r="191" spans="1:39">
      <c r="A191" s="6" t="s">
        <v>395</v>
      </c>
      <c r="B191" s="6" t="s">
        <v>64</v>
      </c>
      <c r="C191" s="6" t="s">
        <v>396</v>
      </c>
      <c r="D191" s="5">
        <v>0</v>
      </c>
      <c r="E191" s="5">
        <v>462.73621600000001</v>
      </c>
      <c r="F191" s="5">
        <v>91.605000000000004</v>
      </c>
      <c r="G191" s="5">
        <v>554.34121600000003</v>
      </c>
      <c r="H191" s="5">
        <v>2291.7829229999998</v>
      </c>
      <c r="I191" s="5">
        <v>203.748851</v>
      </c>
      <c r="J191" s="5">
        <v>90.881934999999999</v>
      </c>
      <c r="K191" s="5">
        <v>2586.4137089999999</v>
      </c>
      <c r="L191" s="5">
        <v>655.60104699999999</v>
      </c>
      <c r="M191" s="5">
        <v>872.10711000000003</v>
      </c>
      <c r="N191" s="5">
        <v>74.789085999999998</v>
      </c>
      <c r="O191" s="5">
        <v>56.091816000000001</v>
      </c>
      <c r="P191" s="5">
        <v>1114.6429169999999</v>
      </c>
      <c r="Q191" s="5">
        <v>52.762044000000003</v>
      </c>
      <c r="R191" s="5">
        <v>2170.3929730000004</v>
      </c>
      <c r="S191" s="5">
        <v>95.695323000000002</v>
      </c>
      <c r="T191" s="5">
        <v>218.90198800000002</v>
      </c>
      <c r="U191" s="5">
        <v>0</v>
      </c>
      <c r="V191" s="5">
        <v>430.65925199999998</v>
      </c>
      <c r="W191" s="5">
        <v>6712.0055080000002</v>
      </c>
      <c r="X191" s="5">
        <v>6659.243464000001</v>
      </c>
      <c r="Y191" s="19">
        <v>40.829666000000003</v>
      </c>
      <c r="Z191" s="19">
        <v>208.519339</v>
      </c>
      <c r="AA191" s="19">
        <v>20.110410999999999</v>
      </c>
      <c r="AB191" s="19">
        <v>41.534165000000002</v>
      </c>
      <c r="AC191" s="19">
        <v>270.16391499999997</v>
      </c>
      <c r="AD191" s="19">
        <v>61.734127999999998</v>
      </c>
      <c r="AE191" s="19">
        <v>73.233058</v>
      </c>
      <c r="AF191" s="19">
        <v>7.0967640000000003</v>
      </c>
      <c r="AG191" s="19">
        <v>5.3225749999999996</v>
      </c>
      <c r="AH191" s="19">
        <v>94.464507999999995</v>
      </c>
      <c r="AI191" s="19">
        <v>3.9216820000000001</v>
      </c>
      <c r="AJ191" s="19">
        <v>180.116905</v>
      </c>
      <c r="AK191" s="19">
        <v>9.5195500000000006</v>
      </c>
      <c r="AL191" s="19">
        <v>20.249995999999999</v>
      </c>
      <c r="AM191" s="19">
        <v>582.61415999999997</v>
      </c>
    </row>
    <row r="192" spans="1:39">
      <c r="A192" s="6" t="s">
        <v>397</v>
      </c>
      <c r="B192" s="6" t="s">
        <v>64</v>
      </c>
      <c r="C192" s="6" t="s">
        <v>398</v>
      </c>
      <c r="D192" s="5">
        <v>0</v>
      </c>
      <c r="E192" s="5">
        <v>154.85410000000002</v>
      </c>
      <c r="F192" s="5">
        <v>47.156999999999996</v>
      </c>
      <c r="G192" s="5">
        <v>202.0111</v>
      </c>
      <c r="H192" s="5">
        <v>846.65030100000001</v>
      </c>
      <c r="I192" s="5">
        <v>40.349353999999998</v>
      </c>
      <c r="J192" s="5">
        <v>84.092081999999991</v>
      </c>
      <c r="K192" s="5">
        <v>971.09173699999997</v>
      </c>
      <c r="L192" s="5">
        <v>400.04261300000002</v>
      </c>
      <c r="M192" s="5">
        <v>747.22289899999998</v>
      </c>
      <c r="N192" s="5">
        <v>47.701184999999995</v>
      </c>
      <c r="O192" s="5">
        <v>35.775889999999997</v>
      </c>
      <c r="P192" s="5">
        <v>932.17500600000005</v>
      </c>
      <c r="Q192" s="5">
        <v>58.649550000000005</v>
      </c>
      <c r="R192" s="5">
        <v>1821.5245300000001</v>
      </c>
      <c r="S192" s="5">
        <v>35.996541000000001</v>
      </c>
      <c r="T192" s="5">
        <v>0</v>
      </c>
      <c r="U192" s="5">
        <v>0</v>
      </c>
      <c r="V192" s="5">
        <v>109.89048799999999</v>
      </c>
      <c r="W192" s="5">
        <v>3540.5570090000006</v>
      </c>
      <c r="X192" s="5">
        <v>3481.9074590000009</v>
      </c>
      <c r="Y192" s="19">
        <v>14.622429</v>
      </c>
      <c r="Z192" s="19">
        <v>65.001076999999995</v>
      </c>
      <c r="AA192" s="19">
        <v>4.4890780000000001</v>
      </c>
      <c r="AB192" s="19">
        <v>12.005768</v>
      </c>
      <c r="AC192" s="19">
        <v>81.495923000000005</v>
      </c>
      <c r="AD192" s="19">
        <v>37.700006000000002</v>
      </c>
      <c r="AE192" s="19">
        <v>60.591484999999999</v>
      </c>
      <c r="AF192" s="19">
        <v>4.526383</v>
      </c>
      <c r="AG192" s="19">
        <v>3.394787</v>
      </c>
      <c r="AH192" s="19">
        <v>76.430436999999998</v>
      </c>
      <c r="AI192" s="19">
        <v>4.2608930000000003</v>
      </c>
      <c r="AJ192" s="19">
        <v>144.94309200000001</v>
      </c>
      <c r="AK192" s="19">
        <v>3.6380110000000001</v>
      </c>
      <c r="AL192" s="19">
        <v>0</v>
      </c>
      <c r="AM192" s="19">
        <v>282.39946099999997</v>
      </c>
    </row>
    <row r="193" spans="1:39">
      <c r="A193" s="6" t="s">
        <v>399</v>
      </c>
      <c r="B193" s="6" t="s">
        <v>64</v>
      </c>
      <c r="C193" s="6" t="s">
        <v>400</v>
      </c>
      <c r="D193" s="5">
        <v>0</v>
      </c>
      <c r="E193" s="5">
        <v>390.01833600000003</v>
      </c>
      <c r="F193" s="5">
        <v>88.403999999999996</v>
      </c>
      <c r="G193" s="5">
        <v>478.42233600000003</v>
      </c>
      <c r="H193" s="5">
        <v>1485.063457</v>
      </c>
      <c r="I193" s="5">
        <v>100.51739999999999</v>
      </c>
      <c r="J193" s="5">
        <v>0</v>
      </c>
      <c r="K193" s="5">
        <v>1585.5808569999999</v>
      </c>
      <c r="L193" s="5">
        <v>519.92960300000004</v>
      </c>
      <c r="M193" s="5">
        <v>957.71297199999992</v>
      </c>
      <c r="N193" s="5">
        <v>66.613377</v>
      </c>
      <c r="O193" s="5">
        <v>49.960033000000003</v>
      </c>
      <c r="P193" s="5">
        <v>1191.487811</v>
      </c>
      <c r="Q193" s="5">
        <v>77.098941000000011</v>
      </c>
      <c r="R193" s="5">
        <v>2342.8731339999999</v>
      </c>
      <c r="S193" s="5">
        <v>86.595473999999996</v>
      </c>
      <c r="T193" s="5">
        <v>224.374538</v>
      </c>
      <c r="U193" s="5">
        <v>0</v>
      </c>
      <c r="V193" s="5">
        <v>228.59026600000001</v>
      </c>
      <c r="W193" s="5">
        <v>5466.3662079999995</v>
      </c>
      <c r="X193" s="5">
        <v>5389.2672670000002</v>
      </c>
      <c r="Y193" s="19">
        <v>25.585940999999998</v>
      </c>
      <c r="Z193" s="19">
        <v>136.20008200000001</v>
      </c>
      <c r="AA193" s="19">
        <v>10.839518</v>
      </c>
      <c r="AB193" s="19">
        <v>0</v>
      </c>
      <c r="AC193" s="19">
        <v>147.03960000000001</v>
      </c>
      <c r="AD193" s="19">
        <v>51.499181</v>
      </c>
      <c r="AE193" s="19">
        <v>78.593710000000002</v>
      </c>
      <c r="AF193" s="19">
        <v>6.3209669999999996</v>
      </c>
      <c r="AG193" s="19">
        <v>4.7407260000000004</v>
      </c>
      <c r="AH193" s="19">
        <v>98.710514000000003</v>
      </c>
      <c r="AI193" s="19">
        <v>5.7786229999999996</v>
      </c>
      <c r="AJ193" s="19">
        <v>188.365917</v>
      </c>
      <c r="AK193" s="19">
        <v>6.4840859999999996</v>
      </c>
      <c r="AL193" s="19">
        <v>20.756246000000001</v>
      </c>
      <c r="AM193" s="19">
        <v>439.73097100000001</v>
      </c>
    </row>
    <row r="194" spans="1:39">
      <c r="A194" s="6" t="s">
        <v>401</v>
      </c>
      <c r="B194" s="6" t="s">
        <v>64</v>
      </c>
      <c r="C194" s="6" t="s">
        <v>402</v>
      </c>
      <c r="D194" s="5">
        <v>0</v>
      </c>
      <c r="E194" s="5">
        <v>654.58428500000002</v>
      </c>
      <c r="F194" s="5">
        <v>116.88</v>
      </c>
      <c r="G194" s="5">
        <v>771.46428500000002</v>
      </c>
      <c r="H194" s="5">
        <v>2150.64482</v>
      </c>
      <c r="I194" s="5">
        <v>159.38269699999998</v>
      </c>
      <c r="J194" s="5">
        <v>0</v>
      </c>
      <c r="K194" s="5">
        <v>2310.027517</v>
      </c>
      <c r="L194" s="5">
        <v>681.78305799999998</v>
      </c>
      <c r="M194" s="5">
        <v>1218.558548</v>
      </c>
      <c r="N194" s="5">
        <v>68.045906000000002</v>
      </c>
      <c r="O194" s="5">
        <v>51.034428999999996</v>
      </c>
      <c r="P194" s="5">
        <v>1537.587045</v>
      </c>
      <c r="Q194" s="5">
        <v>85.40252000000001</v>
      </c>
      <c r="R194" s="5">
        <v>2960.6284479999999</v>
      </c>
      <c r="S194" s="5">
        <v>156.88796100000002</v>
      </c>
      <c r="T194" s="5">
        <v>0</v>
      </c>
      <c r="U194" s="5">
        <v>0</v>
      </c>
      <c r="V194" s="5">
        <v>634.92184400000008</v>
      </c>
      <c r="W194" s="5">
        <v>7515.7131129999998</v>
      </c>
      <c r="X194" s="5">
        <v>7430.3105930000002</v>
      </c>
      <c r="Y194" s="19">
        <v>56.344765000000002</v>
      </c>
      <c r="Z194" s="19">
        <v>170.14178899999999</v>
      </c>
      <c r="AA194" s="19">
        <v>14.144246000000001</v>
      </c>
      <c r="AB194" s="19">
        <v>0</v>
      </c>
      <c r="AC194" s="19">
        <v>184.286035</v>
      </c>
      <c r="AD194" s="19">
        <v>61.987060999999997</v>
      </c>
      <c r="AE194" s="19">
        <v>107.810322</v>
      </c>
      <c r="AF194" s="19">
        <v>6.4569020000000004</v>
      </c>
      <c r="AG194" s="19">
        <v>4.8426770000000001</v>
      </c>
      <c r="AH194" s="19">
        <v>136.46055699999999</v>
      </c>
      <c r="AI194" s="19">
        <v>7.3060960000000001</v>
      </c>
      <c r="AJ194" s="19">
        <v>255.570458</v>
      </c>
      <c r="AK194" s="19">
        <v>15.621266</v>
      </c>
      <c r="AL194" s="19">
        <v>0</v>
      </c>
      <c r="AM194" s="19">
        <v>573.80958500000008</v>
      </c>
    </row>
    <row r="195" spans="1:39">
      <c r="A195" s="6" t="s">
        <v>403</v>
      </c>
      <c r="B195" s="6" t="s">
        <v>64</v>
      </c>
      <c r="C195" s="6" t="s">
        <v>404</v>
      </c>
      <c r="D195" s="5">
        <v>0</v>
      </c>
      <c r="E195" s="5">
        <v>1076.8441010000001</v>
      </c>
      <c r="F195" s="5">
        <v>338.52600000000001</v>
      </c>
      <c r="G195" s="5">
        <v>1415.370101</v>
      </c>
      <c r="H195" s="5">
        <v>4916.1370390000002</v>
      </c>
      <c r="I195" s="5">
        <v>360.52276699999999</v>
      </c>
      <c r="J195" s="5">
        <v>564.82772299999999</v>
      </c>
      <c r="K195" s="5">
        <v>5841.487529</v>
      </c>
      <c r="L195" s="5">
        <v>1251.842277</v>
      </c>
      <c r="M195" s="5">
        <v>730.96506599999998</v>
      </c>
      <c r="N195" s="5">
        <v>72.914513999999997</v>
      </c>
      <c r="O195" s="5">
        <v>54.685885999999996</v>
      </c>
      <c r="P195" s="5">
        <v>837.825197</v>
      </c>
      <c r="Q195" s="5">
        <v>100.942795</v>
      </c>
      <c r="R195" s="5">
        <v>1797.3334580000001</v>
      </c>
      <c r="S195" s="5">
        <v>228.377173</v>
      </c>
      <c r="T195" s="5">
        <v>0</v>
      </c>
      <c r="U195" s="5">
        <v>0</v>
      </c>
      <c r="V195" s="5">
        <v>805.07430099999999</v>
      </c>
      <c r="W195" s="5">
        <v>11339.484839000001</v>
      </c>
      <c r="X195" s="5">
        <v>11238.542044000002</v>
      </c>
      <c r="Y195" s="19">
        <v>91.142484999999994</v>
      </c>
      <c r="Z195" s="19">
        <v>410.24041399999999</v>
      </c>
      <c r="AA195" s="19">
        <v>31.418022000000001</v>
      </c>
      <c r="AB195" s="19">
        <v>56.708046000000003</v>
      </c>
      <c r="AC195" s="19">
        <v>498.36648200000002</v>
      </c>
      <c r="AD195" s="19">
        <v>96.380334000000005</v>
      </c>
      <c r="AE195" s="19">
        <v>79.718421000000006</v>
      </c>
      <c r="AF195" s="19">
        <v>6.9188929999999997</v>
      </c>
      <c r="AG195" s="19">
        <v>5.1891689999999997</v>
      </c>
      <c r="AH195" s="19">
        <v>91.372495999999998</v>
      </c>
      <c r="AI195" s="19">
        <v>11.008735</v>
      </c>
      <c r="AJ195" s="19">
        <v>183.19897900000001</v>
      </c>
      <c r="AK195" s="19">
        <v>22.459282000000002</v>
      </c>
      <c r="AL195" s="19">
        <v>0</v>
      </c>
      <c r="AM195" s="19">
        <v>891.54756199999997</v>
      </c>
    </row>
    <row r="196" spans="1:39">
      <c r="A196" s="6" t="s">
        <v>405</v>
      </c>
      <c r="B196" s="6" t="s">
        <v>64</v>
      </c>
      <c r="C196" s="6" t="s">
        <v>406</v>
      </c>
      <c r="D196" s="5">
        <v>0</v>
      </c>
      <c r="E196" s="5">
        <v>323.26126300000004</v>
      </c>
      <c r="F196" s="5">
        <v>85.781999999999996</v>
      </c>
      <c r="G196" s="5">
        <v>409.04326300000002</v>
      </c>
      <c r="H196" s="5">
        <v>1226.914395</v>
      </c>
      <c r="I196" s="5">
        <v>75.487266000000005</v>
      </c>
      <c r="J196" s="5">
        <v>133.181712</v>
      </c>
      <c r="K196" s="5">
        <v>1435.5833730000002</v>
      </c>
      <c r="L196" s="5">
        <v>630.94762000000003</v>
      </c>
      <c r="M196" s="5">
        <v>873.90878500000008</v>
      </c>
      <c r="N196" s="5">
        <v>79.207217</v>
      </c>
      <c r="O196" s="5">
        <v>59.405413000000003</v>
      </c>
      <c r="P196" s="5">
        <v>1101.9595870000001</v>
      </c>
      <c r="Q196" s="5">
        <v>61.686371000000001</v>
      </c>
      <c r="R196" s="5">
        <v>2176.1673730000002</v>
      </c>
      <c r="S196" s="5">
        <v>74.477836999999994</v>
      </c>
      <c r="T196" s="5">
        <v>0</v>
      </c>
      <c r="U196" s="5">
        <v>0</v>
      </c>
      <c r="V196" s="5">
        <v>287.714225</v>
      </c>
      <c r="W196" s="5">
        <v>5013.9336910000002</v>
      </c>
      <c r="X196" s="5">
        <v>4952.2473200000004</v>
      </c>
      <c r="Y196" s="19">
        <v>26.38063</v>
      </c>
      <c r="Z196" s="19">
        <v>113.009114</v>
      </c>
      <c r="AA196" s="19">
        <v>8.2458189999999991</v>
      </c>
      <c r="AB196" s="19">
        <v>13.612767</v>
      </c>
      <c r="AC196" s="19">
        <v>134.86770000000001</v>
      </c>
      <c r="AD196" s="19">
        <v>62.825744999999998</v>
      </c>
      <c r="AE196" s="19">
        <v>73.824375000000003</v>
      </c>
      <c r="AF196" s="19">
        <v>7.5160020000000003</v>
      </c>
      <c r="AG196" s="19">
        <v>5.6370019999999998</v>
      </c>
      <c r="AH196" s="19">
        <v>93.857063999999994</v>
      </c>
      <c r="AI196" s="19">
        <v>4.7593420000000002</v>
      </c>
      <c r="AJ196" s="19">
        <v>180.83444299999999</v>
      </c>
      <c r="AK196" s="19">
        <v>7.0012660000000002</v>
      </c>
      <c r="AL196" s="19">
        <v>0</v>
      </c>
      <c r="AM196" s="19">
        <v>411.909784</v>
      </c>
    </row>
    <row r="197" spans="1:39">
      <c r="A197" s="6" t="s">
        <v>407</v>
      </c>
      <c r="B197" s="6" t="s">
        <v>64</v>
      </c>
      <c r="C197" s="6" t="s">
        <v>408</v>
      </c>
      <c r="D197" s="5">
        <v>0</v>
      </c>
      <c r="E197" s="5">
        <v>615.82993899999997</v>
      </c>
      <c r="F197" s="5">
        <v>106.014</v>
      </c>
      <c r="G197" s="5">
        <v>721.84393899999998</v>
      </c>
      <c r="H197" s="5">
        <v>1873.8729129999999</v>
      </c>
      <c r="I197" s="5">
        <v>105.012709</v>
      </c>
      <c r="J197" s="5">
        <v>0</v>
      </c>
      <c r="K197" s="5">
        <v>1978.885622</v>
      </c>
      <c r="L197" s="5">
        <v>777.58667500000001</v>
      </c>
      <c r="M197" s="5">
        <v>1133.157408</v>
      </c>
      <c r="N197" s="5">
        <v>77.761533999999997</v>
      </c>
      <c r="O197" s="5">
        <v>58.321150000000003</v>
      </c>
      <c r="P197" s="5">
        <v>1435.3891329999999</v>
      </c>
      <c r="Q197" s="5">
        <v>76.145463000000007</v>
      </c>
      <c r="R197" s="5">
        <v>2780.774688</v>
      </c>
      <c r="S197" s="5">
        <v>137.80661499999999</v>
      </c>
      <c r="T197" s="5">
        <v>0</v>
      </c>
      <c r="U197" s="5">
        <v>0</v>
      </c>
      <c r="V197" s="5">
        <v>461.13300900000002</v>
      </c>
      <c r="W197" s="5">
        <v>6858.0305479999997</v>
      </c>
      <c r="X197" s="5">
        <v>6781.885084999999</v>
      </c>
      <c r="Y197" s="19">
        <v>47.321131999999999</v>
      </c>
      <c r="Z197" s="19">
        <v>147.98880800000001</v>
      </c>
      <c r="AA197" s="19">
        <v>10.55955</v>
      </c>
      <c r="AB197" s="19">
        <v>0</v>
      </c>
      <c r="AC197" s="19">
        <v>158.54835800000001</v>
      </c>
      <c r="AD197" s="19">
        <v>68.343748000000005</v>
      </c>
      <c r="AE197" s="19">
        <v>97.648015999999998</v>
      </c>
      <c r="AF197" s="19">
        <v>7.3788210000000003</v>
      </c>
      <c r="AG197" s="19">
        <v>5.534116</v>
      </c>
      <c r="AH197" s="19">
        <v>124.404293</v>
      </c>
      <c r="AI197" s="19">
        <v>6.1429210000000003</v>
      </c>
      <c r="AJ197" s="19">
        <v>234.96524600000001</v>
      </c>
      <c r="AK197" s="19">
        <v>12.512456</v>
      </c>
      <c r="AL197" s="19">
        <v>0</v>
      </c>
      <c r="AM197" s="19">
        <v>521.69093999999996</v>
      </c>
    </row>
    <row r="198" spans="1:39">
      <c r="A198" s="6" t="s">
        <v>409</v>
      </c>
      <c r="B198" s="6" t="s">
        <v>64</v>
      </c>
      <c r="C198" s="6" t="s">
        <v>410</v>
      </c>
      <c r="D198" s="5">
        <v>0</v>
      </c>
      <c r="E198" s="5">
        <v>230.186575</v>
      </c>
      <c r="F198" s="5">
        <v>72.816000000000003</v>
      </c>
      <c r="G198" s="5">
        <v>303.00257500000004</v>
      </c>
      <c r="H198" s="5">
        <v>1291.7580149999999</v>
      </c>
      <c r="I198" s="5">
        <v>69.020426999999998</v>
      </c>
      <c r="J198" s="5">
        <v>142.10921500000001</v>
      </c>
      <c r="K198" s="5">
        <v>1502.887657</v>
      </c>
      <c r="L198" s="5">
        <v>459.74027100000001</v>
      </c>
      <c r="M198" s="5">
        <v>659.45836399999996</v>
      </c>
      <c r="N198" s="5">
        <v>54.322052999999997</v>
      </c>
      <c r="O198" s="5">
        <v>40.741538999999996</v>
      </c>
      <c r="P198" s="5">
        <v>842.31858799999998</v>
      </c>
      <c r="Q198" s="5">
        <v>40.212947999999997</v>
      </c>
      <c r="R198" s="5">
        <v>1637.053492</v>
      </c>
      <c r="S198" s="5">
        <v>44.917332000000002</v>
      </c>
      <c r="T198" s="5">
        <v>153.231391</v>
      </c>
      <c r="U198" s="5">
        <v>0</v>
      </c>
      <c r="V198" s="5">
        <v>184.24412100000001</v>
      </c>
      <c r="W198" s="5">
        <v>4285.0768389999994</v>
      </c>
      <c r="X198" s="5">
        <v>4244.863891</v>
      </c>
      <c r="Y198" s="19">
        <v>20.711397000000002</v>
      </c>
      <c r="Z198" s="19">
        <v>101.517895</v>
      </c>
      <c r="AA198" s="19">
        <v>6.6993320000000001</v>
      </c>
      <c r="AB198" s="19">
        <v>0</v>
      </c>
      <c r="AC198" s="19">
        <v>108.21722699999999</v>
      </c>
      <c r="AD198" s="19">
        <v>43.677968999999997</v>
      </c>
      <c r="AE198" s="19">
        <v>60.2361</v>
      </c>
      <c r="AF198" s="19">
        <v>5.1546399999999997</v>
      </c>
      <c r="AG198" s="19">
        <v>3.86598</v>
      </c>
      <c r="AH198" s="19">
        <v>77.210273999999998</v>
      </c>
      <c r="AI198" s="19">
        <v>3.5134759999999998</v>
      </c>
      <c r="AJ198" s="19">
        <v>146.466994</v>
      </c>
      <c r="AK198" s="19">
        <v>4.9538080000000004</v>
      </c>
      <c r="AL198" s="19">
        <v>14.174996</v>
      </c>
      <c r="AM198" s="19">
        <v>338.20239099999998</v>
      </c>
    </row>
    <row r="199" spans="1:39">
      <c r="A199" s="5" t="s">
        <v>411</v>
      </c>
      <c r="B199" s="5" t="s">
        <v>412</v>
      </c>
      <c r="C199" s="5" t="s">
        <v>413</v>
      </c>
      <c r="D199" s="5">
        <v>39680.904929999997</v>
      </c>
      <c r="E199" s="5">
        <v>1090.1934989999997</v>
      </c>
      <c r="F199" s="5">
        <v>381.87599999999998</v>
      </c>
      <c r="G199" s="5">
        <v>41152.974428999994</v>
      </c>
      <c r="H199" s="5">
        <v>6056.9512079999995</v>
      </c>
      <c r="I199" s="5">
        <v>658.71773499999995</v>
      </c>
      <c r="J199" s="5">
        <v>0</v>
      </c>
      <c r="K199" s="5">
        <v>6715.6689429999997</v>
      </c>
      <c r="L199" s="5">
        <v>1521.0785989999999</v>
      </c>
      <c r="M199" s="5">
        <v>0</v>
      </c>
      <c r="N199" s="5">
        <v>191.63634099999999</v>
      </c>
      <c r="O199" s="5">
        <v>143.72725700000001</v>
      </c>
      <c r="P199" s="5">
        <v>2572.9328259999997</v>
      </c>
      <c r="Q199" s="5">
        <v>309.99190700000003</v>
      </c>
      <c r="R199" s="5">
        <v>3218.2883309999997</v>
      </c>
      <c r="S199" s="5">
        <v>134.85468599999999</v>
      </c>
      <c r="T199" s="5">
        <v>0</v>
      </c>
      <c r="U199" s="5">
        <v>0</v>
      </c>
      <c r="V199" s="5">
        <v>473.94200000000001</v>
      </c>
      <c r="W199" s="5">
        <v>53216.806987999989</v>
      </c>
      <c r="X199" s="5">
        <v>52906.815080999993</v>
      </c>
      <c r="Y199" s="19">
        <v>0</v>
      </c>
      <c r="Z199" s="19">
        <v>585.14199299999996</v>
      </c>
      <c r="AA199" s="19">
        <v>61.827843000000001</v>
      </c>
      <c r="AB199" s="19">
        <v>0</v>
      </c>
      <c r="AC199" s="19">
        <v>646.96983599999999</v>
      </c>
      <c r="AD199" s="19">
        <v>152.26575099999999</v>
      </c>
      <c r="AE199" s="19">
        <v>0</v>
      </c>
      <c r="AF199" s="19">
        <v>18.184472</v>
      </c>
      <c r="AG199" s="19">
        <v>13.638356</v>
      </c>
      <c r="AH199" s="19">
        <v>246.61754099999999</v>
      </c>
      <c r="AI199" s="19">
        <v>29.712956999999999</v>
      </c>
      <c r="AJ199" s="19">
        <v>278.44036899999998</v>
      </c>
      <c r="AK199" s="19">
        <v>15.850039000000001</v>
      </c>
      <c r="AL199" s="19">
        <v>0</v>
      </c>
      <c r="AM199" s="19">
        <v>1093.525995</v>
      </c>
    </row>
    <row r="200" spans="1:39">
      <c r="A200" s="6" t="s">
        <v>414</v>
      </c>
      <c r="B200" s="6" t="s">
        <v>412</v>
      </c>
      <c r="C200" s="6" t="s">
        <v>415</v>
      </c>
      <c r="D200" s="5">
        <v>0</v>
      </c>
      <c r="E200" s="5">
        <v>29.484161</v>
      </c>
      <c r="F200" s="5">
        <v>12.696</v>
      </c>
      <c r="G200" s="5">
        <v>42.180160999999998</v>
      </c>
      <c r="H200" s="5">
        <v>282.44880899999998</v>
      </c>
      <c r="I200" s="5">
        <v>14.943734000000001</v>
      </c>
      <c r="J200" s="5">
        <v>0</v>
      </c>
      <c r="K200" s="5">
        <v>297.39254299999999</v>
      </c>
      <c r="L200" s="5">
        <v>312.18667599999998</v>
      </c>
      <c r="M200" s="5">
        <v>450.83121500000004</v>
      </c>
      <c r="N200" s="5">
        <v>50.354109999999999</v>
      </c>
      <c r="O200" s="5">
        <v>37.765584000000004</v>
      </c>
      <c r="P200" s="5">
        <v>559.18829299999993</v>
      </c>
      <c r="Q200" s="5">
        <v>37.287144999999995</v>
      </c>
      <c r="R200" s="5">
        <v>1135.4263470000001</v>
      </c>
      <c r="S200" s="5">
        <v>5.8045850000000003</v>
      </c>
      <c r="T200" s="5">
        <v>0</v>
      </c>
      <c r="U200" s="5">
        <v>0</v>
      </c>
      <c r="V200" s="5">
        <v>17.762691</v>
      </c>
      <c r="W200" s="5">
        <v>1810.753003</v>
      </c>
      <c r="X200" s="5">
        <v>1773.465858</v>
      </c>
      <c r="Y200" s="19">
        <v>2.4022969999999999</v>
      </c>
      <c r="Z200" s="19">
        <v>28.213072</v>
      </c>
      <c r="AA200" s="19">
        <v>1.221214</v>
      </c>
      <c r="AB200" s="19">
        <v>0</v>
      </c>
      <c r="AC200" s="19">
        <v>29.434286</v>
      </c>
      <c r="AD200" s="19">
        <v>34.576864</v>
      </c>
      <c r="AE200" s="19">
        <v>37.402202000000003</v>
      </c>
      <c r="AF200" s="19">
        <v>4.7781190000000002</v>
      </c>
      <c r="AG200" s="19">
        <v>3.5835900000000001</v>
      </c>
      <c r="AH200" s="19">
        <v>46.797902999999998</v>
      </c>
      <c r="AI200" s="19">
        <v>2.8545630000000002</v>
      </c>
      <c r="AJ200" s="19">
        <v>92.561813999999998</v>
      </c>
      <c r="AK200" s="19">
        <v>0.62181500000000001</v>
      </c>
      <c r="AL200" s="19">
        <v>0</v>
      </c>
      <c r="AM200" s="19">
        <v>159.59707599999999</v>
      </c>
    </row>
    <row r="201" spans="1:39">
      <c r="A201" s="6" t="s">
        <v>416</v>
      </c>
      <c r="B201" s="6" t="s">
        <v>412</v>
      </c>
      <c r="C201" s="6" t="s">
        <v>417</v>
      </c>
      <c r="D201" s="5">
        <v>0</v>
      </c>
      <c r="E201" s="5">
        <v>290.39199300000001</v>
      </c>
      <c r="F201" s="5">
        <v>114.684</v>
      </c>
      <c r="G201" s="5">
        <v>405.07599300000004</v>
      </c>
      <c r="H201" s="5">
        <v>1994.96254</v>
      </c>
      <c r="I201" s="5">
        <v>100.167053</v>
      </c>
      <c r="J201" s="5">
        <v>0</v>
      </c>
      <c r="K201" s="5">
        <v>2095.1295930000001</v>
      </c>
      <c r="L201" s="5">
        <v>512.06100800000002</v>
      </c>
      <c r="M201" s="5">
        <v>681.08803499999999</v>
      </c>
      <c r="N201" s="5">
        <v>52.825017000000003</v>
      </c>
      <c r="O201" s="5">
        <v>39.618763000000001</v>
      </c>
      <c r="P201" s="5">
        <v>867.66962000000001</v>
      </c>
      <c r="Q201" s="5">
        <v>42.870896000000002</v>
      </c>
      <c r="R201" s="5">
        <v>1684.0723310000001</v>
      </c>
      <c r="S201" s="5">
        <v>61.097068</v>
      </c>
      <c r="T201" s="5">
        <v>0</v>
      </c>
      <c r="U201" s="5">
        <v>0</v>
      </c>
      <c r="V201" s="5">
        <v>199.965543</v>
      </c>
      <c r="W201" s="5">
        <v>4957.4015359999994</v>
      </c>
      <c r="X201" s="5">
        <v>4914.5306399999999</v>
      </c>
      <c r="Y201" s="19">
        <v>23.310227999999999</v>
      </c>
      <c r="Z201" s="19">
        <v>188.683155</v>
      </c>
      <c r="AA201" s="19">
        <v>8.9008369999999992</v>
      </c>
      <c r="AB201" s="19">
        <v>0</v>
      </c>
      <c r="AC201" s="19">
        <v>197.58399199999999</v>
      </c>
      <c r="AD201" s="19">
        <v>45.153965999999997</v>
      </c>
      <c r="AE201" s="19">
        <v>65.762512000000001</v>
      </c>
      <c r="AF201" s="19">
        <v>5.0125849999999996</v>
      </c>
      <c r="AG201" s="19">
        <v>3.759439</v>
      </c>
      <c r="AH201" s="19">
        <v>83.414344999999997</v>
      </c>
      <c r="AI201" s="19">
        <v>4.3532669999999998</v>
      </c>
      <c r="AJ201" s="19">
        <v>157.948881</v>
      </c>
      <c r="AK201" s="19">
        <v>5.6782959999999996</v>
      </c>
      <c r="AL201" s="19">
        <v>0</v>
      </c>
      <c r="AM201" s="19">
        <v>429.675363</v>
      </c>
    </row>
    <row r="202" spans="1:39">
      <c r="A202" s="6" t="s">
        <v>418</v>
      </c>
      <c r="B202" s="6" t="s">
        <v>412</v>
      </c>
      <c r="C202" s="6" t="s">
        <v>419</v>
      </c>
      <c r="D202" s="5">
        <v>0</v>
      </c>
      <c r="E202" s="5">
        <v>79.495406000000003</v>
      </c>
      <c r="F202" s="5">
        <v>35.508000000000003</v>
      </c>
      <c r="G202" s="5">
        <v>115.003406</v>
      </c>
      <c r="H202" s="5">
        <v>581.32144499999993</v>
      </c>
      <c r="I202" s="5">
        <v>21.456671</v>
      </c>
      <c r="J202" s="5">
        <v>0</v>
      </c>
      <c r="K202" s="5">
        <v>602.77811599999995</v>
      </c>
      <c r="L202" s="5">
        <v>355.33791600000001</v>
      </c>
      <c r="M202" s="5">
        <v>479.55750599999999</v>
      </c>
      <c r="N202" s="5">
        <v>53.818536999999999</v>
      </c>
      <c r="O202" s="5">
        <v>40.363903000000001</v>
      </c>
      <c r="P202" s="5">
        <v>597.06901599999992</v>
      </c>
      <c r="Q202" s="5">
        <v>38.339449000000002</v>
      </c>
      <c r="R202" s="5">
        <v>1209.1484110000001</v>
      </c>
      <c r="S202" s="5">
        <v>16.100919999999999</v>
      </c>
      <c r="T202" s="5">
        <v>0</v>
      </c>
      <c r="U202" s="5">
        <v>0</v>
      </c>
      <c r="V202" s="5">
        <v>49.537451000000004</v>
      </c>
      <c r="W202" s="5">
        <v>2347.9062199999998</v>
      </c>
      <c r="X202" s="5">
        <v>2309.5667709999998</v>
      </c>
      <c r="Y202" s="19">
        <v>6.7591559999999999</v>
      </c>
      <c r="Z202" s="19">
        <v>57.878675999999999</v>
      </c>
      <c r="AA202" s="19">
        <v>2.116635</v>
      </c>
      <c r="AB202" s="19">
        <v>0</v>
      </c>
      <c r="AC202" s="19">
        <v>59.995311000000001</v>
      </c>
      <c r="AD202" s="19">
        <v>37.826224000000003</v>
      </c>
      <c r="AE202" s="19">
        <v>40.256525000000003</v>
      </c>
      <c r="AF202" s="19">
        <v>5.1068600000000002</v>
      </c>
      <c r="AG202" s="19">
        <v>3.8301449999999999</v>
      </c>
      <c r="AH202" s="19">
        <v>50.502744999999997</v>
      </c>
      <c r="AI202" s="19">
        <v>2.9938820000000002</v>
      </c>
      <c r="AJ202" s="19">
        <v>99.696275</v>
      </c>
      <c r="AK202" s="19">
        <v>1.7075210000000001</v>
      </c>
      <c r="AL202" s="19">
        <v>0</v>
      </c>
      <c r="AM202" s="19">
        <v>205.98448699999997</v>
      </c>
    </row>
    <row r="203" spans="1:39">
      <c r="A203" s="6" t="s">
        <v>420</v>
      </c>
      <c r="B203" s="6" t="s">
        <v>412</v>
      </c>
      <c r="C203" s="6" t="s">
        <v>421</v>
      </c>
      <c r="D203" s="5">
        <v>0</v>
      </c>
      <c r="E203" s="5">
        <v>123.98855799999998</v>
      </c>
      <c r="F203" s="5">
        <v>59.706000000000003</v>
      </c>
      <c r="G203" s="5">
        <v>183.694558</v>
      </c>
      <c r="H203" s="5">
        <v>818.61041699999998</v>
      </c>
      <c r="I203" s="5">
        <v>48.276893999999999</v>
      </c>
      <c r="J203" s="5">
        <v>0</v>
      </c>
      <c r="K203" s="5">
        <v>866.88731099999995</v>
      </c>
      <c r="L203" s="5">
        <v>313.82017999999999</v>
      </c>
      <c r="M203" s="5">
        <v>511.12588199999999</v>
      </c>
      <c r="N203" s="5">
        <v>43.869603000000005</v>
      </c>
      <c r="O203" s="5">
        <v>32.902203999999998</v>
      </c>
      <c r="P203" s="5">
        <v>639.88356399999998</v>
      </c>
      <c r="Q203" s="5">
        <v>38.798199999999994</v>
      </c>
      <c r="R203" s="5">
        <v>1266.5794530000001</v>
      </c>
      <c r="S203" s="5">
        <v>23.708572</v>
      </c>
      <c r="T203" s="5">
        <v>0</v>
      </c>
      <c r="U203" s="5">
        <v>0</v>
      </c>
      <c r="V203" s="5">
        <v>59.654322000000001</v>
      </c>
      <c r="W203" s="5">
        <v>2714.344396</v>
      </c>
      <c r="X203" s="5">
        <v>2675.5461959999998</v>
      </c>
      <c r="Y203" s="19">
        <v>10.940167000000001</v>
      </c>
      <c r="Z203" s="19">
        <v>80.957401000000004</v>
      </c>
      <c r="AA203" s="19">
        <v>4.3885820000000004</v>
      </c>
      <c r="AB203" s="19">
        <v>0</v>
      </c>
      <c r="AC203" s="19">
        <v>85.345983000000004</v>
      </c>
      <c r="AD203" s="19">
        <v>32.698349</v>
      </c>
      <c r="AE203" s="19">
        <v>45.002457999999997</v>
      </c>
      <c r="AF203" s="19">
        <v>4.1628030000000003</v>
      </c>
      <c r="AG203" s="19">
        <v>3.1221040000000002</v>
      </c>
      <c r="AH203" s="19">
        <v>56.596259000000003</v>
      </c>
      <c r="AI203" s="19">
        <v>3.2647020000000002</v>
      </c>
      <c r="AJ203" s="19">
        <v>108.883624</v>
      </c>
      <c r="AK203" s="19">
        <v>2.220469</v>
      </c>
      <c r="AL203" s="19">
        <v>0</v>
      </c>
      <c r="AM203" s="19">
        <v>240.08859200000003</v>
      </c>
    </row>
    <row r="204" spans="1:39">
      <c r="A204" s="6" t="s">
        <v>422</v>
      </c>
      <c r="B204" s="6" t="s">
        <v>412</v>
      </c>
      <c r="C204" s="6" t="s">
        <v>423</v>
      </c>
      <c r="D204" s="5">
        <v>0</v>
      </c>
      <c r="E204" s="5">
        <v>28.602576000000003</v>
      </c>
      <c r="F204" s="5">
        <v>14.082000000000001</v>
      </c>
      <c r="G204" s="5">
        <v>42.684576</v>
      </c>
      <c r="H204" s="5">
        <v>361.06458800000001</v>
      </c>
      <c r="I204" s="5">
        <v>12.468901000000001</v>
      </c>
      <c r="J204" s="5">
        <v>0</v>
      </c>
      <c r="K204" s="5">
        <v>373.53348899999997</v>
      </c>
      <c r="L204" s="5">
        <v>282.87969099999998</v>
      </c>
      <c r="M204" s="5">
        <v>518.75484600000004</v>
      </c>
      <c r="N204" s="5">
        <v>44.465451000000002</v>
      </c>
      <c r="O204" s="5">
        <v>33.349088000000002</v>
      </c>
      <c r="P204" s="5">
        <v>635.46444200000008</v>
      </c>
      <c r="Q204" s="5">
        <v>47.594881000000001</v>
      </c>
      <c r="R204" s="5">
        <v>1279.6287080000002</v>
      </c>
      <c r="S204" s="5">
        <v>5.599704</v>
      </c>
      <c r="T204" s="5">
        <v>0</v>
      </c>
      <c r="U204" s="5">
        <v>0</v>
      </c>
      <c r="V204" s="5">
        <v>20.768275000000003</v>
      </c>
      <c r="W204" s="5">
        <v>2005.094443</v>
      </c>
      <c r="X204" s="5">
        <v>1957.499562</v>
      </c>
      <c r="Y204" s="19">
        <v>2.5237569999999998</v>
      </c>
      <c r="Z204" s="19">
        <v>36.065795000000001</v>
      </c>
      <c r="AA204" s="19">
        <v>1.2887500000000001</v>
      </c>
      <c r="AB204" s="19">
        <v>0</v>
      </c>
      <c r="AC204" s="19">
        <v>37.354545000000002</v>
      </c>
      <c r="AD204" s="19">
        <v>30.769251000000001</v>
      </c>
      <c r="AE204" s="19">
        <v>53.639190999999997</v>
      </c>
      <c r="AF204" s="19">
        <v>4.2193440000000004</v>
      </c>
      <c r="AG204" s="19">
        <v>3.1645059999999998</v>
      </c>
      <c r="AH204" s="19">
        <v>65.249623</v>
      </c>
      <c r="AI204" s="19">
        <v>5.190321</v>
      </c>
      <c r="AJ204" s="19">
        <v>126.27266400000001</v>
      </c>
      <c r="AK204" s="19">
        <v>0.53776100000000004</v>
      </c>
      <c r="AL204" s="19">
        <v>0</v>
      </c>
      <c r="AM204" s="19">
        <v>197.457978</v>
      </c>
    </row>
    <row r="205" spans="1:39">
      <c r="A205" s="6" t="s">
        <v>424</v>
      </c>
      <c r="B205" s="6" t="s">
        <v>412</v>
      </c>
      <c r="C205" s="6" t="s">
        <v>425</v>
      </c>
      <c r="D205" s="5">
        <v>0</v>
      </c>
      <c r="E205" s="5">
        <v>51.627358999999998</v>
      </c>
      <c r="F205" s="5">
        <v>16.922999999999998</v>
      </c>
      <c r="G205" s="5">
        <v>68.550359</v>
      </c>
      <c r="H205" s="5">
        <v>304.52319</v>
      </c>
      <c r="I205" s="5">
        <v>12.420216</v>
      </c>
      <c r="J205" s="5">
        <v>0</v>
      </c>
      <c r="K205" s="5">
        <v>316.94340600000004</v>
      </c>
      <c r="L205" s="5">
        <v>434.55321600000002</v>
      </c>
      <c r="M205" s="5">
        <v>816.85457499999995</v>
      </c>
      <c r="N205" s="5">
        <v>66.925622000000004</v>
      </c>
      <c r="O205" s="5">
        <v>50.194217999999999</v>
      </c>
      <c r="P205" s="5">
        <v>1005.562844</v>
      </c>
      <c r="Q205" s="5">
        <v>72.043779999999998</v>
      </c>
      <c r="R205" s="5">
        <v>2011.5810390000001</v>
      </c>
      <c r="S205" s="5">
        <v>13.137081</v>
      </c>
      <c r="T205" s="5">
        <v>0</v>
      </c>
      <c r="U205" s="5">
        <v>0</v>
      </c>
      <c r="V205" s="5">
        <v>39.916631000000002</v>
      </c>
      <c r="W205" s="5">
        <v>2884.681732</v>
      </c>
      <c r="X205" s="5">
        <v>2812.637952</v>
      </c>
      <c r="Y205" s="19">
        <v>4.359883</v>
      </c>
      <c r="Z205" s="19">
        <v>30.418023999999999</v>
      </c>
      <c r="AA205" s="19">
        <v>1.165462</v>
      </c>
      <c r="AB205" s="19">
        <v>0</v>
      </c>
      <c r="AC205" s="19">
        <v>31.583486000000001</v>
      </c>
      <c r="AD205" s="19">
        <v>46.779828999999999</v>
      </c>
      <c r="AE205" s="19">
        <v>76.916752000000002</v>
      </c>
      <c r="AF205" s="19">
        <v>6.3505950000000002</v>
      </c>
      <c r="AG205" s="19">
        <v>4.7629469999999996</v>
      </c>
      <c r="AH205" s="19">
        <v>94.567914000000002</v>
      </c>
      <c r="AI205" s="19">
        <v>6.8532109999999999</v>
      </c>
      <c r="AJ205" s="19">
        <v>182.598208</v>
      </c>
      <c r="AK205" s="19">
        <v>1.1498330000000001</v>
      </c>
      <c r="AL205" s="19">
        <v>0</v>
      </c>
      <c r="AM205" s="19">
        <v>266.47123900000003</v>
      </c>
    </row>
    <row r="206" spans="1:39">
      <c r="A206" s="6" t="s">
        <v>426</v>
      </c>
      <c r="B206" s="6" t="s">
        <v>412</v>
      </c>
      <c r="C206" s="6" t="s">
        <v>427</v>
      </c>
      <c r="D206" s="5">
        <v>0</v>
      </c>
      <c r="E206" s="5">
        <v>130.93489299999999</v>
      </c>
      <c r="F206" s="5">
        <v>50.792999999999999</v>
      </c>
      <c r="G206" s="5">
        <v>181.72789299999999</v>
      </c>
      <c r="H206" s="5">
        <v>862.70813100000009</v>
      </c>
      <c r="I206" s="5">
        <v>46.692235999999994</v>
      </c>
      <c r="J206" s="5">
        <v>0</v>
      </c>
      <c r="K206" s="5">
        <v>909.40036700000007</v>
      </c>
      <c r="L206" s="5">
        <v>419.81855899999999</v>
      </c>
      <c r="M206" s="5">
        <v>747.12330500000007</v>
      </c>
      <c r="N206" s="5">
        <v>50.572758</v>
      </c>
      <c r="O206" s="5">
        <v>37.929567999999996</v>
      </c>
      <c r="P206" s="5">
        <v>931.03539099999989</v>
      </c>
      <c r="Q206" s="5">
        <v>59.239008999999996</v>
      </c>
      <c r="R206" s="5">
        <v>1825.9000309999999</v>
      </c>
      <c r="S206" s="5">
        <v>27.805389999999999</v>
      </c>
      <c r="T206" s="5">
        <v>0</v>
      </c>
      <c r="U206" s="5">
        <v>0</v>
      </c>
      <c r="V206" s="5">
        <v>92.106248999999991</v>
      </c>
      <c r="W206" s="5">
        <v>3456.7584890000003</v>
      </c>
      <c r="X206" s="5">
        <v>3397.5194799999999</v>
      </c>
      <c r="Y206" s="19">
        <v>11.452133</v>
      </c>
      <c r="Z206" s="19">
        <v>86.173653999999999</v>
      </c>
      <c r="AA206" s="19">
        <v>4.2447489999999997</v>
      </c>
      <c r="AB206" s="19">
        <v>0</v>
      </c>
      <c r="AC206" s="19">
        <v>90.418402999999998</v>
      </c>
      <c r="AD206" s="19">
        <v>40.612406999999997</v>
      </c>
      <c r="AE206" s="19">
        <v>66.373431999999994</v>
      </c>
      <c r="AF206" s="19">
        <v>4.7988679999999997</v>
      </c>
      <c r="AG206" s="19">
        <v>3.599151</v>
      </c>
      <c r="AH206" s="19">
        <v>82.996584999999996</v>
      </c>
      <c r="AI206" s="19">
        <v>5.0952729999999997</v>
      </c>
      <c r="AJ206" s="19">
        <v>157.768036</v>
      </c>
      <c r="AK206" s="19">
        <v>2.8396469999999998</v>
      </c>
      <c r="AL206" s="19">
        <v>0</v>
      </c>
      <c r="AM206" s="19">
        <v>303.09062599999999</v>
      </c>
    </row>
    <row r="207" spans="1:39">
      <c r="A207" s="6" t="s">
        <v>428</v>
      </c>
      <c r="B207" s="6" t="s">
        <v>412</v>
      </c>
      <c r="C207" s="6" t="s">
        <v>412</v>
      </c>
      <c r="D207" s="5">
        <v>0</v>
      </c>
      <c r="E207" s="5">
        <v>93.566335999999993</v>
      </c>
      <c r="F207" s="5">
        <v>36.545999999999999</v>
      </c>
      <c r="G207" s="5">
        <v>130.112336</v>
      </c>
      <c r="H207" s="5">
        <v>562.346317</v>
      </c>
      <c r="I207" s="5">
        <v>18.132923999999999</v>
      </c>
      <c r="J207" s="5">
        <v>0</v>
      </c>
      <c r="K207" s="5">
        <v>580.479241</v>
      </c>
      <c r="L207" s="5">
        <v>294.19654599999996</v>
      </c>
      <c r="M207" s="5">
        <v>529.88231900000005</v>
      </c>
      <c r="N207" s="5">
        <v>35.730690000000003</v>
      </c>
      <c r="O207" s="5">
        <v>26.798017999999999</v>
      </c>
      <c r="P207" s="5">
        <v>671.02485799999999</v>
      </c>
      <c r="Q207" s="5">
        <v>35.716113</v>
      </c>
      <c r="R207" s="5">
        <v>1299.1519979999998</v>
      </c>
      <c r="S207" s="5">
        <v>20.261761</v>
      </c>
      <c r="T207" s="5">
        <v>0</v>
      </c>
      <c r="U207" s="5">
        <v>0</v>
      </c>
      <c r="V207" s="5">
        <v>70.362778999999989</v>
      </c>
      <c r="W207" s="5">
        <v>2394.5646609999999</v>
      </c>
      <c r="X207" s="5">
        <v>2358.8485479999999</v>
      </c>
      <c r="Y207" s="19">
        <v>7.8020820000000004</v>
      </c>
      <c r="Z207" s="19">
        <v>56.155738999999997</v>
      </c>
      <c r="AA207" s="19">
        <v>1.588905</v>
      </c>
      <c r="AB207" s="19">
        <v>0</v>
      </c>
      <c r="AC207" s="19">
        <v>57.744644000000001</v>
      </c>
      <c r="AD207" s="19">
        <v>28.396502000000002</v>
      </c>
      <c r="AE207" s="19">
        <v>57.280244000000003</v>
      </c>
      <c r="AF207" s="19">
        <v>3.390498</v>
      </c>
      <c r="AG207" s="19">
        <v>2.5428730000000002</v>
      </c>
      <c r="AH207" s="19">
        <v>71.437684000000004</v>
      </c>
      <c r="AI207" s="19">
        <v>4.5080030000000004</v>
      </c>
      <c r="AJ207" s="19">
        <v>134.65129899999999</v>
      </c>
      <c r="AK207" s="19">
        <v>1.946679</v>
      </c>
      <c r="AL207" s="19">
        <v>0</v>
      </c>
      <c r="AM207" s="19">
        <v>230.54120600000002</v>
      </c>
    </row>
    <row r="208" spans="1:39">
      <c r="A208" s="6" t="s">
        <v>429</v>
      </c>
      <c r="B208" s="6" t="s">
        <v>412</v>
      </c>
      <c r="C208" s="6" t="s">
        <v>430</v>
      </c>
      <c r="D208" s="5">
        <v>0</v>
      </c>
      <c r="E208" s="5">
        <v>42.936791000000007</v>
      </c>
      <c r="F208" s="5">
        <v>19.149000000000001</v>
      </c>
      <c r="G208" s="5">
        <v>62.085791000000008</v>
      </c>
      <c r="H208" s="5">
        <v>344.282895</v>
      </c>
      <c r="I208" s="5">
        <v>15.511046</v>
      </c>
      <c r="J208" s="5">
        <v>0</v>
      </c>
      <c r="K208" s="5">
        <v>359.79394100000002</v>
      </c>
      <c r="L208" s="5">
        <v>368.32993800000003</v>
      </c>
      <c r="M208" s="5">
        <v>499.37003800000002</v>
      </c>
      <c r="N208" s="5">
        <v>61.972027000000004</v>
      </c>
      <c r="O208" s="5">
        <v>46.479021000000003</v>
      </c>
      <c r="P208" s="5">
        <v>614.31547699999999</v>
      </c>
      <c r="Q208" s="5">
        <v>44.288685999999998</v>
      </c>
      <c r="R208" s="5">
        <v>1266.4252490000001</v>
      </c>
      <c r="S208" s="5">
        <v>9.704364</v>
      </c>
      <c r="T208" s="5">
        <v>0</v>
      </c>
      <c r="U208" s="5">
        <v>0</v>
      </c>
      <c r="V208" s="5">
        <v>25.100883999999997</v>
      </c>
      <c r="W208" s="5">
        <v>2091.4401670000002</v>
      </c>
      <c r="X208" s="5">
        <v>2047.1514810000003</v>
      </c>
      <c r="Y208" s="19">
        <v>3.6376550000000001</v>
      </c>
      <c r="Z208" s="19">
        <v>34.389516</v>
      </c>
      <c r="AA208" s="19">
        <v>1.559882</v>
      </c>
      <c r="AB208" s="19">
        <v>0</v>
      </c>
      <c r="AC208" s="19">
        <v>35.949398000000002</v>
      </c>
      <c r="AD208" s="19">
        <v>41.546320999999999</v>
      </c>
      <c r="AE208" s="19">
        <v>52.608235999999998</v>
      </c>
      <c r="AF208" s="19">
        <v>5.8805480000000001</v>
      </c>
      <c r="AG208" s="19">
        <v>4.4104099999999997</v>
      </c>
      <c r="AH208" s="19">
        <v>64.272848999999994</v>
      </c>
      <c r="AI208" s="19">
        <v>4.9274230000000001</v>
      </c>
      <c r="AJ208" s="19">
        <v>127.172043</v>
      </c>
      <c r="AK208" s="19">
        <v>0.85420799999999997</v>
      </c>
      <c r="AL208" s="19">
        <v>0</v>
      </c>
      <c r="AM208" s="19">
        <v>209.15962500000001</v>
      </c>
    </row>
    <row r="209" spans="1:39">
      <c r="A209" s="6" t="s">
        <v>431</v>
      </c>
      <c r="B209" s="6" t="s">
        <v>412</v>
      </c>
      <c r="C209" s="6" t="s">
        <v>432</v>
      </c>
      <c r="D209" s="5">
        <v>0</v>
      </c>
      <c r="E209" s="5">
        <v>101.003687</v>
      </c>
      <c r="F209" s="5">
        <v>39.06</v>
      </c>
      <c r="G209" s="5">
        <v>140.06368700000002</v>
      </c>
      <c r="H209" s="5">
        <v>758.274362</v>
      </c>
      <c r="I209" s="5">
        <v>20.947435000000002</v>
      </c>
      <c r="J209" s="5">
        <v>0</v>
      </c>
      <c r="K209" s="5">
        <v>779.22179700000004</v>
      </c>
      <c r="L209" s="5">
        <v>348.41302399999995</v>
      </c>
      <c r="M209" s="5">
        <v>539.10034100000007</v>
      </c>
      <c r="N209" s="5">
        <v>43.714300999999999</v>
      </c>
      <c r="O209" s="5">
        <v>32.785724999999999</v>
      </c>
      <c r="P209" s="5">
        <v>678.65130199999999</v>
      </c>
      <c r="Q209" s="5">
        <v>38.717999000000006</v>
      </c>
      <c r="R209" s="5">
        <v>1332.969668</v>
      </c>
      <c r="S209" s="5">
        <v>20.763707999999998</v>
      </c>
      <c r="T209" s="5">
        <v>0</v>
      </c>
      <c r="U209" s="5">
        <v>0</v>
      </c>
      <c r="V209" s="5">
        <v>71.553647999999995</v>
      </c>
      <c r="W209" s="5">
        <v>2692.9855320000001</v>
      </c>
      <c r="X209" s="5">
        <v>2654.2675330000002</v>
      </c>
      <c r="Y209" s="19">
        <v>8.200507</v>
      </c>
      <c r="Z209" s="19">
        <v>75.729145000000003</v>
      </c>
      <c r="AA209" s="19">
        <v>2.1254360000000001</v>
      </c>
      <c r="AB209" s="19">
        <v>0</v>
      </c>
      <c r="AC209" s="19">
        <v>77.854580999999996</v>
      </c>
      <c r="AD209" s="19">
        <v>33.688271999999998</v>
      </c>
      <c r="AE209" s="19">
        <v>43.195771999999998</v>
      </c>
      <c r="AF209" s="19">
        <v>4.148066</v>
      </c>
      <c r="AG209" s="19">
        <v>3.1110500000000001</v>
      </c>
      <c r="AH209" s="19">
        <v>55.107138999999997</v>
      </c>
      <c r="AI209" s="19">
        <v>2.673038</v>
      </c>
      <c r="AJ209" s="19">
        <v>105.562027</v>
      </c>
      <c r="AK209" s="19">
        <v>1.9679310000000001</v>
      </c>
      <c r="AL209" s="19">
        <v>0</v>
      </c>
      <c r="AM209" s="19">
        <v>227.27331799999999</v>
      </c>
    </row>
    <row r="210" spans="1:39">
      <c r="A210" s="6" t="s">
        <v>433</v>
      </c>
      <c r="B210" s="6" t="s">
        <v>412</v>
      </c>
      <c r="C210" s="6" t="s">
        <v>434</v>
      </c>
      <c r="D210" s="5">
        <v>0</v>
      </c>
      <c r="E210" s="5">
        <v>10.592255000000002</v>
      </c>
      <c r="F210" s="5">
        <v>3.4980000000000002</v>
      </c>
      <c r="G210" s="5">
        <v>14.090255000000001</v>
      </c>
      <c r="H210" s="5">
        <v>89.45933500000001</v>
      </c>
      <c r="I210" s="5">
        <v>4.3202319999999999</v>
      </c>
      <c r="J210" s="5">
        <v>0</v>
      </c>
      <c r="K210" s="5">
        <v>93.779567000000014</v>
      </c>
      <c r="L210" s="5">
        <v>273.48400400000003</v>
      </c>
      <c r="M210" s="5">
        <v>615.214159</v>
      </c>
      <c r="N210" s="5">
        <v>37.241141999999996</v>
      </c>
      <c r="O210" s="5">
        <v>27.930857</v>
      </c>
      <c r="P210" s="5">
        <v>764.81773400000009</v>
      </c>
      <c r="Q210" s="5">
        <v>49.861014000000004</v>
      </c>
      <c r="R210" s="5">
        <v>1495.0649060000001</v>
      </c>
      <c r="S210" s="5">
        <v>2.0693549999999998</v>
      </c>
      <c r="T210" s="5">
        <v>0</v>
      </c>
      <c r="U210" s="5">
        <v>0</v>
      </c>
      <c r="V210" s="5">
        <v>13.309761</v>
      </c>
      <c r="W210" s="5">
        <v>1891.7978479999997</v>
      </c>
      <c r="X210" s="5">
        <v>1841.9368339999999</v>
      </c>
      <c r="Y210" s="19">
        <v>0.83909500000000004</v>
      </c>
      <c r="Z210" s="19">
        <v>8.9358590000000007</v>
      </c>
      <c r="AA210" s="19">
        <v>0.41382000000000002</v>
      </c>
      <c r="AB210" s="19">
        <v>0</v>
      </c>
      <c r="AC210" s="19">
        <v>9.3496790000000001</v>
      </c>
      <c r="AD210" s="19">
        <v>27.863309999999998</v>
      </c>
      <c r="AE210" s="19">
        <v>63.142004999999997</v>
      </c>
      <c r="AF210" s="19">
        <v>3.5338250000000002</v>
      </c>
      <c r="AG210" s="19">
        <v>2.6503679999999998</v>
      </c>
      <c r="AH210" s="19">
        <v>77.873520999999997</v>
      </c>
      <c r="AI210" s="19">
        <v>5.4838719999999999</v>
      </c>
      <c r="AJ210" s="19">
        <v>147.19971899999999</v>
      </c>
      <c r="AK210" s="19">
        <v>0.225241</v>
      </c>
      <c r="AL210" s="19">
        <v>0</v>
      </c>
      <c r="AM210" s="19">
        <v>185.47704400000001</v>
      </c>
    </row>
    <row r="211" spans="1:39">
      <c r="A211" s="6" t="s">
        <v>435</v>
      </c>
      <c r="B211" s="6" t="s">
        <v>412</v>
      </c>
      <c r="C211" s="6" t="s">
        <v>74</v>
      </c>
      <c r="D211" s="5">
        <v>0</v>
      </c>
      <c r="E211" s="5">
        <v>63.574559999999998</v>
      </c>
      <c r="F211" s="5">
        <v>26.568000000000001</v>
      </c>
      <c r="G211" s="5">
        <v>90.142560000000003</v>
      </c>
      <c r="H211" s="5">
        <v>451.83415600000001</v>
      </c>
      <c r="I211" s="5">
        <v>17.007098000000003</v>
      </c>
      <c r="J211" s="5">
        <v>0</v>
      </c>
      <c r="K211" s="5">
        <v>468.84125399999999</v>
      </c>
      <c r="L211" s="5">
        <v>289.70058599999999</v>
      </c>
      <c r="M211" s="5">
        <v>428.63976400000001</v>
      </c>
      <c r="N211" s="5">
        <v>40.100154000000003</v>
      </c>
      <c r="O211" s="5">
        <v>30.075116000000001</v>
      </c>
      <c r="P211" s="5">
        <v>540.59671300000002</v>
      </c>
      <c r="Q211" s="5">
        <v>30.1967</v>
      </c>
      <c r="R211" s="5">
        <v>1069.6084469999998</v>
      </c>
      <c r="S211" s="5">
        <v>13.268153</v>
      </c>
      <c r="T211" s="5">
        <v>0</v>
      </c>
      <c r="U211" s="5">
        <v>0</v>
      </c>
      <c r="V211" s="5">
        <v>34.327783000000004</v>
      </c>
      <c r="W211" s="5">
        <v>1965.8887830000001</v>
      </c>
      <c r="X211" s="5">
        <v>1935.6920830000001</v>
      </c>
      <c r="Y211" s="19">
        <v>5.0732660000000003</v>
      </c>
      <c r="Z211" s="19">
        <v>45.131456</v>
      </c>
      <c r="AA211" s="19">
        <v>1.4921690000000001</v>
      </c>
      <c r="AB211" s="19">
        <v>0</v>
      </c>
      <c r="AC211" s="19">
        <v>46.623624999999997</v>
      </c>
      <c r="AD211" s="19">
        <v>29.487085</v>
      </c>
      <c r="AE211" s="19">
        <v>52.102390999999997</v>
      </c>
      <c r="AF211" s="19">
        <v>3.8051179999999998</v>
      </c>
      <c r="AG211" s="19">
        <v>2.8538389999999998</v>
      </c>
      <c r="AH211" s="19">
        <v>64.338149999999999</v>
      </c>
      <c r="AI211" s="19">
        <v>4.4781009999999997</v>
      </c>
      <c r="AJ211" s="19">
        <v>123.099498</v>
      </c>
      <c r="AK211" s="19">
        <v>1.2243790000000001</v>
      </c>
      <c r="AL211" s="19">
        <v>0</v>
      </c>
      <c r="AM211" s="19">
        <v>205.50785299999998</v>
      </c>
    </row>
    <row r="212" spans="1:39">
      <c r="A212" s="6" t="s">
        <v>436</v>
      </c>
      <c r="B212" s="6" t="s">
        <v>412</v>
      </c>
      <c r="C212" s="6" t="s">
        <v>437</v>
      </c>
      <c r="D212" s="5">
        <v>0</v>
      </c>
      <c r="E212" s="5">
        <v>58.687129999999996</v>
      </c>
      <c r="F212" s="5">
        <v>22.071000000000002</v>
      </c>
      <c r="G212" s="5">
        <v>80.758130000000008</v>
      </c>
      <c r="H212" s="5">
        <v>461.367479</v>
      </c>
      <c r="I212" s="5">
        <v>30.292784999999999</v>
      </c>
      <c r="J212" s="5">
        <v>0</v>
      </c>
      <c r="K212" s="5">
        <v>491.66026399999998</v>
      </c>
      <c r="L212" s="5">
        <v>404.21224800000005</v>
      </c>
      <c r="M212" s="5">
        <v>533.47371299999998</v>
      </c>
      <c r="N212" s="5">
        <v>62.269423000000003</v>
      </c>
      <c r="O212" s="5">
        <v>46.702069000000002</v>
      </c>
      <c r="P212" s="5">
        <v>665.92273899999998</v>
      </c>
      <c r="Q212" s="5">
        <v>41.634737999999999</v>
      </c>
      <c r="R212" s="5">
        <v>1350.002682</v>
      </c>
      <c r="S212" s="5">
        <v>12.043074000000001</v>
      </c>
      <c r="T212" s="5">
        <v>0</v>
      </c>
      <c r="U212" s="5">
        <v>0</v>
      </c>
      <c r="V212" s="5">
        <v>49.749360000000003</v>
      </c>
      <c r="W212" s="5">
        <v>2388.4257579999999</v>
      </c>
      <c r="X212" s="5">
        <v>2346.7910200000001</v>
      </c>
      <c r="Y212" s="19">
        <v>4.9629859999999999</v>
      </c>
      <c r="Z212" s="19">
        <v>46.084789000000001</v>
      </c>
      <c r="AA212" s="19">
        <v>2.8504619999999998</v>
      </c>
      <c r="AB212" s="19">
        <v>0</v>
      </c>
      <c r="AC212" s="19">
        <v>48.935251000000001</v>
      </c>
      <c r="AD212" s="19">
        <v>43.859482999999997</v>
      </c>
      <c r="AE212" s="19">
        <v>51.725563000000001</v>
      </c>
      <c r="AF212" s="19">
        <v>5.9087680000000002</v>
      </c>
      <c r="AG212" s="19">
        <v>4.4315759999999997</v>
      </c>
      <c r="AH212" s="19">
        <v>64.314347999999995</v>
      </c>
      <c r="AI212" s="19">
        <v>4.185994</v>
      </c>
      <c r="AJ212" s="19">
        <v>126.38025500000001</v>
      </c>
      <c r="AK212" s="19">
        <v>1.1916370000000001</v>
      </c>
      <c r="AL212" s="19">
        <v>0</v>
      </c>
      <c r="AM212" s="19">
        <v>225.329612</v>
      </c>
    </row>
    <row r="213" spans="1:39">
      <c r="A213" s="6" t="s">
        <v>438</v>
      </c>
      <c r="B213" s="6" t="s">
        <v>412</v>
      </c>
      <c r="C213" s="6" t="s">
        <v>439</v>
      </c>
      <c r="D213" s="5">
        <v>0</v>
      </c>
      <c r="E213" s="5">
        <v>57.638589999999994</v>
      </c>
      <c r="F213" s="5">
        <v>26.613</v>
      </c>
      <c r="G213" s="5">
        <v>84.251589999999993</v>
      </c>
      <c r="H213" s="5">
        <v>388.22932900000001</v>
      </c>
      <c r="I213" s="5">
        <v>16.195719999999998</v>
      </c>
      <c r="J213" s="5">
        <v>0</v>
      </c>
      <c r="K213" s="5">
        <v>404.425049</v>
      </c>
      <c r="L213" s="5">
        <v>287.59719900000005</v>
      </c>
      <c r="M213" s="5">
        <v>274.28786500000001</v>
      </c>
      <c r="N213" s="5">
        <v>46.807482</v>
      </c>
      <c r="O213" s="5">
        <v>35.105610999999996</v>
      </c>
      <c r="P213" s="5">
        <v>351.47704900000002</v>
      </c>
      <c r="Q213" s="5">
        <v>16.059665000000003</v>
      </c>
      <c r="R213" s="5">
        <v>723.73767199999998</v>
      </c>
      <c r="S213" s="5">
        <v>9.0637699999999999</v>
      </c>
      <c r="T213" s="5">
        <v>0</v>
      </c>
      <c r="U213" s="5">
        <v>0</v>
      </c>
      <c r="V213" s="5">
        <v>24.041844000000001</v>
      </c>
      <c r="W213" s="5">
        <v>1533.1171240000001</v>
      </c>
      <c r="X213" s="5">
        <v>1517.0574590000001</v>
      </c>
      <c r="Y213" s="19">
        <v>5.0857580000000002</v>
      </c>
      <c r="Z213" s="19">
        <v>38.202824</v>
      </c>
      <c r="AA213" s="19">
        <v>1.2780549999999999</v>
      </c>
      <c r="AB213" s="19">
        <v>0</v>
      </c>
      <c r="AC213" s="19">
        <v>39.480879000000002</v>
      </c>
      <c r="AD213" s="19">
        <v>32.067756000000003</v>
      </c>
      <c r="AE213" s="19">
        <v>27.325371000000001</v>
      </c>
      <c r="AF213" s="19">
        <v>4.4415800000000001</v>
      </c>
      <c r="AG213" s="19">
        <v>3.3311850000000001</v>
      </c>
      <c r="AH213" s="19">
        <v>34.749276000000002</v>
      </c>
      <c r="AI213" s="19">
        <v>1.756329</v>
      </c>
      <c r="AJ213" s="19">
        <v>69.847412000000006</v>
      </c>
      <c r="AK213" s="19">
        <v>0.868726</v>
      </c>
      <c r="AL213" s="19">
        <v>0</v>
      </c>
      <c r="AM213" s="19">
        <v>147.35053099999999</v>
      </c>
    </row>
    <row r="214" spans="1:39">
      <c r="A214" s="6" t="s">
        <v>440</v>
      </c>
      <c r="B214" s="6" t="s">
        <v>412</v>
      </c>
      <c r="C214" s="6" t="s">
        <v>441</v>
      </c>
      <c r="D214" s="5">
        <v>0</v>
      </c>
      <c r="E214" s="5">
        <v>51.018757000000008</v>
      </c>
      <c r="F214" s="5">
        <v>21.375</v>
      </c>
      <c r="G214" s="5">
        <v>72.393757000000008</v>
      </c>
      <c r="H214" s="5">
        <v>454.00935200000004</v>
      </c>
      <c r="I214" s="5">
        <v>16.711258999999998</v>
      </c>
      <c r="J214" s="5">
        <v>0</v>
      </c>
      <c r="K214" s="5">
        <v>470.72061100000002</v>
      </c>
      <c r="L214" s="5">
        <v>302.15910600000001</v>
      </c>
      <c r="M214" s="5">
        <v>449.01710300000002</v>
      </c>
      <c r="N214" s="5">
        <v>46.589086000000002</v>
      </c>
      <c r="O214" s="5">
        <v>34.941815000000005</v>
      </c>
      <c r="P214" s="5">
        <v>560.06192699999997</v>
      </c>
      <c r="Q214" s="5">
        <v>35.299595000000004</v>
      </c>
      <c r="R214" s="5">
        <v>1125.9095260000001</v>
      </c>
      <c r="S214" s="5">
        <v>9.8766780000000001</v>
      </c>
      <c r="T214" s="5">
        <v>0</v>
      </c>
      <c r="U214" s="5">
        <v>0</v>
      </c>
      <c r="V214" s="5">
        <v>27.793647</v>
      </c>
      <c r="W214" s="5">
        <v>2008.8533250000003</v>
      </c>
      <c r="X214" s="5">
        <v>1973.5537300000003</v>
      </c>
      <c r="Y214" s="19">
        <v>4.5016540000000003</v>
      </c>
      <c r="Z214" s="19">
        <v>42.1004</v>
      </c>
      <c r="AA214" s="19">
        <v>1.696145</v>
      </c>
      <c r="AB214" s="19">
        <v>0</v>
      </c>
      <c r="AC214" s="19">
        <v>43.796545000000002</v>
      </c>
      <c r="AD214" s="19">
        <v>32.809629999999999</v>
      </c>
      <c r="AE214" s="19">
        <v>45.239001999999999</v>
      </c>
      <c r="AF214" s="19">
        <v>4.4208550000000004</v>
      </c>
      <c r="AG214" s="19">
        <v>3.3156409999999998</v>
      </c>
      <c r="AH214" s="19">
        <v>56.040652999999999</v>
      </c>
      <c r="AI214" s="19">
        <v>3.7836799999999999</v>
      </c>
      <c r="AJ214" s="19">
        <v>109.01615099999999</v>
      </c>
      <c r="AK214" s="19">
        <v>0.98190999999999995</v>
      </c>
      <c r="AL214" s="19">
        <v>0</v>
      </c>
      <c r="AM214" s="19">
        <v>191.10588999999999</v>
      </c>
    </row>
    <row r="215" spans="1:39">
      <c r="A215" s="6" t="s">
        <v>442</v>
      </c>
      <c r="B215" s="6" t="s">
        <v>412</v>
      </c>
      <c r="C215" s="6" t="s">
        <v>443</v>
      </c>
      <c r="D215" s="5">
        <v>0</v>
      </c>
      <c r="E215" s="5">
        <v>792.27433299999996</v>
      </c>
      <c r="F215" s="5">
        <v>304.62</v>
      </c>
      <c r="G215" s="5">
        <v>1096.8943330000002</v>
      </c>
      <c r="H215" s="5">
        <v>4116.620793</v>
      </c>
      <c r="I215" s="5">
        <v>240.62594399999998</v>
      </c>
      <c r="J215" s="5">
        <v>0</v>
      </c>
      <c r="K215" s="5">
        <v>4357.2467369999995</v>
      </c>
      <c r="L215" s="5">
        <v>683.31557099999998</v>
      </c>
      <c r="M215" s="5">
        <v>594.36965800000007</v>
      </c>
      <c r="N215" s="5">
        <v>62.774571999999999</v>
      </c>
      <c r="O215" s="5">
        <v>47.080930000000002</v>
      </c>
      <c r="P215" s="5">
        <v>681.26084100000003</v>
      </c>
      <c r="Q215" s="5">
        <v>82.079619999999991</v>
      </c>
      <c r="R215" s="5">
        <v>1467.565621</v>
      </c>
      <c r="S215" s="5">
        <v>112.16067</v>
      </c>
      <c r="T215" s="5">
        <v>0</v>
      </c>
      <c r="U215" s="5">
        <v>0</v>
      </c>
      <c r="V215" s="5">
        <v>270.72561300000001</v>
      </c>
      <c r="W215" s="5">
        <v>7987.9085450000011</v>
      </c>
      <c r="X215" s="5">
        <v>7905.8289250000007</v>
      </c>
      <c r="Y215" s="19">
        <v>69.906559000000001</v>
      </c>
      <c r="Z215" s="19">
        <v>365.33688899999999</v>
      </c>
      <c r="AA215" s="19">
        <v>23.556089</v>
      </c>
      <c r="AB215" s="19">
        <v>0</v>
      </c>
      <c r="AC215" s="19">
        <v>388.89297800000003</v>
      </c>
      <c r="AD215" s="19">
        <v>59.996065000000002</v>
      </c>
      <c r="AE215" s="19">
        <v>54.482534000000001</v>
      </c>
      <c r="AF215" s="19">
        <v>5.9567069999999998</v>
      </c>
      <c r="AG215" s="19">
        <v>4.4675320000000003</v>
      </c>
      <c r="AH215" s="19">
        <v>62.447361000000001</v>
      </c>
      <c r="AI215" s="19">
        <v>7.5237780000000001</v>
      </c>
      <c r="AJ215" s="19">
        <v>127.354134</v>
      </c>
      <c r="AK215" s="19">
        <v>10.63763</v>
      </c>
      <c r="AL215" s="19">
        <v>0</v>
      </c>
      <c r="AM215" s="19">
        <v>656.78736600000002</v>
      </c>
    </row>
    <row r="216" spans="1:39">
      <c r="A216" s="6" t="s">
        <v>444</v>
      </c>
      <c r="B216" s="6" t="s">
        <v>412</v>
      </c>
      <c r="C216" s="6" t="s">
        <v>445</v>
      </c>
      <c r="D216" s="5">
        <v>0</v>
      </c>
      <c r="E216" s="5">
        <v>112.715526</v>
      </c>
      <c r="F216" s="5">
        <v>35.936999999999998</v>
      </c>
      <c r="G216" s="5">
        <v>148.65252600000002</v>
      </c>
      <c r="H216" s="5">
        <v>640.80250799999999</v>
      </c>
      <c r="I216" s="5">
        <v>37.790502999999994</v>
      </c>
      <c r="J216" s="5">
        <v>0</v>
      </c>
      <c r="K216" s="5">
        <v>678.59301100000005</v>
      </c>
      <c r="L216" s="5">
        <v>432.067632</v>
      </c>
      <c r="M216" s="5">
        <v>749.182185</v>
      </c>
      <c r="N216" s="5">
        <v>58.671638000000002</v>
      </c>
      <c r="O216" s="5">
        <v>44.003728000000002</v>
      </c>
      <c r="P216" s="5">
        <v>941.29393200000004</v>
      </c>
      <c r="Q216" s="5">
        <v>54.877052999999997</v>
      </c>
      <c r="R216" s="5">
        <v>1848.028536</v>
      </c>
      <c r="S216" s="5">
        <v>28.214727</v>
      </c>
      <c r="T216" s="5">
        <v>0</v>
      </c>
      <c r="U216" s="5">
        <v>0</v>
      </c>
      <c r="V216" s="5">
        <v>87.529747</v>
      </c>
      <c r="W216" s="5">
        <v>3223.0861789999999</v>
      </c>
      <c r="X216" s="5">
        <v>3168.2091260000002</v>
      </c>
      <c r="Y216" s="19">
        <v>10.020714999999999</v>
      </c>
      <c r="Z216" s="19">
        <v>64.008082000000002</v>
      </c>
      <c r="AA216" s="19">
        <v>3.5358339999999999</v>
      </c>
      <c r="AB216" s="19">
        <v>0</v>
      </c>
      <c r="AC216" s="19">
        <v>67.543915999999996</v>
      </c>
      <c r="AD216" s="19">
        <v>43.842218000000003</v>
      </c>
      <c r="AE216" s="19">
        <v>76.190310999999994</v>
      </c>
      <c r="AF216" s="19">
        <v>5.5673719999999998</v>
      </c>
      <c r="AG216" s="19">
        <v>4.175529</v>
      </c>
      <c r="AH216" s="19">
        <v>94.969099999999997</v>
      </c>
      <c r="AI216" s="19">
        <v>6.0271119999999998</v>
      </c>
      <c r="AJ216" s="19">
        <v>180.90231199999999</v>
      </c>
      <c r="AK216" s="19">
        <v>2.6278980000000001</v>
      </c>
      <c r="AL216" s="19">
        <v>0</v>
      </c>
      <c r="AM216" s="19">
        <v>304.93705899999998</v>
      </c>
    </row>
    <row r="217" spans="1:39">
      <c r="A217" s="6" t="s">
        <v>446</v>
      </c>
      <c r="B217" s="6" t="s">
        <v>412</v>
      </c>
      <c r="C217" s="6" t="s">
        <v>447</v>
      </c>
      <c r="D217" s="5">
        <v>0</v>
      </c>
      <c r="E217" s="5">
        <v>296.21795299999997</v>
      </c>
      <c r="F217" s="5">
        <v>75.876000000000005</v>
      </c>
      <c r="G217" s="5">
        <v>372.093953</v>
      </c>
      <c r="H217" s="5">
        <v>1436.254776</v>
      </c>
      <c r="I217" s="5">
        <v>71.053499000000002</v>
      </c>
      <c r="J217" s="5">
        <v>0</v>
      </c>
      <c r="K217" s="5">
        <v>1507.3082750000001</v>
      </c>
      <c r="L217" s="5">
        <v>579.06110000000001</v>
      </c>
      <c r="M217" s="5">
        <v>898.05545299999994</v>
      </c>
      <c r="N217" s="5">
        <v>73.099996000000004</v>
      </c>
      <c r="O217" s="5">
        <v>54.824999000000005</v>
      </c>
      <c r="P217" s="5">
        <v>1138.0855409999999</v>
      </c>
      <c r="Q217" s="5">
        <v>60.050750000000001</v>
      </c>
      <c r="R217" s="5">
        <v>2224.1167390000001</v>
      </c>
      <c r="S217" s="5">
        <v>76.09881</v>
      </c>
      <c r="T217" s="5">
        <v>0</v>
      </c>
      <c r="U217" s="5">
        <v>0</v>
      </c>
      <c r="V217" s="5">
        <v>269.87167399999998</v>
      </c>
      <c r="W217" s="5">
        <v>5028.5505509999994</v>
      </c>
      <c r="X217" s="5">
        <v>4968.499800999999</v>
      </c>
      <c r="Y217" s="19">
        <v>24.741123000000002</v>
      </c>
      <c r="Z217" s="19">
        <v>143.46372500000001</v>
      </c>
      <c r="AA217" s="19">
        <v>7.0427999999999997</v>
      </c>
      <c r="AB217" s="19">
        <v>0</v>
      </c>
      <c r="AC217" s="19">
        <v>150.50652500000001</v>
      </c>
      <c r="AD217" s="19">
        <v>56.687502000000002</v>
      </c>
      <c r="AE217" s="19">
        <v>94.175090999999995</v>
      </c>
      <c r="AF217" s="19">
        <v>6.9364860000000004</v>
      </c>
      <c r="AG217" s="19">
        <v>5.2023640000000002</v>
      </c>
      <c r="AH217" s="19">
        <v>117.99549500000001</v>
      </c>
      <c r="AI217" s="19">
        <v>7.0916589999999999</v>
      </c>
      <c r="AJ217" s="19">
        <v>224.30943600000001</v>
      </c>
      <c r="AK217" s="19">
        <v>6.644895</v>
      </c>
      <c r="AL217" s="19">
        <v>0</v>
      </c>
      <c r="AM217" s="19">
        <v>462.88948100000005</v>
      </c>
    </row>
    <row r="218" spans="1:39">
      <c r="A218" s="6" t="s">
        <v>448</v>
      </c>
      <c r="B218" s="6" t="s">
        <v>412</v>
      </c>
      <c r="C218" s="6" t="s">
        <v>449</v>
      </c>
      <c r="D218" s="5">
        <v>0</v>
      </c>
      <c r="E218" s="5">
        <v>117.41905499999999</v>
      </c>
      <c r="F218" s="5">
        <v>44.109000000000002</v>
      </c>
      <c r="G218" s="5">
        <v>161.52805499999999</v>
      </c>
      <c r="H218" s="5">
        <v>837.09424999999999</v>
      </c>
      <c r="I218" s="5">
        <v>37.354196000000002</v>
      </c>
      <c r="J218" s="5">
        <v>0</v>
      </c>
      <c r="K218" s="5">
        <v>874.44844599999999</v>
      </c>
      <c r="L218" s="5">
        <v>454.91949800000003</v>
      </c>
      <c r="M218" s="5">
        <v>615.73667</v>
      </c>
      <c r="N218" s="5">
        <v>65.654278999999988</v>
      </c>
      <c r="O218" s="5">
        <v>49.240711000000005</v>
      </c>
      <c r="P218" s="5">
        <v>769.92442900000003</v>
      </c>
      <c r="Q218" s="5">
        <v>47.281525000000002</v>
      </c>
      <c r="R218" s="5">
        <v>1547.837614</v>
      </c>
      <c r="S218" s="5">
        <v>25.737527999999998</v>
      </c>
      <c r="T218" s="5">
        <v>0</v>
      </c>
      <c r="U218" s="5">
        <v>0</v>
      </c>
      <c r="V218" s="5">
        <v>78.166592999999992</v>
      </c>
      <c r="W218" s="5">
        <v>3142.6377339999999</v>
      </c>
      <c r="X218" s="5">
        <v>3095.3562089999996</v>
      </c>
      <c r="Y218" s="19">
        <v>10.087297</v>
      </c>
      <c r="Z218" s="19">
        <v>83.518163999999999</v>
      </c>
      <c r="AA218" s="19">
        <v>3.6531549999999999</v>
      </c>
      <c r="AB218" s="19">
        <v>0</v>
      </c>
      <c r="AC218" s="19">
        <v>87.171318999999997</v>
      </c>
      <c r="AD218" s="19">
        <v>47.665391</v>
      </c>
      <c r="AE218" s="19">
        <v>53.009608</v>
      </c>
      <c r="AF218" s="19">
        <v>6.2299579999999999</v>
      </c>
      <c r="AG218" s="19">
        <v>4.6724699999999997</v>
      </c>
      <c r="AH218" s="19">
        <v>66.694372999999999</v>
      </c>
      <c r="AI218" s="19">
        <v>3.8290419999999998</v>
      </c>
      <c r="AJ218" s="19">
        <v>130.60640900000001</v>
      </c>
      <c r="AK218" s="19">
        <v>2.534389</v>
      </c>
      <c r="AL218" s="19">
        <v>0</v>
      </c>
      <c r="AM218" s="19">
        <v>278.06480499999998</v>
      </c>
    </row>
    <row r="219" spans="1:39">
      <c r="A219" s="6" t="s">
        <v>450</v>
      </c>
      <c r="B219" s="6" t="s">
        <v>412</v>
      </c>
      <c r="C219" s="6" t="s">
        <v>451</v>
      </c>
      <c r="D219" s="5">
        <v>0</v>
      </c>
      <c r="E219" s="5">
        <v>51.747999999999998</v>
      </c>
      <c r="F219" s="5">
        <v>18.657</v>
      </c>
      <c r="G219" s="5">
        <v>70.405000000000001</v>
      </c>
      <c r="H219" s="5">
        <v>348.54286300000001</v>
      </c>
      <c r="I219" s="5">
        <v>20.250087000000001</v>
      </c>
      <c r="J219" s="5">
        <v>0</v>
      </c>
      <c r="K219" s="5">
        <v>368.79295000000002</v>
      </c>
      <c r="L219" s="5">
        <v>289.53991100000002</v>
      </c>
      <c r="M219" s="5">
        <v>577.35416199999997</v>
      </c>
      <c r="N219" s="5">
        <v>35.627822999999999</v>
      </c>
      <c r="O219" s="5">
        <v>26.720866999999998</v>
      </c>
      <c r="P219" s="5">
        <v>725.69333600000004</v>
      </c>
      <c r="Q219" s="5">
        <v>42.120745999999997</v>
      </c>
      <c r="R219" s="5">
        <v>1407.516934</v>
      </c>
      <c r="S219" s="5">
        <v>10.757800999999999</v>
      </c>
      <c r="T219" s="5">
        <v>0</v>
      </c>
      <c r="U219" s="5">
        <v>0</v>
      </c>
      <c r="V219" s="5">
        <v>72.900032999999993</v>
      </c>
      <c r="W219" s="5">
        <v>2219.9126289999999</v>
      </c>
      <c r="X219" s="5">
        <v>2177.7918829999999</v>
      </c>
      <c r="Y219" s="19">
        <v>4.4305599999999998</v>
      </c>
      <c r="Z219" s="19">
        <v>32.236142000000001</v>
      </c>
      <c r="AA219" s="19">
        <v>1.9186810000000001</v>
      </c>
      <c r="AB219" s="19">
        <v>0</v>
      </c>
      <c r="AC219" s="19">
        <v>34.154823</v>
      </c>
      <c r="AD219" s="19">
        <v>28.143060999999999</v>
      </c>
      <c r="AE219" s="19">
        <v>56.335866000000003</v>
      </c>
      <c r="AF219" s="19">
        <v>3.380738</v>
      </c>
      <c r="AG219" s="19">
        <v>2.535552</v>
      </c>
      <c r="AH219" s="19">
        <v>70.403570000000002</v>
      </c>
      <c r="AI219" s="19">
        <v>4.349164</v>
      </c>
      <c r="AJ219" s="19">
        <v>132.65572599999999</v>
      </c>
      <c r="AK219" s="19">
        <v>1.0765499999999999</v>
      </c>
      <c r="AL219" s="19">
        <v>0</v>
      </c>
      <c r="AM219" s="19">
        <v>200.46071999999998</v>
      </c>
    </row>
    <row r="220" spans="1:39">
      <c r="A220" s="6" t="s">
        <v>452</v>
      </c>
      <c r="B220" s="6" t="s">
        <v>412</v>
      </c>
      <c r="C220" s="6" t="s">
        <v>453</v>
      </c>
      <c r="D220" s="5">
        <v>0</v>
      </c>
      <c r="E220" s="5">
        <v>66.394636000000006</v>
      </c>
      <c r="F220" s="5">
        <v>32.469000000000001</v>
      </c>
      <c r="G220" s="5">
        <v>98.863636</v>
      </c>
      <c r="H220" s="5">
        <v>539.81059300000004</v>
      </c>
      <c r="I220" s="5">
        <v>17.060749999999999</v>
      </c>
      <c r="J220" s="5">
        <v>0</v>
      </c>
      <c r="K220" s="5">
        <v>556.87134300000002</v>
      </c>
      <c r="L220" s="5">
        <v>261.59892600000001</v>
      </c>
      <c r="M220" s="5">
        <v>458.13069199999995</v>
      </c>
      <c r="N220" s="5">
        <v>37.849934000000005</v>
      </c>
      <c r="O220" s="5">
        <v>28.387451000000002</v>
      </c>
      <c r="P220" s="5">
        <v>568.49244900000008</v>
      </c>
      <c r="Q220" s="5">
        <v>37.743659000000001</v>
      </c>
      <c r="R220" s="5">
        <v>1130.6041850000001</v>
      </c>
      <c r="S220" s="5">
        <v>12.315082</v>
      </c>
      <c r="T220" s="5">
        <v>0</v>
      </c>
      <c r="U220" s="5">
        <v>0</v>
      </c>
      <c r="V220" s="5">
        <v>36.390283000000004</v>
      </c>
      <c r="W220" s="5">
        <v>2096.6434549999999</v>
      </c>
      <c r="X220" s="5">
        <v>2058.8997960000002</v>
      </c>
      <c r="Y220" s="19">
        <v>5.5876400000000004</v>
      </c>
      <c r="Z220" s="19">
        <v>53.933937999999998</v>
      </c>
      <c r="AA220" s="19">
        <v>1.482559</v>
      </c>
      <c r="AB220" s="19">
        <v>0</v>
      </c>
      <c r="AC220" s="19">
        <v>55.416497</v>
      </c>
      <c r="AD220" s="19">
        <v>27.636142</v>
      </c>
      <c r="AE220" s="19">
        <v>37.765081000000002</v>
      </c>
      <c r="AF220" s="19">
        <v>3.5915940000000002</v>
      </c>
      <c r="AG220" s="19">
        <v>2.693695</v>
      </c>
      <c r="AH220" s="19">
        <v>47.29419</v>
      </c>
      <c r="AI220" s="19">
        <v>2.857405</v>
      </c>
      <c r="AJ220" s="19">
        <v>91.344560000000001</v>
      </c>
      <c r="AK220" s="19">
        <v>1.1512020000000001</v>
      </c>
      <c r="AL220" s="19">
        <v>0</v>
      </c>
      <c r="AM220" s="19">
        <v>181.13604099999998</v>
      </c>
    </row>
    <row r="221" spans="1:39">
      <c r="A221" s="6" t="s">
        <v>454</v>
      </c>
      <c r="B221" s="6" t="s">
        <v>412</v>
      </c>
      <c r="C221" s="6" t="s">
        <v>455</v>
      </c>
      <c r="D221" s="5">
        <v>0</v>
      </c>
      <c r="E221" s="5">
        <v>131.15362400000001</v>
      </c>
      <c r="F221" s="5">
        <v>57.872999999999998</v>
      </c>
      <c r="G221" s="5">
        <v>189.026624</v>
      </c>
      <c r="H221" s="5">
        <v>1235.003545</v>
      </c>
      <c r="I221" s="5">
        <v>45.111238</v>
      </c>
      <c r="J221" s="5">
        <v>0</v>
      </c>
      <c r="K221" s="5">
        <v>1280.1147829999998</v>
      </c>
      <c r="L221" s="5">
        <v>413.14772299999998</v>
      </c>
      <c r="M221" s="5">
        <v>579.81743099999994</v>
      </c>
      <c r="N221" s="5">
        <v>50.508152000000003</v>
      </c>
      <c r="O221" s="5">
        <v>37.881112999999999</v>
      </c>
      <c r="P221" s="5">
        <v>740.58850600000005</v>
      </c>
      <c r="Q221" s="5">
        <v>35.359857000000005</v>
      </c>
      <c r="R221" s="5">
        <v>1444.1550589999999</v>
      </c>
      <c r="S221" s="5">
        <v>27.278492999999997</v>
      </c>
      <c r="T221" s="5">
        <v>0</v>
      </c>
      <c r="U221" s="5">
        <v>0</v>
      </c>
      <c r="V221" s="5">
        <v>101.923131</v>
      </c>
      <c r="W221" s="5">
        <v>3455.6458129999996</v>
      </c>
      <c r="X221" s="5">
        <v>3420.2859559999997</v>
      </c>
      <c r="Y221" s="19">
        <v>11.290856</v>
      </c>
      <c r="Z221" s="19">
        <v>118.60321399999999</v>
      </c>
      <c r="AA221" s="19">
        <v>4.5786600000000002</v>
      </c>
      <c r="AB221" s="19">
        <v>0</v>
      </c>
      <c r="AC221" s="19">
        <v>123.18187399999999</v>
      </c>
      <c r="AD221" s="19">
        <v>40.497576000000002</v>
      </c>
      <c r="AE221" s="19">
        <v>52.678344000000003</v>
      </c>
      <c r="AF221" s="19">
        <v>4.7927369999999998</v>
      </c>
      <c r="AG221" s="19">
        <v>3.5945520000000002</v>
      </c>
      <c r="AH221" s="19">
        <v>67.324354</v>
      </c>
      <c r="AI221" s="19">
        <v>3.1893720000000001</v>
      </c>
      <c r="AJ221" s="19">
        <v>128.38998699999999</v>
      </c>
      <c r="AK221" s="19">
        <v>2.691465</v>
      </c>
      <c r="AL221" s="19">
        <v>0</v>
      </c>
      <c r="AM221" s="19">
        <v>306.05175800000001</v>
      </c>
    </row>
    <row r="222" spans="1:39">
      <c r="A222" s="6" t="s">
        <v>456</v>
      </c>
      <c r="B222" s="6" t="s">
        <v>412</v>
      </c>
      <c r="C222" s="6" t="s">
        <v>457</v>
      </c>
      <c r="D222" s="5">
        <v>0</v>
      </c>
      <c r="E222" s="5">
        <v>68.096404000000007</v>
      </c>
      <c r="F222" s="5">
        <v>23.922000000000001</v>
      </c>
      <c r="G222" s="5">
        <v>92.018404000000004</v>
      </c>
      <c r="H222" s="5">
        <v>727.16368399999999</v>
      </c>
      <c r="I222" s="5">
        <v>29.691444999999998</v>
      </c>
      <c r="J222" s="5">
        <v>0</v>
      </c>
      <c r="K222" s="5">
        <v>756.85512899999992</v>
      </c>
      <c r="L222" s="5">
        <v>332.528435</v>
      </c>
      <c r="M222" s="5">
        <v>509.75368800000001</v>
      </c>
      <c r="N222" s="5">
        <v>44.696798999999999</v>
      </c>
      <c r="O222" s="5">
        <v>33.522599999999997</v>
      </c>
      <c r="P222" s="5">
        <v>641.680701</v>
      </c>
      <c r="Q222" s="5">
        <v>36.626392999999993</v>
      </c>
      <c r="R222" s="5">
        <v>1266.2801810000001</v>
      </c>
      <c r="S222" s="5">
        <v>14.417918999999999</v>
      </c>
      <c r="T222" s="5">
        <v>0</v>
      </c>
      <c r="U222" s="5">
        <v>0</v>
      </c>
      <c r="V222" s="5">
        <v>50.572535000000002</v>
      </c>
      <c r="W222" s="5">
        <v>2512.6726030000004</v>
      </c>
      <c r="X222" s="5">
        <v>2476.0462100000004</v>
      </c>
      <c r="Y222" s="19">
        <v>5.8756130000000004</v>
      </c>
      <c r="Z222" s="19">
        <v>72.634474999999995</v>
      </c>
      <c r="AA222" s="19">
        <v>2.6978819999999999</v>
      </c>
      <c r="AB222" s="19">
        <v>0</v>
      </c>
      <c r="AC222" s="19">
        <v>75.332357000000002</v>
      </c>
      <c r="AD222" s="19">
        <v>33.697563000000002</v>
      </c>
      <c r="AE222" s="19">
        <v>47.669533000000001</v>
      </c>
      <c r="AF222" s="19">
        <v>4.2412939999999999</v>
      </c>
      <c r="AG222" s="19">
        <v>3.180971</v>
      </c>
      <c r="AH222" s="19">
        <v>59.945315000000001</v>
      </c>
      <c r="AI222" s="19">
        <v>3.4611999999999998</v>
      </c>
      <c r="AJ222" s="19">
        <v>115.03711300000001</v>
      </c>
      <c r="AK222" s="19">
        <v>1.444121</v>
      </c>
      <c r="AL222" s="19">
        <v>0</v>
      </c>
      <c r="AM222" s="19">
        <v>231.38676699999999</v>
      </c>
    </row>
    <row r="223" spans="1:39">
      <c r="A223" s="6" t="s">
        <v>458</v>
      </c>
      <c r="B223" s="6" t="s">
        <v>412</v>
      </c>
      <c r="C223" s="6" t="s">
        <v>459</v>
      </c>
      <c r="D223" s="5">
        <v>0</v>
      </c>
      <c r="E223" s="5">
        <v>33.428167000000002</v>
      </c>
      <c r="F223" s="5">
        <v>17.427</v>
      </c>
      <c r="G223" s="5">
        <v>50.855167000000002</v>
      </c>
      <c r="H223" s="5">
        <v>223.31868499999999</v>
      </c>
      <c r="I223" s="5">
        <v>10.308547000000001</v>
      </c>
      <c r="J223" s="5">
        <v>0</v>
      </c>
      <c r="K223" s="5">
        <v>233.62723199999999</v>
      </c>
      <c r="L223" s="5">
        <v>212.94240200000002</v>
      </c>
      <c r="M223" s="5">
        <v>375.86655500000001</v>
      </c>
      <c r="N223" s="5">
        <v>32.448669000000002</v>
      </c>
      <c r="O223" s="5">
        <v>24.336501000000002</v>
      </c>
      <c r="P223" s="5">
        <v>465.11380500000001</v>
      </c>
      <c r="Q223" s="5">
        <v>31.729416000000001</v>
      </c>
      <c r="R223" s="5">
        <v>929.49494600000003</v>
      </c>
      <c r="S223" s="5">
        <v>6.6928270000000003</v>
      </c>
      <c r="T223" s="5">
        <v>0</v>
      </c>
      <c r="U223" s="5">
        <v>0</v>
      </c>
      <c r="V223" s="5">
        <v>15.755846</v>
      </c>
      <c r="W223" s="5">
        <v>1449.36842</v>
      </c>
      <c r="X223" s="5">
        <v>1417.6390039999999</v>
      </c>
      <c r="Y223" s="19">
        <v>2.9495439999999999</v>
      </c>
      <c r="Z223" s="19">
        <v>22.396729000000001</v>
      </c>
      <c r="AA223" s="19">
        <v>0.92733200000000005</v>
      </c>
      <c r="AB223" s="19">
        <v>0</v>
      </c>
      <c r="AC223" s="19">
        <v>23.324061</v>
      </c>
      <c r="AD223" s="19">
        <v>22.924624999999999</v>
      </c>
      <c r="AE223" s="19">
        <v>40.884259999999998</v>
      </c>
      <c r="AF223" s="19">
        <v>3.0790660000000001</v>
      </c>
      <c r="AG223" s="19">
        <v>2.3092990000000002</v>
      </c>
      <c r="AH223" s="19">
        <v>50.028638999999998</v>
      </c>
      <c r="AI223" s="19">
        <v>3.7826919999999999</v>
      </c>
      <c r="AJ223" s="19">
        <v>96.301264000000003</v>
      </c>
      <c r="AK223" s="19">
        <v>0.63243000000000005</v>
      </c>
      <c r="AL223" s="19">
        <v>0</v>
      </c>
      <c r="AM223" s="19">
        <v>146.131924</v>
      </c>
    </row>
    <row r="224" spans="1:39">
      <c r="A224" s="6" t="s">
        <v>460</v>
      </c>
      <c r="B224" s="6" t="s">
        <v>412</v>
      </c>
      <c r="C224" s="6" t="s">
        <v>461</v>
      </c>
      <c r="D224" s="5">
        <v>0</v>
      </c>
      <c r="E224" s="5">
        <v>73.102541000000002</v>
      </c>
      <c r="F224" s="5">
        <v>19.863</v>
      </c>
      <c r="G224" s="5">
        <v>92.965541000000002</v>
      </c>
      <c r="H224" s="5">
        <v>431.67678999999998</v>
      </c>
      <c r="I224" s="5">
        <v>16.193949</v>
      </c>
      <c r="J224" s="5">
        <v>0</v>
      </c>
      <c r="K224" s="5">
        <v>447.87073900000001</v>
      </c>
      <c r="L224" s="5">
        <v>503.33608600000002</v>
      </c>
      <c r="M224" s="5">
        <v>798.56550100000004</v>
      </c>
      <c r="N224" s="5">
        <v>73.027782000000002</v>
      </c>
      <c r="O224" s="5">
        <v>54.770834999999998</v>
      </c>
      <c r="P224" s="5">
        <v>1002.315331</v>
      </c>
      <c r="Q224" s="5">
        <v>59.097411999999998</v>
      </c>
      <c r="R224" s="5">
        <v>1987.7768610000001</v>
      </c>
      <c r="S224" s="5">
        <v>17.459473999999997</v>
      </c>
      <c r="T224" s="5">
        <v>0</v>
      </c>
      <c r="U224" s="5">
        <v>0</v>
      </c>
      <c r="V224" s="5">
        <v>61.106619999999999</v>
      </c>
      <c r="W224" s="5">
        <v>3110.5153209999999</v>
      </c>
      <c r="X224" s="5">
        <v>3051.4179089999998</v>
      </c>
      <c r="Y224" s="19">
        <v>6.1513439999999999</v>
      </c>
      <c r="Z224" s="19">
        <v>43.119062999999997</v>
      </c>
      <c r="AA224" s="19">
        <v>1.529776</v>
      </c>
      <c r="AB224" s="19">
        <v>0</v>
      </c>
      <c r="AC224" s="19">
        <v>44.648839000000002</v>
      </c>
      <c r="AD224" s="19">
        <v>52.835833999999998</v>
      </c>
      <c r="AE224" s="19">
        <v>81.622151000000002</v>
      </c>
      <c r="AF224" s="19">
        <v>6.9296319999999998</v>
      </c>
      <c r="AG224" s="19">
        <v>5.1972240000000003</v>
      </c>
      <c r="AH224" s="19">
        <v>101.593448</v>
      </c>
      <c r="AI224" s="19">
        <v>6.5428559999999996</v>
      </c>
      <c r="AJ224" s="19">
        <v>195.342455</v>
      </c>
      <c r="AK224" s="19">
        <v>1.775949</v>
      </c>
      <c r="AL224" s="19">
        <v>0</v>
      </c>
      <c r="AM224" s="19">
        <v>300.75442099999998</v>
      </c>
    </row>
    <row r="225" spans="1:39">
      <c r="A225" s="6" t="s">
        <v>462</v>
      </c>
      <c r="B225" s="6" t="s">
        <v>412</v>
      </c>
      <c r="C225" s="6" t="s">
        <v>463</v>
      </c>
      <c r="D225" s="5">
        <v>0</v>
      </c>
      <c r="E225" s="5">
        <v>116.898335</v>
      </c>
      <c r="F225" s="5">
        <v>38.103000000000002</v>
      </c>
      <c r="G225" s="5">
        <v>155.00133500000001</v>
      </c>
      <c r="H225" s="5">
        <v>779.70329400000003</v>
      </c>
      <c r="I225" s="5">
        <v>77.833712000000006</v>
      </c>
      <c r="J225" s="5">
        <v>0</v>
      </c>
      <c r="K225" s="5">
        <v>857.53700600000002</v>
      </c>
      <c r="L225" s="5">
        <v>441.03157699999997</v>
      </c>
      <c r="M225" s="5">
        <v>827.09117299999991</v>
      </c>
      <c r="N225" s="5">
        <v>59.754249999999999</v>
      </c>
      <c r="O225" s="5">
        <v>44.815686999999997</v>
      </c>
      <c r="P225" s="5">
        <v>1024.2235909999999</v>
      </c>
      <c r="Q225" s="5">
        <v>69.382313999999994</v>
      </c>
      <c r="R225" s="5">
        <v>2025.2670149999999</v>
      </c>
      <c r="S225" s="5">
        <v>29.104680000000002</v>
      </c>
      <c r="T225" s="5">
        <v>0</v>
      </c>
      <c r="U225" s="5">
        <v>215.56621799999999</v>
      </c>
      <c r="V225" s="5">
        <v>127.017366</v>
      </c>
      <c r="W225" s="5">
        <v>3850.5251969999999</v>
      </c>
      <c r="X225" s="5">
        <v>3781.1428830000004</v>
      </c>
      <c r="Y225" s="19">
        <v>9.8539840000000005</v>
      </c>
      <c r="Z225" s="19">
        <v>75.48415</v>
      </c>
      <c r="AA225" s="19">
        <v>7.1128970000000002</v>
      </c>
      <c r="AB225" s="19">
        <v>0</v>
      </c>
      <c r="AC225" s="19">
        <v>82.597047000000003</v>
      </c>
      <c r="AD225" s="19">
        <v>44.780895000000001</v>
      </c>
      <c r="AE225" s="19">
        <v>75.561417000000006</v>
      </c>
      <c r="AF225" s="19">
        <v>5.6701030000000001</v>
      </c>
      <c r="AG225" s="19">
        <v>4.2525760000000004</v>
      </c>
      <c r="AH225" s="19">
        <v>93.585992000000005</v>
      </c>
      <c r="AI225" s="19">
        <v>6.3298399999999999</v>
      </c>
      <c r="AJ225" s="19">
        <v>179.070088</v>
      </c>
      <c r="AK225" s="19">
        <v>2.5533009999999998</v>
      </c>
      <c r="AL225" s="19">
        <v>0</v>
      </c>
      <c r="AM225" s="19">
        <v>318.85531500000008</v>
      </c>
    </row>
    <row r="226" spans="1:39">
      <c r="A226" s="6" t="s">
        <v>464</v>
      </c>
      <c r="B226" s="6" t="s">
        <v>412</v>
      </c>
      <c r="C226" s="6" t="s">
        <v>465</v>
      </c>
      <c r="D226" s="5">
        <v>0</v>
      </c>
      <c r="E226" s="5">
        <v>72.923862000000014</v>
      </c>
      <c r="F226" s="5">
        <v>29.55</v>
      </c>
      <c r="G226" s="5">
        <v>102.47386200000001</v>
      </c>
      <c r="H226" s="5">
        <v>442.83600900000005</v>
      </c>
      <c r="I226" s="5">
        <v>16.618258000000001</v>
      </c>
      <c r="J226" s="5">
        <v>0</v>
      </c>
      <c r="K226" s="5">
        <v>459.45426700000002</v>
      </c>
      <c r="L226" s="5">
        <v>374.17906199999999</v>
      </c>
      <c r="M226" s="5">
        <v>517.96588900000006</v>
      </c>
      <c r="N226" s="5">
        <v>57.98509</v>
      </c>
      <c r="O226" s="5">
        <v>43.488817000000004</v>
      </c>
      <c r="P226" s="5">
        <v>648.8465940000001</v>
      </c>
      <c r="Q226" s="5">
        <v>39.082137000000003</v>
      </c>
      <c r="R226" s="5">
        <v>1307.3685270000001</v>
      </c>
      <c r="S226" s="5">
        <v>14.599602999999998</v>
      </c>
      <c r="T226" s="5">
        <v>0</v>
      </c>
      <c r="U226" s="5">
        <v>0</v>
      </c>
      <c r="V226" s="5">
        <v>56.794457999999999</v>
      </c>
      <c r="W226" s="5">
        <v>2314.8697790000001</v>
      </c>
      <c r="X226" s="5">
        <v>2275.7876419999998</v>
      </c>
      <c r="Y226" s="19">
        <v>6.1523599999999998</v>
      </c>
      <c r="Z226" s="19">
        <v>44.231565000000003</v>
      </c>
      <c r="AA226" s="19">
        <v>1.4937290000000001</v>
      </c>
      <c r="AB226" s="19">
        <v>0</v>
      </c>
      <c r="AC226" s="19">
        <v>45.725293999999998</v>
      </c>
      <c r="AD226" s="19">
        <v>40.428741000000002</v>
      </c>
      <c r="AE226" s="19">
        <v>50.527375999999997</v>
      </c>
      <c r="AF226" s="19">
        <v>5.5022260000000003</v>
      </c>
      <c r="AG226" s="19">
        <v>4.1266689999999997</v>
      </c>
      <c r="AH226" s="19">
        <v>62.993222000000003</v>
      </c>
      <c r="AI226" s="19">
        <v>3.9898099999999999</v>
      </c>
      <c r="AJ226" s="19">
        <v>123.14949300000001</v>
      </c>
      <c r="AK226" s="19">
        <v>1.4448319999999999</v>
      </c>
      <c r="AL226" s="19">
        <v>0</v>
      </c>
      <c r="AM226" s="19">
        <v>216.90072000000001</v>
      </c>
    </row>
    <row r="227" spans="1:39">
      <c r="A227" s="6" t="s">
        <v>466</v>
      </c>
      <c r="B227" s="6" t="s">
        <v>412</v>
      </c>
      <c r="C227" s="6" t="s">
        <v>467</v>
      </c>
      <c r="D227" s="5">
        <v>0</v>
      </c>
      <c r="E227" s="5">
        <v>33.26482</v>
      </c>
      <c r="F227" s="5">
        <v>14.097</v>
      </c>
      <c r="G227" s="5">
        <v>47.361820000000002</v>
      </c>
      <c r="H227" s="5">
        <v>203.54558700000001</v>
      </c>
      <c r="I227" s="5">
        <v>7.026548</v>
      </c>
      <c r="J227" s="5">
        <v>0</v>
      </c>
      <c r="K227" s="5">
        <v>210.572135</v>
      </c>
      <c r="L227" s="5">
        <v>307.77900300000005</v>
      </c>
      <c r="M227" s="5">
        <v>579.73029199999996</v>
      </c>
      <c r="N227" s="5">
        <v>46.909168000000001</v>
      </c>
      <c r="O227" s="5">
        <v>35.181875999999995</v>
      </c>
      <c r="P227" s="5">
        <v>715.370407</v>
      </c>
      <c r="Q227" s="5">
        <v>50.123247000000006</v>
      </c>
      <c r="R227" s="5">
        <v>1427.3149900000001</v>
      </c>
      <c r="S227" s="5">
        <v>7.2654359999999993</v>
      </c>
      <c r="T227" s="5">
        <v>0</v>
      </c>
      <c r="U227" s="5">
        <v>0</v>
      </c>
      <c r="V227" s="5">
        <v>20.350328000000001</v>
      </c>
      <c r="W227" s="5">
        <v>2020.6437120000001</v>
      </c>
      <c r="X227" s="5">
        <v>1970.5204650000001</v>
      </c>
      <c r="Y227" s="19">
        <v>2.958742</v>
      </c>
      <c r="Z227" s="19">
        <v>20.086441000000001</v>
      </c>
      <c r="AA227" s="19">
        <v>0.74091399999999996</v>
      </c>
      <c r="AB227" s="19">
        <v>0</v>
      </c>
      <c r="AC227" s="19">
        <v>20.827355000000001</v>
      </c>
      <c r="AD227" s="19">
        <v>33.212529000000004</v>
      </c>
      <c r="AE227" s="19">
        <v>52.81232</v>
      </c>
      <c r="AF227" s="19">
        <v>4.4512280000000004</v>
      </c>
      <c r="AG227" s="19">
        <v>3.3384209999999999</v>
      </c>
      <c r="AH227" s="19">
        <v>65.230459999999994</v>
      </c>
      <c r="AI227" s="19">
        <v>4.5299050000000003</v>
      </c>
      <c r="AJ227" s="19">
        <v>125.832429</v>
      </c>
      <c r="AK227" s="19">
        <v>0.73682999999999998</v>
      </c>
      <c r="AL227" s="19">
        <v>0</v>
      </c>
      <c r="AM227" s="19">
        <v>183.56788500000002</v>
      </c>
    </row>
    <row r="228" spans="1:39">
      <c r="A228" s="6" t="s">
        <v>468</v>
      </c>
      <c r="B228" s="6" t="s">
        <v>412</v>
      </c>
      <c r="C228" s="6" t="s">
        <v>469</v>
      </c>
      <c r="D228" s="5">
        <v>0</v>
      </c>
      <c r="E228" s="5">
        <v>103.825839</v>
      </c>
      <c r="F228" s="5">
        <v>37.082999999999998</v>
      </c>
      <c r="G228" s="5">
        <v>140.908839</v>
      </c>
      <c r="H228" s="5">
        <v>751.30350499999997</v>
      </c>
      <c r="I228" s="5">
        <v>28.690634999999997</v>
      </c>
      <c r="J228" s="5">
        <v>0</v>
      </c>
      <c r="K228" s="5">
        <v>779.99414000000002</v>
      </c>
      <c r="L228" s="5">
        <v>429.204184</v>
      </c>
      <c r="M228" s="5">
        <v>640.32616500000006</v>
      </c>
      <c r="N228" s="5">
        <v>61.613419999999998</v>
      </c>
      <c r="O228" s="5">
        <v>46.210065999999998</v>
      </c>
      <c r="P228" s="5">
        <v>798.47821999999996</v>
      </c>
      <c r="Q228" s="5">
        <v>50.459836000000003</v>
      </c>
      <c r="R228" s="5">
        <v>1597.0877069999999</v>
      </c>
      <c r="S228" s="5">
        <v>22.012128000000001</v>
      </c>
      <c r="T228" s="5">
        <v>0</v>
      </c>
      <c r="U228" s="5">
        <v>0</v>
      </c>
      <c r="V228" s="5">
        <v>77.743694000000005</v>
      </c>
      <c r="W228" s="5">
        <v>3046.9506920000003</v>
      </c>
      <c r="X228" s="5">
        <v>2996.4908560000003</v>
      </c>
      <c r="Y228" s="19">
        <v>8.3626919999999991</v>
      </c>
      <c r="Z228" s="19">
        <v>74.774955000000006</v>
      </c>
      <c r="AA228" s="19">
        <v>2.6082399999999999</v>
      </c>
      <c r="AB228" s="19">
        <v>0</v>
      </c>
      <c r="AC228" s="19">
        <v>77.383195000000001</v>
      </c>
      <c r="AD228" s="19">
        <v>44.784413000000001</v>
      </c>
      <c r="AE228" s="19">
        <v>48.162179999999999</v>
      </c>
      <c r="AF228" s="19">
        <v>5.8465179999999997</v>
      </c>
      <c r="AG228" s="19">
        <v>4.3848900000000004</v>
      </c>
      <c r="AH228" s="19">
        <v>61.175403000000003</v>
      </c>
      <c r="AI228" s="19">
        <v>3.13781</v>
      </c>
      <c r="AJ228" s="19">
        <v>119.568991</v>
      </c>
      <c r="AK228" s="19">
        <v>2.0632640000000002</v>
      </c>
      <c r="AL228" s="19">
        <v>0</v>
      </c>
      <c r="AM228" s="19">
        <v>252.16255500000003</v>
      </c>
    </row>
    <row r="229" spans="1:39">
      <c r="A229" s="6" t="s">
        <v>470</v>
      </c>
      <c r="B229" s="6" t="s">
        <v>412</v>
      </c>
      <c r="C229" s="6" t="s">
        <v>471</v>
      </c>
      <c r="D229" s="5">
        <v>0</v>
      </c>
      <c r="E229" s="5">
        <v>33.423019000000004</v>
      </c>
      <c r="F229" s="5">
        <v>15.375</v>
      </c>
      <c r="G229" s="5">
        <v>48.798019000000004</v>
      </c>
      <c r="H229" s="5">
        <v>268.63618400000001</v>
      </c>
      <c r="I229" s="5">
        <v>14.54942</v>
      </c>
      <c r="J229" s="5">
        <v>0</v>
      </c>
      <c r="K229" s="5">
        <v>283.18560400000001</v>
      </c>
      <c r="L229" s="5">
        <v>317.56065799999999</v>
      </c>
      <c r="M229" s="5">
        <v>475.26460800000001</v>
      </c>
      <c r="N229" s="5">
        <v>52.810357000000003</v>
      </c>
      <c r="O229" s="5">
        <v>39.607768999999998</v>
      </c>
      <c r="P229" s="5">
        <v>584.048585</v>
      </c>
      <c r="Q229" s="5">
        <v>42.511298000000004</v>
      </c>
      <c r="R229" s="5">
        <v>1194.2426170000001</v>
      </c>
      <c r="S229" s="5">
        <v>6.8297349999999994</v>
      </c>
      <c r="T229" s="5">
        <v>0</v>
      </c>
      <c r="U229" s="5">
        <v>0</v>
      </c>
      <c r="V229" s="5">
        <v>20.467856000000001</v>
      </c>
      <c r="W229" s="5">
        <v>1871.0844890000001</v>
      </c>
      <c r="X229" s="5">
        <v>1828.5731910000002</v>
      </c>
      <c r="Y229" s="19">
        <v>2.6418149999999998</v>
      </c>
      <c r="Z229" s="19">
        <v>26.768892000000001</v>
      </c>
      <c r="AA229" s="19">
        <v>1.357173</v>
      </c>
      <c r="AB229" s="19">
        <v>0</v>
      </c>
      <c r="AC229" s="19">
        <v>28.126065000000001</v>
      </c>
      <c r="AD229" s="19">
        <v>35.740211000000002</v>
      </c>
      <c r="AE229" s="19">
        <v>47.407161000000002</v>
      </c>
      <c r="AF229" s="19">
        <v>5.0111939999999997</v>
      </c>
      <c r="AG229" s="19">
        <v>3.7583950000000002</v>
      </c>
      <c r="AH229" s="19">
        <v>57.975402000000003</v>
      </c>
      <c r="AI229" s="19">
        <v>4.4068399999999999</v>
      </c>
      <c r="AJ229" s="19">
        <v>114.152152</v>
      </c>
      <c r="AK229" s="19">
        <v>0.69515099999999996</v>
      </c>
      <c r="AL229" s="19">
        <v>0</v>
      </c>
      <c r="AM229" s="19">
        <v>181.35539400000002</v>
      </c>
    </row>
    <row r="230" spans="1:39">
      <c r="A230" s="5" t="s">
        <v>472</v>
      </c>
      <c r="B230" s="5" t="s">
        <v>412</v>
      </c>
      <c r="C230" s="5" t="s">
        <v>473</v>
      </c>
      <c r="D230" s="5">
        <v>27742.012766999997</v>
      </c>
      <c r="E230" s="5">
        <v>836.31420199999991</v>
      </c>
      <c r="F230" s="5">
        <v>430.125</v>
      </c>
      <c r="G230" s="5">
        <v>29008.451968999998</v>
      </c>
      <c r="H230" s="5">
        <v>5988.5162970000001</v>
      </c>
      <c r="I230" s="5">
        <v>428.13553300000001</v>
      </c>
      <c r="J230" s="5">
        <v>0</v>
      </c>
      <c r="K230" s="5">
        <v>6416.6518299999998</v>
      </c>
      <c r="L230" s="5">
        <v>1367.6918780000001</v>
      </c>
      <c r="M230" s="5">
        <v>0</v>
      </c>
      <c r="N230" s="5">
        <v>172.052638</v>
      </c>
      <c r="O230" s="5">
        <v>129.039479</v>
      </c>
      <c r="P230" s="5">
        <v>1812.5262299999999</v>
      </c>
      <c r="Q230" s="5">
        <v>218.376654</v>
      </c>
      <c r="R230" s="5">
        <v>2331.9950010000002</v>
      </c>
      <c r="S230" s="5">
        <v>100.427269</v>
      </c>
      <c r="T230" s="5">
        <v>0</v>
      </c>
      <c r="U230" s="5">
        <v>0</v>
      </c>
      <c r="V230" s="5">
        <v>233.46884499999999</v>
      </c>
      <c r="W230" s="5">
        <v>39458.686791999993</v>
      </c>
      <c r="X230" s="5">
        <v>39240.310137999993</v>
      </c>
      <c r="Y230" s="19">
        <v>0</v>
      </c>
      <c r="Z230" s="19">
        <v>560.18741199999999</v>
      </c>
      <c r="AA230" s="19">
        <v>29.494852000000002</v>
      </c>
      <c r="AB230" s="19">
        <v>0</v>
      </c>
      <c r="AC230" s="19">
        <v>589.68226400000003</v>
      </c>
      <c r="AD230" s="19">
        <v>136.29344800000001</v>
      </c>
      <c r="AE230" s="19">
        <v>0</v>
      </c>
      <c r="AF230" s="19">
        <v>16.326158</v>
      </c>
      <c r="AG230" s="19">
        <v>12.244619</v>
      </c>
      <c r="AH230" s="19">
        <v>154.73358999999999</v>
      </c>
      <c r="AI230" s="19">
        <v>18.642600999999999</v>
      </c>
      <c r="AJ230" s="19">
        <v>183.30436700000001</v>
      </c>
      <c r="AK230" s="19">
        <v>10.427796000000001</v>
      </c>
      <c r="AL230" s="19">
        <v>0</v>
      </c>
      <c r="AM230" s="19">
        <v>919.70787500000006</v>
      </c>
    </row>
    <row r="231" spans="1:39">
      <c r="A231" s="6" t="s">
        <v>474</v>
      </c>
      <c r="B231" s="6" t="s">
        <v>412</v>
      </c>
      <c r="C231" s="6" t="s">
        <v>475</v>
      </c>
      <c r="D231" s="5">
        <v>0</v>
      </c>
      <c r="E231" s="5">
        <v>102.027648</v>
      </c>
      <c r="F231" s="5">
        <v>35.271000000000001</v>
      </c>
      <c r="G231" s="5">
        <v>137.29864799999999</v>
      </c>
      <c r="H231" s="5">
        <v>802.03585499999997</v>
      </c>
      <c r="I231" s="5">
        <v>25.656578</v>
      </c>
      <c r="J231" s="5">
        <v>0</v>
      </c>
      <c r="K231" s="5">
        <v>827.69243299999994</v>
      </c>
      <c r="L231" s="5">
        <v>365.35193500000003</v>
      </c>
      <c r="M231" s="5">
        <v>598.26708900000006</v>
      </c>
      <c r="N231" s="5">
        <v>47.343228000000003</v>
      </c>
      <c r="O231" s="5">
        <v>35.507421000000001</v>
      </c>
      <c r="P231" s="5">
        <v>754.74710100000004</v>
      </c>
      <c r="Q231" s="5">
        <v>42.018388000000002</v>
      </c>
      <c r="R231" s="5">
        <v>1477.883227</v>
      </c>
      <c r="S231" s="5">
        <v>21.673842</v>
      </c>
      <c r="T231" s="5">
        <v>0</v>
      </c>
      <c r="U231" s="5">
        <v>0</v>
      </c>
      <c r="V231" s="5">
        <v>81.540785999999997</v>
      </c>
      <c r="W231" s="5">
        <v>2911.4408709999998</v>
      </c>
      <c r="X231" s="5">
        <v>2869.4224829999998</v>
      </c>
      <c r="Y231" s="19">
        <v>8.1883800000000004</v>
      </c>
      <c r="Z231" s="19">
        <v>80.113259999999997</v>
      </c>
      <c r="AA231" s="19">
        <v>2.3597540000000001</v>
      </c>
      <c r="AB231" s="19">
        <v>0</v>
      </c>
      <c r="AC231" s="19">
        <v>82.473014000000006</v>
      </c>
      <c r="AD231" s="19">
        <v>36.425342999999998</v>
      </c>
      <c r="AE231" s="19">
        <v>57.062325000000001</v>
      </c>
      <c r="AF231" s="19">
        <v>4.4924150000000003</v>
      </c>
      <c r="AG231" s="19">
        <v>3.3693119999999999</v>
      </c>
      <c r="AH231" s="19">
        <v>71.773204000000007</v>
      </c>
      <c r="AI231" s="19">
        <v>4.1336170000000001</v>
      </c>
      <c r="AJ231" s="19">
        <v>136.69725600000001</v>
      </c>
      <c r="AK231" s="19">
        <v>2.0401400000000001</v>
      </c>
      <c r="AL231" s="19">
        <v>0</v>
      </c>
      <c r="AM231" s="19">
        <v>265.82413300000002</v>
      </c>
    </row>
    <row r="232" spans="1:39">
      <c r="A232" s="6" t="s">
        <v>476</v>
      </c>
      <c r="B232" s="6" t="s">
        <v>412</v>
      </c>
      <c r="C232" s="6" t="s">
        <v>477</v>
      </c>
      <c r="D232" s="5">
        <v>0</v>
      </c>
      <c r="E232" s="5">
        <v>54.449472999999998</v>
      </c>
      <c r="F232" s="5">
        <v>21.614999999999998</v>
      </c>
      <c r="G232" s="5">
        <v>76.064472999999992</v>
      </c>
      <c r="H232" s="5">
        <v>384.17168900000001</v>
      </c>
      <c r="I232" s="5">
        <v>14.636642</v>
      </c>
      <c r="J232" s="5">
        <v>0</v>
      </c>
      <c r="K232" s="5">
        <v>398.80833100000001</v>
      </c>
      <c r="L232" s="5">
        <v>355.32372399999997</v>
      </c>
      <c r="M232" s="5">
        <v>605.542644</v>
      </c>
      <c r="N232" s="5">
        <v>50.213004999999995</v>
      </c>
      <c r="O232" s="5">
        <v>37.659752999999995</v>
      </c>
      <c r="P232" s="5">
        <v>755.90732200000002</v>
      </c>
      <c r="Q232" s="5">
        <v>47.246019999999994</v>
      </c>
      <c r="R232" s="5">
        <v>1496.5687439999999</v>
      </c>
      <c r="S232" s="5">
        <v>11.709379999999999</v>
      </c>
      <c r="T232" s="5">
        <v>0</v>
      </c>
      <c r="U232" s="5">
        <v>0</v>
      </c>
      <c r="V232" s="5">
        <v>47.068262000000004</v>
      </c>
      <c r="W232" s="5">
        <v>2385.5429139999997</v>
      </c>
      <c r="X232" s="5">
        <v>2338.2968940000001</v>
      </c>
      <c r="Y232" s="19">
        <v>4.6188219999999998</v>
      </c>
      <c r="Z232" s="19">
        <v>38.373902000000001</v>
      </c>
      <c r="AA232" s="19">
        <v>1.4345410000000001</v>
      </c>
      <c r="AB232" s="19">
        <v>0</v>
      </c>
      <c r="AC232" s="19">
        <v>39.808442999999997</v>
      </c>
      <c r="AD232" s="19">
        <v>36.693353999999999</v>
      </c>
      <c r="AE232" s="19">
        <v>57.206105999999998</v>
      </c>
      <c r="AF232" s="19">
        <v>4.764729</v>
      </c>
      <c r="AG232" s="19">
        <v>3.573547</v>
      </c>
      <c r="AH232" s="19">
        <v>71.263908999999998</v>
      </c>
      <c r="AI232" s="19">
        <v>4.55</v>
      </c>
      <c r="AJ232" s="19">
        <v>136.808291</v>
      </c>
      <c r="AK232" s="19">
        <v>1.1524989999999999</v>
      </c>
      <c r="AL232" s="19">
        <v>0</v>
      </c>
      <c r="AM232" s="19">
        <v>219.08140899999998</v>
      </c>
    </row>
    <row r="233" spans="1:39">
      <c r="A233" s="6" t="s">
        <v>478</v>
      </c>
      <c r="B233" s="6" t="s">
        <v>412</v>
      </c>
      <c r="C233" s="6" t="s">
        <v>479</v>
      </c>
      <c r="D233" s="5">
        <v>0</v>
      </c>
      <c r="E233" s="5">
        <v>70.867166999999995</v>
      </c>
      <c r="F233" s="5">
        <v>34.002000000000002</v>
      </c>
      <c r="G233" s="5">
        <v>104.869167</v>
      </c>
      <c r="H233" s="5">
        <v>551.80577099999994</v>
      </c>
      <c r="I233" s="5">
        <v>19.622439</v>
      </c>
      <c r="J233" s="5">
        <v>0</v>
      </c>
      <c r="K233" s="5">
        <v>571.42820999999992</v>
      </c>
      <c r="L233" s="5">
        <v>245.01822300000001</v>
      </c>
      <c r="M233" s="5">
        <v>382.86103300000002</v>
      </c>
      <c r="N233" s="5">
        <v>32.071829999999999</v>
      </c>
      <c r="O233" s="5">
        <v>24.053872999999999</v>
      </c>
      <c r="P233" s="5">
        <v>483.25953199999998</v>
      </c>
      <c r="Q233" s="5">
        <v>26.737248999999998</v>
      </c>
      <c r="R233" s="5">
        <v>948.98351700000001</v>
      </c>
      <c r="S233" s="5">
        <v>12.012582</v>
      </c>
      <c r="T233" s="5">
        <v>0</v>
      </c>
      <c r="U233" s="5">
        <v>0</v>
      </c>
      <c r="V233" s="5">
        <v>37.650511000000002</v>
      </c>
      <c r="W233" s="5">
        <v>1919.9622099999999</v>
      </c>
      <c r="X233" s="5">
        <v>1893.2249609999999</v>
      </c>
      <c r="Y233" s="19">
        <v>6.2529859999999999</v>
      </c>
      <c r="Z233" s="19">
        <v>51.349657000000001</v>
      </c>
      <c r="AA233" s="19">
        <v>1.846066</v>
      </c>
      <c r="AB233" s="19">
        <v>0</v>
      </c>
      <c r="AC233" s="19">
        <v>53.195723000000001</v>
      </c>
      <c r="AD233" s="19">
        <v>24.206157999999999</v>
      </c>
      <c r="AE233" s="19">
        <v>38.977507000000003</v>
      </c>
      <c r="AF233" s="19">
        <v>3.043307</v>
      </c>
      <c r="AG233" s="19">
        <v>2.2824800000000001</v>
      </c>
      <c r="AH233" s="19">
        <v>48.788929000000003</v>
      </c>
      <c r="AI233" s="19">
        <v>2.963031</v>
      </c>
      <c r="AJ233" s="19">
        <v>93.092223000000004</v>
      </c>
      <c r="AK233" s="19">
        <v>1.184266</v>
      </c>
      <c r="AL233" s="19">
        <v>0</v>
      </c>
      <c r="AM233" s="19">
        <v>177.93135599999999</v>
      </c>
    </row>
    <row r="234" spans="1:39">
      <c r="A234" s="6" t="s">
        <v>480</v>
      </c>
      <c r="B234" s="6" t="s">
        <v>412</v>
      </c>
      <c r="C234" s="6" t="s">
        <v>481</v>
      </c>
      <c r="D234" s="5">
        <v>0</v>
      </c>
      <c r="E234" s="5">
        <v>59.192646999999994</v>
      </c>
      <c r="F234" s="5">
        <v>24.948</v>
      </c>
      <c r="G234" s="5">
        <v>84.140647000000001</v>
      </c>
      <c r="H234" s="5">
        <v>418.62753100000003</v>
      </c>
      <c r="I234" s="5">
        <v>16.460224999999998</v>
      </c>
      <c r="J234" s="5">
        <v>0</v>
      </c>
      <c r="K234" s="5">
        <v>435.08775600000001</v>
      </c>
      <c r="L234" s="5">
        <v>369.58384899999999</v>
      </c>
      <c r="M234" s="5">
        <v>605.81807400000002</v>
      </c>
      <c r="N234" s="5">
        <v>57.269144999999995</v>
      </c>
      <c r="O234" s="5">
        <v>42.951858999999999</v>
      </c>
      <c r="P234" s="5">
        <v>752.98377700000003</v>
      </c>
      <c r="Q234" s="5">
        <v>49.189491000000004</v>
      </c>
      <c r="R234" s="5">
        <v>1508.2123459999998</v>
      </c>
      <c r="S234" s="5">
        <v>12.722922000000001</v>
      </c>
      <c r="T234" s="5">
        <v>0</v>
      </c>
      <c r="U234" s="5">
        <v>0</v>
      </c>
      <c r="V234" s="5">
        <v>48.663719999999998</v>
      </c>
      <c r="W234" s="5">
        <v>2458.4112399999999</v>
      </c>
      <c r="X234" s="5">
        <v>2409.2217489999998</v>
      </c>
      <c r="Y234" s="19">
        <v>5.1455060000000001</v>
      </c>
      <c r="Z234" s="19">
        <v>41.667242999999999</v>
      </c>
      <c r="AA234" s="19">
        <v>1.4662139999999999</v>
      </c>
      <c r="AB234" s="19">
        <v>0</v>
      </c>
      <c r="AC234" s="19">
        <v>43.133457</v>
      </c>
      <c r="AD234" s="19">
        <v>39.966026999999997</v>
      </c>
      <c r="AE234" s="19">
        <v>55.745311000000001</v>
      </c>
      <c r="AF234" s="19">
        <v>5.4342899999999998</v>
      </c>
      <c r="AG234" s="19">
        <v>4.0757180000000002</v>
      </c>
      <c r="AH234" s="19">
        <v>69.305195999999995</v>
      </c>
      <c r="AI234" s="19">
        <v>4.5155430000000001</v>
      </c>
      <c r="AJ234" s="19">
        <v>134.56051500000001</v>
      </c>
      <c r="AK234" s="19">
        <v>1.1784600000000001</v>
      </c>
      <c r="AL234" s="19">
        <v>0</v>
      </c>
      <c r="AM234" s="19">
        <v>223.98396499999998</v>
      </c>
    </row>
    <row r="235" spans="1:39">
      <c r="A235" s="6" t="s">
        <v>482</v>
      </c>
      <c r="B235" s="6" t="s">
        <v>412</v>
      </c>
      <c r="C235" s="6" t="s">
        <v>483</v>
      </c>
      <c r="D235" s="5">
        <v>0</v>
      </c>
      <c r="E235" s="5">
        <v>67.037311999999986</v>
      </c>
      <c r="F235" s="5">
        <v>24.140999999999998</v>
      </c>
      <c r="G235" s="5">
        <v>91.178311999999991</v>
      </c>
      <c r="H235" s="5">
        <v>381.71897999999999</v>
      </c>
      <c r="I235" s="5">
        <v>13.691649</v>
      </c>
      <c r="J235" s="5">
        <v>0</v>
      </c>
      <c r="K235" s="5">
        <v>395.41062899999997</v>
      </c>
      <c r="L235" s="5">
        <v>378.06169300000005</v>
      </c>
      <c r="M235" s="5">
        <v>545.53342599999996</v>
      </c>
      <c r="N235" s="5">
        <v>53.894930000000002</v>
      </c>
      <c r="O235" s="5">
        <v>40.421197999999997</v>
      </c>
      <c r="P235" s="5">
        <v>692.723162</v>
      </c>
      <c r="Q235" s="5">
        <v>35.666188999999996</v>
      </c>
      <c r="R235" s="5">
        <v>1368.2389049999999</v>
      </c>
      <c r="S235" s="5">
        <v>17.193366000000001</v>
      </c>
      <c r="T235" s="5">
        <v>0</v>
      </c>
      <c r="U235" s="5">
        <v>0</v>
      </c>
      <c r="V235" s="5">
        <v>49.567976999999999</v>
      </c>
      <c r="W235" s="5">
        <v>2299.6508819999999</v>
      </c>
      <c r="X235" s="5">
        <v>2263.9846929999999</v>
      </c>
      <c r="Y235" s="19">
        <v>5.5829649999999997</v>
      </c>
      <c r="Z235" s="19">
        <v>37.999963999999999</v>
      </c>
      <c r="AA235" s="19">
        <v>1.2513669999999999</v>
      </c>
      <c r="AB235" s="19">
        <v>0</v>
      </c>
      <c r="AC235" s="19">
        <v>39.251331</v>
      </c>
      <c r="AD235" s="19">
        <v>39.113774999999997</v>
      </c>
      <c r="AE235" s="19">
        <v>63.367328000000001</v>
      </c>
      <c r="AF235" s="19">
        <v>5.114109</v>
      </c>
      <c r="AG235" s="19">
        <v>3.835582</v>
      </c>
      <c r="AH235" s="19">
        <v>78.861806999999999</v>
      </c>
      <c r="AI235" s="19">
        <v>5.0855620000000004</v>
      </c>
      <c r="AJ235" s="19">
        <v>151.17882599999999</v>
      </c>
      <c r="AK235" s="19">
        <v>1.4765109999999999</v>
      </c>
      <c r="AL235" s="19">
        <v>0</v>
      </c>
      <c r="AM235" s="19">
        <v>236.603408</v>
      </c>
    </row>
    <row r="236" spans="1:39">
      <c r="A236" s="6" t="s">
        <v>484</v>
      </c>
      <c r="B236" s="6" t="s">
        <v>412</v>
      </c>
      <c r="C236" s="6" t="s">
        <v>485</v>
      </c>
      <c r="D236" s="5">
        <v>0</v>
      </c>
      <c r="E236" s="5">
        <v>78.137530999999996</v>
      </c>
      <c r="F236" s="5">
        <v>33.122999999999998</v>
      </c>
      <c r="G236" s="5">
        <v>111.260531</v>
      </c>
      <c r="H236" s="5">
        <v>560.62199899999996</v>
      </c>
      <c r="I236" s="5">
        <v>19.628132000000001</v>
      </c>
      <c r="J236" s="5">
        <v>0</v>
      </c>
      <c r="K236" s="5">
        <v>580.2501309999999</v>
      </c>
      <c r="L236" s="5">
        <v>382.93765999999999</v>
      </c>
      <c r="M236" s="5">
        <v>550.98383700000011</v>
      </c>
      <c r="N236" s="5">
        <v>57.075097</v>
      </c>
      <c r="O236" s="5">
        <v>42.806324000000004</v>
      </c>
      <c r="P236" s="5">
        <v>689.96448600000008</v>
      </c>
      <c r="Q236" s="5">
        <v>41.716444000000003</v>
      </c>
      <c r="R236" s="5">
        <v>1382.546188</v>
      </c>
      <c r="S236" s="5">
        <v>18.750965000000001</v>
      </c>
      <c r="T236" s="5">
        <v>0</v>
      </c>
      <c r="U236" s="5">
        <v>0</v>
      </c>
      <c r="V236" s="5">
        <v>64.419922999999997</v>
      </c>
      <c r="W236" s="5">
        <v>2540.1653979999996</v>
      </c>
      <c r="X236" s="5">
        <v>2498.4489539999995</v>
      </c>
      <c r="Y236" s="19">
        <v>6.6491530000000001</v>
      </c>
      <c r="Z236" s="19">
        <v>56.010480000000001</v>
      </c>
      <c r="AA236" s="19">
        <v>1.7977080000000001</v>
      </c>
      <c r="AB236" s="19">
        <v>0</v>
      </c>
      <c r="AC236" s="19">
        <v>57.808188000000001</v>
      </c>
      <c r="AD236" s="19">
        <v>40.342762</v>
      </c>
      <c r="AE236" s="19">
        <v>49.713768000000002</v>
      </c>
      <c r="AF236" s="19">
        <v>5.4158759999999999</v>
      </c>
      <c r="AG236" s="19">
        <v>4.0619069999999997</v>
      </c>
      <c r="AH236" s="19">
        <v>62.372805999999997</v>
      </c>
      <c r="AI236" s="19">
        <v>3.693848</v>
      </c>
      <c r="AJ236" s="19">
        <v>121.564357</v>
      </c>
      <c r="AK236" s="19">
        <v>1.6382159999999999</v>
      </c>
      <c r="AL236" s="19">
        <v>0</v>
      </c>
      <c r="AM236" s="19">
        <v>228.00267600000001</v>
      </c>
    </row>
    <row r="237" spans="1:39">
      <c r="A237" s="6" t="s">
        <v>486</v>
      </c>
      <c r="B237" s="6" t="s">
        <v>412</v>
      </c>
      <c r="C237" s="6" t="s">
        <v>487</v>
      </c>
      <c r="D237" s="5">
        <v>0</v>
      </c>
      <c r="E237" s="5">
        <v>236.98050600000002</v>
      </c>
      <c r="F237" s="5">
        <v>83.525999999999996</v>
      </c>
      <c r="G237" s="5">
        <v>320.50650600000006</v>
      </c>
      <c r="H237" s="5">
        <v>1419.0858119999998</v>
      </c>
      <c r="I237" s="5">
        <v>69.834570000000014</v>
      </c>
      <c r="J237" s="5">
        <v>0</v>
      </c>
      <c r="K237" s="5">
        <v>1488.920382</v>
      </c>
      <c r="L237" s="5">
        <v>388.08389399999999</v>
      </c>
      <c r="M237" s="5">
        <v>515.16773699999999</v>
      </c>
      <c r="N237" s="5">
        <v>47.837271000000001</v>
      </c>
      <c r="O237" s="5">
        <v>35.877952000000001</v>
      </c>
      <c r="P237" s="5">
        <v>660.25715300000002</v>
      </c>
      <c r="Q237" s="5">
        <v>30.097034999999998</v>
      </c>
      <c r="R237" s="5">
        <v>1289.2371479999999</v>
      </c>
      <c r="S237" s="5">
        <v>30.936426000000001</v>
      </c>
      <c r="T237" s="5">
        <v>0</v>
      </c>
      <c r="U237" s="5">
        <v>0</v>
      </c>
      <c r="V237" s="5">
        <v>96.002285999999998</v>
      </c>
      <c r="W237" s="5">
        <v>3613.6866420000001</v>
      </c>
      <c r="X237" s="5">
        <v>3583.5896069999999</v>
      </c>
      <c r="Y237" s="19">
        <v>20.910045</v>
      </c>
      <c r="Z237" s="19">
        <v>128.158005</v>
      </c>
      <c r="AA237" s="19">
        <v>7.800713</v>
      </c>
      <c r="AB237" s="19">
        <v>0</v>
      </c>
      <c r="AC237" s="19">
        <v>135.958718</v>
      </c>
      <c r="AD237" s="19">
        <v>37.295729999999999</v>
      </c>
      <c r="AE237" s="19">
        <v>53.525682000000003</v>
      </c>
      <c r="AF237" s="19">
        <v>4.5392970000000004</v>
      </c>
      <c r="AG237" s="19">
        <v>3.4044729999999999</v>
      </c>
      <c r="AH237" s="19">
        <v>67.761129999999994</v>
      </c>
      <c r="AI237" s="19">
        <v>3.6207579999999999</v>
      </c>
      <c r="AJ237" s="19">
        <v>129.230582</v>
      </c>
      <c r="AK237" s="19">
        <v>3.0821670000000001</v>
      </c>
      <c r="AL237" s="19">
        <v>0</v>
      </c>
      <c r="AM237" s="19">
        <v>326.47724199999999</v>
      </c>
    </row>
    <row r="238" spans="1:39">
      <c r="A238" s="6" t="s">
        <v>488</v>
      </c>
      <c r="B238" s="6" t="s">
        <v>412</v>
      </c>
      <c r="C238" s="6" t="s">
        <v>489</v>
      </c>
      <c r="D238" s="5">
        <v>0</v>
      </c>
      <c r="E238" s="5">
        <v>32.936809999999994</v>
      </c>
      <c r="F238" s="5">
        <v>12.587999999999999</v>
      </c>
      <c r="G238" s="5">
        <v>45.524809999999995</v>
      </c>
      <c r="H238" s="5">
        <v>238.816406</v>
      </c>
      <c r="I238" s="5">
        <v>10.448145</v>
      </c>
      <c r="J238" s="5">
        <v>0</v>
      </c>
      <c r="K238" s="5">
        <v>249.26455099999998</v>
      </c>
      <c r="L238" s="5">
        <v>285.32255699999996</v>
      </c>
      <c r="M238" s="5">
        <v>658.771705</v>
      </c>
      <c r="N238" s="5">
        <v>35.265089999999994</v>
      </c>
      <c r="O238" s="5">
        <v>26.448819</v>
      </c>
      <c r="P238" s="5">
        <v>822.09720600000003</v>
      </c>
      <c r="Q238" s="5">
        <v>51.550088000000002</v>
      </c>
      <c r="R238" s="5">
        <v>1594.132908</v>
      </c>
      <c r="S238" s="5">
        <v>7.7648280000000005</v>
      </c>
      <c r="T238" s="5">
        <v>0</v>
      </c>
      <c r="U238" s="5">
        <v>0</v>
      </c>
      <c r="V238" s="5">
        <v>24.339236</v>
      </c>
      <c r="W238" s="5">
        <v>2206.3488900000002</v>
      </c>
      <c r="X238" s="5">
        <v>2154.7988020000003</v>
      </c>
      <c r="Y238" s="19">
        <v>3.4479449999999998</v>
      </c>
      <c r="Z238" s="19">
        <v>23.854744</v>
      </c>
      <c r="AA238" s="19">
        <v>1.007836</v>
      </c>
      <c r="AB238" s="19">
        <v>0</v>
      </c>
      <c r="AC238" s="19">
        <v>24.862580000000001</v>
      </c>
      <c r="AD238" s="19">
        <v>27.768488000000001</v>
      </c>
      <c r="AE238" s="19">
        <v>63.577764999999999</v>
      </c>
      <c r="AF238" s="19">
        <v>3.346317</v>
      </c>
      <c r="AG238" s="19">
        <v>2.5097369999999999</v>
      </c>
      <c r="AH238" s="19">
        <v>79.065263999999999</v>
      </c>
      <c r="AI238" s="19">
        <v>5.1368239999999998</v>
      </c>
      <c r="AJ238" s="19">
        <v>148.49908300000001</v>
      </c>
      <c r="AK238" s="19">
        <v>0.918547</v>
      </c>
      <c r="AL238" s="19">
        <v>0</v>
      </c>
      <c r="AM238" s="19">
        <v>205.49664300000001</v>
      </c>
    </row>
    <row r="239" spans="1:39">
      <c r="A239" s="6" t="s">
        <v>490</v>
      </c>
      <c r="B239" s="6" t="s">
        <v>412</v>
      </c>
      <c r="C239" s="6" t="s">
        <v>491</v>
      </c>
      <c r="D239" s="5">
        <v>0</v>
      </c>
      <c r="E239" s="5">
        <v>152.386551</v>
      </c>
      <c r="F239" s="5">
        <v>59.921999999999997</v>
      </c>
      <c r="G239" s="5">
        <v>212.30855099999999</v>
      </c>
      <c r="H239" s="5">
        <v>1070.8011289999999</v>
      </c>
      <c r="I239" s="5">
        <v>41.059567000000001</v>
      </c>
      <c r="J239" s="5">
        <v>0</v>
      </c>
      <c r="K239" s="5">
        <v>1111.860696</v>
      </c>
      <c r="L239" s="5">
        <v>342.66900199999998</v>
      </c>
      <c r="M239" s="5">
        <v>461.40582599999999</v>
      </c>
      <c r="N239" s="5">
        <v>49.565843000000001</v>
      </c>
      <c r="O239" s="5">
        <v>37.174381999999994</v>
      </c>
      <c r="P239" s="5">
        <v>582.41592000000003</v>
      </c>
      <c r="Q239" s="5">
        <v>32.213855000000002</v>
      </c>
      <c r="R239" s="5">
        <v>1162.7758259999998</v>
      </c>
      <c r="S239" s="5">
        <v>26.920742999999998</v>
      </c>
      <c r="T239" s="5">
        <v>0</v>
      </c>
      <c r="U239" s="5">
        <v>0</v>
      </c>
      <c r="V239" s="5">
        <v>56.542451999999997</v>
      </c>
      <c r="W239" s="5">
        <v>2913.0772699999998</v>
      </c>
      <c r="X239" s="5">
        <v>2880.8634149999993</v>
      </c>
      <c r="Y239" s="19">
        <v>13.445872</v>
      </c>
      <c r="Z239" s="19">
        <v>77.173323999999994</v>
      </c>
      <c r="AA239" s="19">
        <v>3.8999519999999999</v>
      </c>
      <c r="AB239" s="19">
        <v>0</v>
      </c>
      <c r="AC239" s="19">
        <v>81.073276000000007</v>
      </c>
      <c r="AD239" s="19">
        <v>35.903613</v>
      </c>
      <c r="AE239" s="19">
        <v>45.070318</v>
      </c>
      <c r="AF239" s="19">
        <v>4.703322</v>
      </c>
      <c r="AG239" s="19">
        <v>3.5274920000000001</v>
      </c>
      <c r="AH239" s="19">
        <v>56.594275000000003</v>
      </c>
      <c r="AI239" s="19">
        <v>3.3209919999999999</v>
      </c>
      <c r="AJ239" s="19">
        <v>109.89540700000001</v>
      </c>
      <c r="AK239" s="19">
        <v>2.6396069999999998</v>
      </c>
      <c r="AL239" s="19">
        <v>0</v>
      </c>
      <c r="AM239" s="19">
        <v>242.95777500000003</v>
      </c>
    </row>
    <row r="240" spans="1:39">
      <c r="A240" s="6" t="s">
        <v>492</v>
      </c>
      <c r="B240" s="6" t="s">
        <v>412</v>
      </c>
      <c r="C240" s="6" t="s">
        <v>493</v>
      </c>
      <c r="D240" s="5">
        <v>0</v>
      </c>
      <c r="E240" s="5">
        <v>60.337317000000006</v>
      </c>
      <c r="F240" s="5">
        <v>23.004000000000001</v>
      </c>
      <c r="G240" s="5">
        <v>83.341317000000004</v>
      </c>
      <c r="H240" s="5">
        <v>505.77442099999996</v>
      </c>
      <c r="I240" s="5">
        <v>41.515515000000001</v>
      </c>
      <c r="J240" s="5">
        <v>0</v>
      </c>
      <c r="K240" s="5">
        <v>547.28993600000001</v>
      </c>
      <c r="L240" s="5">
        <v>357.82944400000002</v>
      </c>
      <c r="M240" s="5">
        <v>650.711141</v>
      </c>
      <c r="N240" s="5">
        <v>50.995286999999998</v>
      </c>
      <c r="O240" s="5">
        <v>38.246465999999998</v>
      </c>
      <c r="P240" s="5">
        <v>809.52641000000006</v>
      </c>
      <c r="Q240" s="5">
        <v>52.396875999999999</v>
      </c>
      <c r="R240" s="5">
        <v>1601.87618</v>
      </c>
      <c r="S240" s="5">
        <v>12.350925999999999</v>
      </c>
      <c r="T240" s="5">
        <v>0</v>
      </c>
      <c r="U240" s="5">
        <v>0</v>
      </c>
      <c r="V240" s="5">
        <v>44.429741</v>
      </c>
      <c r="W240" s="5">
        <v>2647.1175439999997</v>
      </c>
      <c r="X240" s="5">
        <v>2594.7206679999995</v>
      </c>
      <c r="Y240" s="19">
        <v>5.2026880000000002</v>
      </c>
      <c r="Z240" s="19">
        <v>50.520480999999997</v>
      </c>
      <c r="AA240" s="19">
        <v>3.8645710000000002</v>
      </c>
      <c r="AB240" s="19">
        <v>0</v>
      </c>
      <c r="AC240" s="19">
        <v>54.385052000000002</v>
      </c>
      <c r="AD240" s="19">
        <v>37.286157000000003</v>
      </c>
      <c r="AE240" s="19">
        <v>59.714934999999997</v>
      </c>
      <c r="AF240" s="19">
        <v>4.8389620000000004</v>
      </c>
      <c r="AG240" s="19">
        <v>3.6292209999999998</v>
      </c>
      <c r="AH240" s="19">
        <v>74.342579999999998</v>
      </c>
      <c r="AI240" s="19">
        <v>4.7770000000000001</v>
      </c>
      <c r="AJ240" s="19">
        <v>142.52569800000001</v>
      </c>
      <c r="AK240" s="19">
        <v>1.4110180000000001</v>
      </c>
      <c r="AL240" s="19">
        <v>0</v>
      </c>
      <c r="AM240" s="19">
        <v>240.81061299999999</v>
      </c>
    </row>
    <row r="241" spans="1:39">
      <c r="A241" s="6" t="s">
        <v>494</v>
      </c>
      <c r="B241" s="6" t="s">
        <v>412</v>
      </c>
      <c r="C241" s="6" t="s">
        <v>495</v>
      </c>
      <c r="D241" s="5">
        <v>0</v>
      </c>
      <c r="E241" s="5">
        <v>93.201254000000006</v>
      </c>
      <c r="F241" s="5">
        <v>27.579000000000001</v>
      </c>
      <c r="G241" s="5">
        <v>120.780254</v>
      </c>
      <c r="H241" s="5">
        <v>639.09545100000003</v>
      </c>
      <c r="I241" s="5">
        <v>58.220625999999996</v>
      </c>
      <c r="J241" s="5">
        <v>0</v>
      </c>
      <c r="K241" s="5">
        <v>697.31607700000006</v>
      </c>
      <c r="L241" s="5">
        <v>426.24358899999999</v>
      </c>
      <c r="M241" s="5">
        <v>786.02089699999999</v>
      </c>
      <c r="N241" s="5">
        <v>50.953283999999996</v>
      </c>
      <c r="O241" s="5">
        <v>38.214964000000002</v>
      </c>
      <c r="P241" s="5">
        <v>989.35586799999999</v>
      </c>
      <c r="Q241" s="5">
        <v>56.530328999999995</v>
      </c>
      <c r="R241" s="5">
        <v>1921.0753419999999</v>
      </c>
      <c r="S241" s="5">
        <v>22.211366999999999</v>
      </c>
      <c r="T241" s="5">
        <v>0</v>
      </c>
      <c r="U241" s="5">
        <v>209.94519500000001</v>
      </c>
      <c r="V241" s="5">
        <v>181.421741</v>
      </c>
      <c r="W241" s="5">
        <v>3578.9935649999998</v>
      </c>
      <c r="X241" s="5">
        <v>3522.4632360000001</v>
      </c>
      <c r="Y241" s="19">
        <v>7.9045519999999998</v>
      </c>
      <c r="Z241" s="19">
        <v>63.256265999999997</v>
      </c>
      <c r="AA241" s="19">
        <v>5.2358120000000001</v>
      </c>
      <c r="AB241" s="19">
        <v>0</v>
      </c>
      <c r="AC241" s="19">
        <v>68.492078000000006</v>
      </c>
      <c r="AD241" s="19">
        <v>40.699772000000003</v>
      </c>
      <c r="AE241" s="19">
        <v>74.517668</v>
      </c>
      <c r="AF241" s="19">
        <v>4.8349760000000002</v>
      </c>
      <c r="AG241" s="19">
        <v>3.6262319999999999</v>
      </c>
      <c r="AH241" s="19">
        <v>93.583516000000003</v>
      </c>
      <c r="AI241" s="19">
        <v>5.4834319999999996</v>
      </c>
      <c r="AJ241" s="19">
        <v>176.56239199999999</v>
      </c>
      <c r="AK241" s="19">
        <v>2.1604290000000002</v>
      </c>
      <c r="AL241" s="19">
        <v>0</v>
      </c>
      <c r="AM241" s="19">
        <v>295.81922300000002</v>
      </c>
    </row>
    <row r="242" spans="1:39">
      <c r="A242" s="6" t="s">
        <v>496</v>
      </c>
      <c r="B242" s="6" t="s">
        <v>412</v>
      </c>
      <c r="C242" s="6" t="s">
        <v>497</v>
      </c>
      <c r="D242" s="5">
        <v>0</v>
      </c>
      <c r="E242" s="5">
        <v>28.415116000000001</v>
      </c>
      <c r="F242" s="5">
        <v>12.792</v>
      </c>
      <c r="G242" s="5">
        <v>41.207115999999999</v>
      </c>
      <c r="H242" s="5">
        <v>184.759716</v>
      </c>
      <c r="I242" s="5">
        <v>6.7742420000000001</v>
      </c>
      <c r="J242" s="5">
        <v>0</v>
      </c>
      <c r="K242" s="5">
        <v>191.53395799999998</v>
      </c>
      <c r="L242" s="5">
        <v>172.77675299999999</v>
      </c>
      <c r="M242" s="5">
        <v>325.15628600000002</v>
      </c>
      <c r="N242" s="5">
        <v>25.472375</v>
      </c>
      <c r="O242" s="5">
        <v>19.104281</v>
      </c>
      <c r="P242" s="5">
        <v>401.71884</v>
      </c>
      <c r="Q242" s="5">
        <v>27.827358</v>
      </c>
      <c r="R242" s="5">
        <v>799.27913999999998</v>
      </c>
      <c r="S242" s="5">
        <v>4.1298829999999995</v>
      </c>
      <c r="T242" s="5">
        <v>0</v>
      </c>
      <c r="U242" s="5">
        <v>0</v>
      </c>
      <c r="V242" s="5">
        <v>11.053589000000001</v>
      </c>
      <c r="W242" s="5">
        <v>1219.9804389999997</v>
      </c>
      <c r="X242" s="5">
        <v>1192.1530809999997</v>
      </c>
      <c r="Y242" s="19">
        <v>2.5072160000000001</v>
      </c>
      <c r="Z242" s="19">
        <v>18.272337</v>
      </c>
      <c r="AA242" s="19">
        <v>0.668068</v>
      </c>
      <c r="AB242" s="19">
        <v>0</v>
      </c>
      <c r="AC242" s="19">
        <v>18.940404999999998</v>
      </c>
      <c r="AD242" s="19">
        <v>18.165907000000001</v>
      </c>
      <c r="AE242" s="19">
        <v>31.920590000000001</v>
      </c>
      <c r="AF242" s="19">
        <v>2.4170829999999999</v>
      </c>
      <c r="AG242" s="19">
        <v>1.812811</v>
      </c>
      <c r="AH242" s="19">
        <v>39.229339000000003</v>
      </c>
      <c r="AI242" s="19">
        <v>2.8538079999999999</v>
      </c>
      <c r="AJ242" s="19">
        <v>75.379823000000002</v>
      </c>
      <c r="AK242" s="19">
        <v>0.423541</v>
      </c>
      <c r="AL242" s="19">
        <v>0</v>
      </c>
      <c r="AM242" s="19">
        <v>115.416892</v>
      </c>
    </row>
    <row r="243" spans="1:39">
      <c r="A243" s="6" t="s">
        <v>498</v>
      </c>
      <c r="B243" s="6" t="s">
        <v>412</v>
      </c>
      <c r="C243" s="6" t="s">
        <v>499</v>
      </c>
      <c r="D243" s="5">
        <v>0</v>
      </c>
      <c r="E243" s="5">
        <v>105.90203600000001</v>
      </c>
      <c r="F243" s="5">
        <v>45.332999999999998</v>
      </c>
      <c r="G243" s="5">
        <v>151.23503600000001</v>
      </c>
      <c r="H243" s="5">
        <v>791.70865900000001</v>
      </c>
      <c r="I243" s="5">
        <v>26.164252000000001</v>
      </c>
      <c r="J243" s="5">
        <v>0</v>
      </c>
      <c r="K243" s="5">
        <v>817.87291099999993</v>
      </c>
      <c r="L243" s="5">
        <v>314.45812100000001</v>
      </c>
      <c r="M243" s="5">
        <v>659.43015800000001</v>
      </c>
      <c r="N243" s="5">
        <v>39.865663999999995</v>
      </c>
      <c r="O243" s="5">
        <v>29.899248</v>
      </c>
      <c r="P243" s="5">
        <v>818.110952</v>
      </c>
      <c r="Q243" s="5">
        <v>54.429819999999999</v>
      </c>
      <c r="R243" s="5">
        <v>1601.735842</v>
      </c>
      <c r="S243" s="5">
        <v>23.863684000000003</v>
      </c>
      <c r="T243" s="5">
        <v>0</v>
      </c>
      <c r="U243" s="5">
        <v>0</v>
      </c>
      <c r="V243" s="5">
        <v>78.788925000000006</v>
      </c>
      <c r="W243" s="5">
        <v>2987.9545189999999</v>
      </c>
      <c r="X243" s="5">
        <v>2933.5246990000001</v>
      </c>
      <c r="Y243" s="19">
        <v>8.4659080000000007</v>
      </c>
      <c r="Z243" s="19">
        <v>76.451233999999999</v>
      </c>
      <c r="AA243" s="19">
        <v>3.0393490000000001</v>
      </c>
      <c r="AB243" s="19">
        <v>0</v>
      </c>
      <c r="AC243" s="19">
        <v>79.490583000000001</v>
      </c>
      <c r="AD243" s="19">
        <v>31.290268999999999</v>
      </c>
      <c r="AE243" s="19">
        <v>51.874355000000001</v>
      </c>
      <c r="AF243" s="19">
        <v>3.782867</v>
      </c>
      <c r="AG243" s="19">
        <v>2.8371499999999998</v>
      </c>
      <c r="AH243" s="19">
        <v>65.184223000000003</v>
      </c>
      <c r="AI243" s="19">
        <v>3.795172</v>
      </c>
      <c r="AJ243" s="19">
        <v>123.678595</v>
      </c>
      <c r="AK243" s="19">
        <v>1.9924249999999999</v>
      </c>
      <c r="AL243" s="19">
        <v>0</v>
      </c>
      <c r="AM243" s="19">
        <v>244.91777999999999</v>
      </c>
    </row>
    <row r="244" spans="1:39">
      <c r="A244" s="6" t="s">
        <v>500</v>
      </c>
      <c r="B244" s="6" t="s">
        <v>412</v>
      </c>
      <c r="C244" s="6" t="s">
        <v>144</v>
      </c>
      <c r="D244" s="5">
        <v>0</v>
      </c>
      <c r="E244" s="5">
        <v>107.97503700000001</v>
      </c>
      <c r="F244" s="5">
        <v>30.69</v>
      </c>
      <c r="G244" s="5">
        <v>138.66503700000001</v>
      </c>
      <c r="H244" s="5">
        <v>557.50973199999999</v>
      </c>
      <c r="I244" s="5">
        <v>26.878215000000001</v>
      </c>
      <c r="J244" s="5">
        <v>0</v>
      </c>
      <c r="K244" s="5">
        <v>584.38794699999994</v>
      </c>
      <c r="L244" s="5">
        <v>506.507203</v>
      </c>
      <c r="M244" s="5">
        <v>759.02310999999997</v>
      </c>
      <c r="N244" s="5">
        <v>74.525745999999998</v>
      </c>
      <c r="O244" s="5">
        <v>55.894309999999997</v>
      </c>
      <c r="P244" s="5">
        <v>955.13664399999993</v>
      </c>
      <c r="Q244" s="5">
        <v>54.72831</v>
      </c>
      <c r="R244" s="5">
        <v>1899.3081200000001</v>
      </c>
      <c r="S244" s="5">
        <v>28.649771000000001</v>
      </c>
      <c r="T244" s="5">
        <v>0</v>
      </c>
      <c r="U244" s="5">
        <v>0</v>
      </c>
      <c r="V244" s="5">
        <v>72.664168000000004</v>
      </c>
      <c r="W244" s="5">
        <v>3230.1822460000003</v>
      </c>
      <c r="X244" s="5">
        <v>3175.4539360000003</v>
      </c>
      <c r="Y244" s="19">
        <v>8.4843890000000002</v>
      </c>
      <c r="Z244" s="19">
        <v>55.758130999999999</v>
      </c>
      <c r="AA244" s="19">
        <v>1.778011</v>
      </c>
      <c r="AB244" s="19">
        <v>0</v>
      </c>
      <c r="AC244" s="19">
        <v>57.536141999999998</v>
      </c>
      <c r="AD244" s="19">
        <v>53.533641000000003</v>
      </c>
      <c r="AE244" s="19">
        <v>94.499956999999995</v>
      </c>
      <c r="AF244" s="19">
        <v>7.0717739999999996</v>
      </c>
      <c r="AG244" s="19">
        <v>5.3038309999999997</v>
      </c>
      <c r="AH244" s="19">
        <v>116.183426</v>
      </c>
      <c r="AI244" s="19">
        <v>8.4214800000000007</v>
      </c>
      <c r="AJ244" s="19">
        <v>223.058988</v>
      </c>
      <c r="AK244" s="19">
        <v>2.328452</v>
      </c>
      <c r="AL244" s="19">
        <v>0</v>
      </c>
      <c r="AM244" s="19">
        <v>344.94161200000002</v>
      </c>
    </row>
    <row r="245" spans="1:39">
      <c r="A245" s="6" t="s">
        <v>501</v>
      </c>
      <c r="B245" s="6" t="s">
        <v>412</v>
      </c>
      <c r="C245" s="6" t="s">
        <v>502</v>
      </c>
      <c r="D245" s="5">
        <v>0</v>
      </c>
      <c r="E245" s="5">
        <v>77.783102999999997</v>
      </c>
      <c r="F245" s="5">
        <v>21.693000000000001</v>
      </c>
      <c r="G245" s="5">
        <v>99.476103000000009</v>
      </c>
      <c r="H245" s="5">
        <v>521.26521500000001</v>
      </c>
      <c r="I245" s="5">
        <v>49.614246000000001</v>
      </c>
      <c r="J245" s="5">
        <v>0</v>
      </c>
      <c r="K245" s="5">
        <v>570.87946099999999</v>
      </c>
      <c r="L245" s="5">
        <v>423.56862100000001</v>
      </c>
      <c r="M245" s="5">
        <v>915.67243700000006</v>
      </c>
      <c r="N245" s="5">
        <v>57.447642000000002</v>
      </c>
      <c r="O245" s="5">
        <v>43.085731000000003</v>
      </c>
      <c r="P245" s="5">
        <v>1133.1740630000002</v>
      </c>
      <c r="Q245" s="5">
        <v>77.250570999999994</v>
      </c>
      <c r="R245" s="5">
        <v>2226.6304440000004</v>
      </c>
      <c r="S245" s="5">
        <v>18.754318999999999</v>
      </c>
      <c r="T245" s="5">
        <v>0</v>
      </c>
      <c r="U245" s="5">
        <v>0</v>
      </c>
      <c r="V245" s="5">
        <v>77.523759000000013</v>
      </c>
      <c r="W245" s="5">
        <v>3416.8327070000005</v>
      </c>
      <c r="X245" s="5">
        <v>3339.5821360000004</v>
      </c>
      <c r="Y245" s="19">
        <v>6.8115220000000001</v>
      </c>
      <c r="Z245" s="19">
        <v>52.067816000000001</v>
      </c>
      <c r="AA245" s="19">
        <v>4.9118209999999998</v>
      </c>
      <c r="AB245" s="19">
        <v>0</v>
      </c>
      <c r="AC245" s="19">
        <v>56.979636999999997</v>
      </c>
      <c r="AD245" s="19">
        <v>42.941524000000001</v>
      </c>
      <c r="AE245" s="19">
        <v>87.354923999999997</v>
      </c>
      <c r="AF245" s="19">
        <v>5.4512280000000004</v>
      </c>
      <c r="AG245" s="19">
        <v>4.0884210000000003</v>
      </c>
      <c r="AH245" s="19">
        <v>107.822754</v>
      </c>
      <c r="AI245" s="19">
        <v>7.5354330000000003</v>
      </c>
      <c r="AJ245" s="19">
        <v>204.71732700000001</v>
      </c>
      <c r="AK245" s="19">
        <v>1.7394829999999999</v>
      </c>
      <c r="AL245" s="19">
        <v>0</v>
      </c>
      <c r="AM245" s="19">
        <v>313.18949300000003</v>
      </c>
    </row>
    <row r="246" spans="1:39">
      <c r="A246" s="6" t="s">
        <v>503</v>
      </c>
      <c r="B246" s="6" t="s">
        <v>412</v>
      </c>
      <c r="C246" s="6" t="s">
        <v>504</v>
      </c>
      <c r="D246" s="5">
        <v>0</v>
      </c>
      <c r="E246" s="5">
        <v>33.851108000000004</v>
      </c>
      <c r="F246" s="5">
        <v>13.977</v>
      </c>
      <c r="G246" s="5">
        <v>47.828108</v>
      </c>
      <c r="H246" s="5">
        <v>354.86827099999999</v>
      </c>
      <c r="I246" s="5">
        <v>13.675141</v>
      </c>
      <c r="J246" s="5">
        <v>0</v>
      </c>
      <c r="K246" s="5">
        <v>368.54341199999999</v>
      </c>
      <c r="L246" s="5">
        <v>269.315471</v>
      </c>
      <c r="M246" s="5">
        <v>354.46522899999997</v>
      </c>
      <c r="N246" s="5">
        <v>43.972785000000002</v>
      </c>
      <c r="O246" s="5">
        <v>32.979588000000007</v>
      </c>
      <c r="P246" s="5">
        <v>439.37175300000001</v>
      </c>
      <c r="Q246" s="5">
        <v>29.486971</v>
      </c>
      <c r="R246" s="5">
        <v>900.27632600000004</v>
      </c>
      <c r="S246" s="5">
        <v>5.8466049999999994</v>
      </c>
      <c r="T246" s="5">
        <v>0</v>
      </c>
      <c r="U246" s="5">
        <v>0</v>
      </c>
      <c r="V246" s="5">
        <v>14.780296</v>
      </c>
      <c r="W246" s="5">
        <v>1606.590218</v>
      </c>
      <c r="X246" s="5">
        <v>1577.1032470000002</v>
      </c>
      <c r="Y246" s="19">
        <v>2.986863</v>
      </c>
      <c r="Z246" s="19">
        <v>35.333697999999998</v>
      </c>
      <c r="AA246" s="19">
        <v>1.21021</v>
      </c>
      <c r="AB246" s="19">
        <v>0</v>
      </c>
      <c r="AC246" s="19">
        <v>36.543908000000002</v>
      </c>
      <c r="AD246" s="19">
        <v>29.853522000000002</v>
      </c>
      <c r="AE246" s="19">
        <v>30.460785999999999</v>
      </c>
      <c r="AF246" s="19">
        <v>4.172593</v>
      </c>
      <c r="AG246" s="19">
        <v>3.1294439999999999</v>
      </c>
      <c r="AH246" s="19">
        <v>37.976824999999998</v>
      </c>
      <c r="AI246" s="19">
        <v>2.404747</v>
      </c>
      <c r="AJ246" s="19">
        <v>75.739648000000003</v>
      </c>
      <c r="AK246" s="19">
        <v>0.55889</v>
      </c>
      <c r="AL246" s="19">
        <v>0</v>
      </c>
      <c r="AM246" s="19">
        <v>145.68283099999999</v>
      </c>
    </row>
    <row r="247" spans="1:39">
      <c r="A247" s="6" t="s">
        <v>505</v>
      </c>
      <c r="B247" s="6" t="s">
        <v>412</v>
      </c>
      <c r="C247" s="6" t="s">
        <v>506</v>
      </c>
      <c r="D247" s="5">
        <v>0</v>
      </c>
      <c r="E247" s="5">
        <v>24.908638</v>
      </c>
      <c r="F247" s="5">
        <v>9.6210000000000004</v>
      </c>
      <c r="G247" s="5">
        <v>34.529637999999998</v>
      </c>
      <c r="H247" s="5">
        <v>221.51835299999999</v>
      </c>
      <c r="I247" s="5">
        <v>12.018274</v>
      </c>
      <c r="J247" s="5">
        <v>0</v>
      </c>
      <c r="K247" s="5">
        <v>233.53662700000001</v>
      </c>
      <c r="L247" s="5">
        <v>487.18965399999996</v>
      </c>
      <c r="M247" s="5">
        <v>674.430115</v>
      </c>
      <c r="N247" s="5">
        <v>87.871234999999999</v>
      </c>
      <c r="O247" s="5">
        <v>65.903426999999994</v>
      </c>
      <c r="P247" s="5">
        <v>821.66629699999999</v>
      </c>
      <c r="Q247" s="5">
        <v>64.523280999999997</v>
      </c>
      <c r="R247" s="5">
        <v>1714.3943549999999</v>
      </c>
      <c r="S247" s="5">
        <v>5.1350339999999992</v>
      </c>
      <c r="T247" s="5">
        <v>0</v>
      </c>
      <c r="U247" s="5">
        <v>0</v>
      </c>
      <c r="V247" s="5">
        <v>20.376000000000001</v>
      </c>
      <c r="W247" s="5">
        <v>2495.1613080000002</v>
      </c>
      <c r="X247" s="5">
        <v>2430.6380270000004</v>
      </c>
      <c r="Y247" s="19">
        <v>2.0229780000000002</v>
      </c>
      <c r="Z247" s="19">
        <v>22.126888000000001</v>
      </c>
      <c r="AA247" s="19">
        <v>1.1923870000000001</v>
      </c>
      <c r="AB247" s="19">
        <v>0</v>
      </c>
      <c r="AC247" s="19">
        <v>23.319275000000001</v>
      </c>
      <c r="AD247" s="19">
        <v>57.001120999999998</v>
      </c>
      <c r="AE247" s="19">
        <v>57.199494000000001</v>
      </c>
      <c r="AF247" s="19">
        <v>8.3381329999999991</v>
      </c>
      <c r="AG247" s="19">
        <v>6.2535990000000004</v>
      </c>
      <c r="AH247" s="19">
        <v>70.047702999999998</v>
      </c>
      <c r="AI247" s="19">
        <v>5.2600420000000003</v>
      </c>
      <c r="AJ247" s="19">
        <v>141.83892900000001</v>
      </c>
      <c r="AK247" s="19">
        <v>0.465229</v>
      </c>
      <c r="AL247" s="19">
        <v>0</v>
      </c>
      <c r="AM247" s="19">
        <v>224.64753199999998</v>
      </c>
    </row>
    <row r="248" spans="1:39">
      <c r="A248" s="6" t="s">
        <v>507</v>
      </c>
      <c r="B248" s="6" t="s">
        <v>412</v>
      </c>
      <c r="C248" s="6" t="s">
        <v>508</v>
      </c>
      <c r="D248" s="5">
        <v>0</v>
      </c>
      <c r="E248" s="5">
        <v>60.729688000000003</v>
      </c>
      <c r="F248" s="5">
        <v>23.922000000000001</v>
      </c>
      <c r="G248" s="5">
        <v>84.651687999999993</v>
      </c>
      <c r="H248" s="5">
        <v>421.86595400000004</v>
      </c>
      <c r="I248" s="5">
        <v>23.815508000000001</v>
      </c>
      <c r="J248" s="5">
        <v>0</v>
      </c>
      <c r="K248" s="5">
        <v>445.68146200000007</v>
      </c>
      <c r="L248" s="5">
        <v>301.00421</v>
      </c>
      <c r="M248" s="5">
        <v>562.632882</v>
      </c>
      <c r="N248" s="5">
        <v>42.294374000000005</v>
      </c>
      <c r="O248" s="5">
        <v>31.720779</v>
      </c>
      <c r="P248" s="5">
        <v>702.44559199999992</v>
      </c>
      <c r="Q248" s="5">
        <v>43.837428000000003</v>
      </c>
      <c r="R248" s="5">
        <v>1382.931055</v>
      </c>
      <c r="S248" s="5">
        <v>13.510661000000001</v>
      </c>
      <c r="T248" s="5">
        <v>0</v>
      </c>
      <c r="U248" s="5">
        <v>0</v>
      </c>
      <c r="V248" s="5">
        <v>34.649864000000001</v>
      </c>
      <c r="W248" s="5">
        <v>2262.4289399999998</v>
      </c>
      <c r="X248" s="5">
        <v>2218.591512</v>
      </c>
      <c r="Y248" s="19">
        <v>5.2358260000000003</v>
      </c>
      <c r="Z248" s="19">
        <v>42.139085000000001</v>
      </c>
      <c r="AA248" s="19">
        <v>2.3037369999999999</v>
      </c>
      <c r="AB248" s="19">
        <v>0</v>
      </c>
      <c r="AC248" s="19">
        <v>44.442822</v>
      </c>
      <c r="AD248" s="19">
        <v>31.324954999999999</v>
      </c>
      <c r="AE248" s="19">
        <v>55.741706000000001</v>
      </c>
      <c r="AF248" s="19">
        <v>4.0133289999999997</v>
      </c>
      <c r="AG248" s="19">
        <v>3.0099960000000001</v>
      </c>
      <c r="AH248" s="19">
        <v>69.228268</v>
      </c>
      <c r="AI248" s="19">
        <v>4.5578659999999998</v>
      </c>
      <c r="AJ248" s="19">
        <v>131.99329900000001</v>
      </c>
      <c r="AK248" s="19">
        <v>1.334436</v>
      </c>
      <c r="AL248" s="19">
        <v>0</v>
      </c>
      <c r="AM248" s="19">
        <v>214.33133799999999</v>
      </c>
    </row>
    <row r="249" spans="1:39">
      <c r="A249" s="6" t="s">
        <v>509</v>
      </c>
      <c r="B249" s="6" t="s">
        <v>412</v>
      </c>
      <c r="C249" s="6" t="s">
        <v>510</v>
      </c>
      <c r="D249" s="5">
        <v>0</v>
      </c>
      <c r="E249" s="5">
        <v>154.247118</v>
      </c>
      <c r="F249" s="5">
        <v>64.626000000000005</v>
      </c>
      <c r="G249" s="5">
        <v>218.87311799999998</v>
      </c>
      <c r="H249" s="5">
        <v>826.34918400000004</v>
      </c>
      <c r="I249" s="5">
        <v>43.366962000000001</v>
      </c>
      <c r="J249" s="5">
        <v>0</v>
      </c>
      <c r="K249" s="5">
        <v>869.71614599999998</v>
      </c>
      <c r="L249" s="5">
        <v>420.63772700000004</v>
      </c>
      <c r="M249" s="5">
        <v>602.91747099999998</v>
      </c>
      <c r="N249" s="5">
        <v>62.870900999999996</v>
      </c>
      <c r="O249" s="5">
        <v>47.153175000000005</v>
      </c>
      <c r="P249" s="5">
        <v>754.98111300000005</v>
      </c>
      <c r="Q249" s="5">
        <v>45.658355</v>
      </c>
      <c r="R249" s="5">
        <v>1513.581015</v>
      </c>
      <c r="S249" s="5">
        <v>31.159654999999997</v>
      </c>
      <c r="T249" s="5">
        <v>0</v>
      </c>
      <c r="U249" s="5">
        <v>0</v>
      </c>
      <c r="V249" s="5">
        <v>81.968254999999999</v>
      </c>
      <c r="W249" s="5">
        <v>3135.9359159999999</v>
      </c>
      <c r="X249" s="5">
        <v>3090.2775609999999</v>
      </c>
      <c r="Y249" s="19">
        <v>13.61004</v>
      </c>
      <c r="Z249" s="19">
        <v>73.713651999999996</v>
      </c>
      <c r="AA249" s="19">
        <v>4.9517420000000003</v>
      </c>
      <c r="AB249" s="19">
        <v>0</v>
      </c>
      <c r="AC249" s="19">
        <v>78.665394000000006</v>
      </c>
      <c r="AD249" s="19">
        <v>44.246741</v>
      </c>
      <c r="AE249" s="19">
        <v>54.873941000000002</v>
      </c>
      <c r="AF249" s="19">
        <v>5.9658439999999997</v>
      </c>
      <c r="AG249" s="19">
        <v>4.4743820000000003</v>
      </c>
      <c r="AH249" s="19">
        <v>68.6584</v>
      </c>
      <c r="AI249" s="19">
        <v>4.1881760000000003</v>
      </c>
      <c r="AJ249" s="19">
        <v>133.972567</v>
      </c>
      <c r="AK249" s="19">
        <v>2.8317770000000002</v>
      </c>
      <c r="AL249" s="19">
        <v>0</v>
      </c>
      <c r="AM249" s="19">
        <v>273.32651900000002</v>
      </c>
    </row>
    <row r="250" spans="1:39">
      <c r="A250" s="6" t="s">
        <v>511</v>
      </c>
      <c r="B250" s="6" t="s">
        <v>412</v>
      </c>
      <c r="C250" s="6" t="s">
        <v>512</v>
      </c>
      <c r="D250" s="5">
        <v>0</v>
      </c>
      <c r="E250" s="5">
        <v>66.435136999999997</v>
      </c>
      <c r="F250" s="5">
        <v>29.207999999999998</v>
      </c>
      <c r="G250" s="5">
        <v>95.643136999999996</v>
      </c>
      <c r="H250" s="5">
        <v>570.19094400000006</v>
      </c>
      <c r="I250" s="5">
        <v>20.984424000000001</v>
      </c>
      <c r="J250" s="5">
        <v>0</v>
      </c>
      <c r="K250" s="5">
        <v>591.17536800000005</v>
      </c>
      <c r="L250" s="5">
        <v>269.44370600000002</v>
      </c>
      <c r="M250" s="5">
        <v>452.34838400000001</v>
      </c>
      <c r="N250" s="5">
        <v>34.665227000000002</v>
      </c>
      <c r="O250" s="5">
        <v>25.998920999999999</v>
      </c>
      <c r="P250" s="5">
        <v>566.38993900000003</v>
      </c>
      <c r="Q250" s="5">
        <v>34.283317000000004</v>
      </c>
      <c r="R250" s="5">
        <v>1113.685788</v>
      </c>
      <c r="S250" s="5">
        <v>15.198974</v>
      </c>
      <c r="T250" s="5">
        <v>0</v>
      </c>
      <c r="U250" s="5">
        <v>0</v>
      </c>
      <c r="V250" s="5">
        <v>37.422186000000004</v>
      </c>
      <c r="W250" s="5">
        <v>2122.5691590000001</v>
      </c>
      <c r="X250" s="5">
        <v>2088.2858419999998</v>
      </c>
      <c r="Y250" s="19">
        <v>5.9593920000000002</v>
      </c>
      <c r="Z250" s="19">
        <v>56.322986999999998</v>
      </c>
      <c r="AA250" s="19">
        <v>2.11436</v>
      </c>
      <c r="AB250" s="19">
        <v>0</v>
      </c>
      <c r="AC250" s="19">
        <v>58.437347000000003</v>
      </c>
      <c r="AD250" s="19">
        <v>26.599036000000002</v>
      </c>
      <c r="AE250" s="19">
        <v>40.335616999999999</v>
      </c>
      <c r="AF250" s="19">
        <v>3.2893970000000001</v>
      </c>
      <c r="AG250" s="19">
        <v>2.467047</v>
      </c>
      <c r="AH250" s="19">
        <v>50.643501999999998</v>
      </c>
      <c r="AI250" s="19">
        <v>2.9753310000000002</v>
      </c>
      <c r="AJ250" s="19">
        <v>96.735562999999999</v>
      </c>
      <c r="AK250" s="19">
        <v>1.4014450000000001</v>
      </c>
      <c r="AL250" s="19">
        <v>0</v>
      </c>
      <c r="AM250" s="19">
        <v>189.13278300000002</v>
      </c>
    </row>
    <row r="251" spans="1:39">
      <c r="A251" s="6" t="s">
        <v>513</v>
      </c>
      <c r="B251" s="6" t="s">
        <v>412</v>
      </c>
      <c r="C251" s="6" t="s">
        <v>514</v>
      </c>
      <c r="D251" s="5">
        <v>0</v>
      </c>
      <c r="E251" s="5">
        <v>145.375945</v>
      </c>
      <c r="F251" s="5">
        <v>51.396000000000001</v>
      </c>
      <c r="G251" s="5">
        <v>196.77194500000002</v>
      </c>
      <c r="H251" s="5">
        <v>1158.453205</v>
      </c>
      <c r="I251" s="5">
        <v>46.932318000000002</v>
      </c>
      <c r="J251" s="5">
        <v>0</v>
      </c>
      <c r="K251" s="5">
        <v>1205.3855230000001</v>
      </c>
      <c r="L251" s="5">
        <v>517.05848900000001</v>
      </c>
      <c r="M251" s="5">
        <v>539.5013100000001</v>
      </c>
      <c r="N251" s="5">
        <v>74.349557000000004</v>
      </c>
      <c r="O251" s="5">
        <v>55.762169</v>
      </c>
      <c r="P251" s="5">
        <v>686.97519299999999</v>
      </c>
      <c r="Q251" s="5">
        <v>34.147309</v>
      </c>
      <c r="R251" s="5">
        <v>1390.7355379999999</v>
      </c>
      <c r="S251" s="5">
        <v>30.067350999999999</v>
      </c>
      <c r="T251" s="5">
        <v>0</v>
      </c>
      <c r="U251" s="5">
        <v>0</v>
      </c>
      <c r="V251" s="5">
        <v>116.04114999999999</v>
      </c>
      <c r="W251" s="5">
        <v>3456.059996</v>
      </c>
      <c r="X251" s="5">
        <v>3421.912687</v>
      </c>
      <c r="Y251" s="19">
        <v>12.326001</v>
      </c>
      <c r="Z251" s="19">
        <v>109.860772</v>
      </c>
      <c r="AA251" s="19">
        <v>4.1657529999999996</v>
      </c>
      <c r="AB251" s="19">
        <v>0</v>
      </c>
      <c r="AC251" s="19">
        <v>114.02652500000001</v>
      </c>
      <c r="AD251" s="19">
        <v>54.453586000000001</v>
      </c>
      <c r="AE251" s="19">
        <v>49.774863000000003</v>
      </c>
      <c r="AF251" s="19">
        <v>7.0550569999999997</v>
      </c>
      <c r="AG251" s="19">
        <v>5.2912920000000003</v>
      </c>
      <c r="AH251" s="19">
        <v>63.377830000000003</v>
      </c>
      <c r="AI251" s="19">
        <v>3.152285</v>
      </c>
      <c r="AJ251" s="19">
        <v>125.499042</v>
      </c>
      <c r="AK251" s="19">
        <v>2.9763500000000001</v>
      </c>
      <c r="AL251" s="19">
        <v>0</v>
      </c>
      <c r="AM251" s="19">
        <v>309.28150400000004</v>
      </c>
    </row>
    <row r="252" spans="1:39">
      <c r="A252" s="6" t="s">
        <v>515</v>
      </c>
      <c r="B252" s="6" t="s">
        <v>412</v>
      </c>
      <c r="C252" s="6" t="s">
        <v>516</v>
      </c>
      <c r="D252" s="5">
        <v>0</v>
      </c>
      <c r="E252" s="5">
        <v>128.18762100000001</v>
      </c>
      <c r="F252" s="5">
        <v>55.002000000000002</v>
      </c>
      <c r="G252" s="5">
        <v>183.18962099999999</v>
      </c>
      <c r="H252" s="5">
        <v>1018.136432</v>
      </c>
      <c r="I252" s="5">
        <v>62.078449999999997</v>
      </c>
      <c r="J252" s="5">
        <v>0</v>
      </c>
      <c r="K252" s="5">
        <v>1080.214882</v>
      </c>
      <c r="L252" s="5">
        <v>297.52142400000002</v>
      </c>
      <c r="M252" s="5">
        <v>496.55809499999998</v>
      </c>
      <c r="N252" s="5">
        <v>39.122504999999997</v>
      </c>
      <c r="O252" s="5">
        <v>29.341878000000001</v>
      </c>
      <c r="P252" s="5">
        <v>621.40604900000005</v>
      </c>
      <c r="Q252" s="5">
        <v>37.833550000000002</v>
      </c>
      <c r="R252" s="5">
        <v>1224.2620770000001</v>
      </c>
      <c r="S252" s="5">
        <v>20.979654</v>
      </c>
      <c r="T252" s="5">
        <v>0</v>
      </c>
      <c r="U252" s="5">
        <v>0</v>
      </c>
      <c r="V252" s="5">
        <v>52.709845000000001</v>
      </c>
      <c r="W252" s="5">
        <v>2858.8775030000006</v>
      </c>
      <c r="X252" s="5">
        <v>2821.0439530000008</v>
      </c>
      <c r="Y252" s="19">
        <v>11.310672</v>
      </c>
      <c r="Z252" s="19">
        <v>98.324781000000002</v>
      </c>
      <c r="AA252" s="19">
        <v>5.5329819999999996</v>
      </c>
      <c r="AB252" s="19">
        <v>0</v>
      </c>
      <c r="AC252" s="19">
        <v>103.85776300000001</v>
      </c>
      <c r="AD252" s="19">
        <v>30.350836999999999</v>
      </c>
      <c r="AE252" s="19">
        <v>38.996130000000001</v>
      </c>
      <c r="AF252" s="19">
        <v>3.7123499999999998</v>
      </c>
      <c r="AG252" s="19">
        <v>2.7842630000000002</v>
      </c>
      <c r="AH252" s="19">
        <v>49.496305</v>
      </c>
      <c r="AI252" s="19">
        <v>2.562055</v>
      </c>
      <c r="AJ252" s="19">
        <v>94.989047999999997</v>
      </c>
      <c r="AK252" s="19">
        <v>1.863556</v>
      </c>
      <c r="AL252" s="19">
        <v>0</v>
      </c>
      <c r="AM252" s="19">
        <v>242.37187600000004</v>
      </c>
    </row>
    <row r="253" spans="1:39">
      <c r="A253" s="6" t="s">
        <v>517</v>
      </c>
      <c r="B253" s="6" t="s">
        <v>412</v>
      </c>
      <c r="C253" s="6" t="s">
        <v>518</v>
      </c>
      <c r="D253" s="5">
        <v>0</v>
      </c>
      <c r="E253" s="5">
        <v>93.927840000000003</v>
      </c>
      <c r="F253" s="5">
        <v>36.768000000000001</v>
      </c>
      <c r="G253" s="5">
        <v>130.69584</v>
      </c>
      <c r="H253" s="5">
        <v>661.06962999999996</v>
      </c>
      <c r="I253" s="5">
        <v>28.214170999999997</v>
      </c>
      <c r="J253" s="5">
        <v>0</v>
      </c>
      <c r="K253" s="5">
        <v>689.28380099999993</v>
      </c>
      <c r="L253" s="5">
        <v>373.15821999999997</v>
      </c>
      <c r="M253" s="5">
        <v>579.54327000000001</v>
      </c>
      <c r="N253" s="5">
        <v>54.402881000000001</v>
      </c>
      <c r="O253" s="5">
        <v>40.802160999999998</v>
      </c>
      <c r="P253" s="5">
        <v>724.77354400000002</v>
      </c>
      <c r="Q253" s="5">
        <v>44.440067000000006</v>
      </c>
      <c r="R253" s="5">
        <v>1443.9619229999998</v>
      </c>
      <c r="S253" s="5">
        <v>20.681515000000001</v>
      </c>
      <c r="T253" s="5">
        <v>0</v>
      </c>
      <c r="U253" s="5">
        <v>0</v>
      </c>
      <c r="V253" s="5">
        <v>62.654429999999998</v>
      </c>
      <c r="W253" s="5">
        <v>2720.4357290000003</v>
      </c>
      <c r="X253" s="5">
        <v>2675.9956620000003</v>
      </c>
      <c r="Y253" s="19">
        <v>7.9204939999999997</v>
      </c>
      <c r="Z253" s="19">
        <v>65.710151999999994</v>
      </c>
      <c r="AA253" s="19">
        <v>3.0021580000000001</v>
      </c>
      <c r="AB253" s="19">
        <v>0</v>
      </c>
      <c r="AC253" s="19">
        <v>68.712310000000002</v>
      </c>
      <c r="AD253" s="19">
        <v>39.092993</v>
      </c>
      <c r="AE253" s="19">
        <v>55.910069</v>
      </c>
      <c r="AF253" s="19">
        <v>5.1623089999999996</v>
      </c>
      <c r="AG253" s="19">
        <v>3.8717320000000002</v>
      </c>
      <c r="AH253" s="19">
        <v>69.664648</v>
      </c>
      <c r="AI253" s="19">
        <v>4.4379379999999999</v>
      </c>
      <c r="AJ253" s="19">
        <v>134.60875799999999</v>
      </c>
      <c r="AK253" s="19">
        <v>2.0008789999999999</v>
      </c>
      <c r="AL253" s="19">
        <v>0</v>
      </c>
      <c r="AM253" s="19">
        <v>252.33543399999999</v>
      </c>
    </row>
    <row r="254" spans="1:39">
      <c r="A254" s="6" t="s">
        <v>519</v>
      </c>
      <c r="B254" s="6" t="s">
        <v>412</v>
      </c>
      <c r="C254" s="6" t="s">
        <v>520</v>
      </c>
      <c r="D254" s="5">
        <v>0</v>
      </c>
      <c r="E254" s="5">
        <v>82.209552000000002</v>
      </c>
      <c r="F254" s="5">
        <v>39.476999999999997</v>
      </c>
      <c r="G254" s="5">
        <v>121.68655199999999</v>
      </c>
      <c r="H254" s="5">
        <v>469.58816200000001</v>
      </c>
      <c r="I254" s="5">
        <v>17.210141</v>
      </c>
      <c r="J254" s="5">
        <v>0</v>
      </c>
      <c r="K254" s="5">
        <v>486.79830300000003</v>
      </c>
      <c r="L254" s="5">
        <v>279.96759200000002</v>
      </c>
      <c r="M254" s="5">
        <v>452.24767700000001</v>
      </c>
      <c r="N254" s="5">
        <v>41.497019999999999</v>
      </c>
      <c r="O254" s="5">
        <v>31.122765000000001</v>
      </c>
      <c r="P254" s="5">
        <v>562.07170599999995</v>
      </c>
      <c r="Q254" s="5">
        <v>36.741647</v>
      </c>
      <c r="R254" s="5">
        <v>1123.6808149999999</v>
      </c>
      <c r="S254" s="5">
        <v>11.860507999999999</v>
      </c>
      <c r="T254" s="5">
        <v>0</v>
      </c>
      <c r="U254" s="5">
        <v>0</v>
      </c>
      <c r="V254" s="5">
        <v>37.589427999999998</v>
      </c>
      <c r="W254" s="5">
        <v>2061.5831979999998</v>
      </c>
      <c r="X254" s="5">
        <v>2024.841551</v>
      </c>
      <c r="Y254" s="19">
        <v>7.2537839999999996</v>
      </c>
      <c r="Z254" s="19">
        <v>44.342567000000003</v>
      </c>
      <c r="AA254" s="19">
        <v>1.6470210000000001</v>
      </c>
      <c r="AB254" s="19">
        <v>0</v>
      </c>
      <c r="AC254" s="19">
        <v>45.989587999999998</v>
      </c>
      <c r="AD254" s="19">
        <v>29.548587999999999</v>
      </c>
      <c r="AE254" s="19">
        <v>39.221485000000001</v>
      </c>
      <c r="AF254" s="19">
        <v>3.9376669999999998</v>
      </c>
      <c r="AG254" s="19">
        <v>2.9532500000000002</v>
      </c>
      <c r="AH254" s="19">
        <v>48.981158999999998</v>
      </c>
      <c r="AI254" s="19">
        <v>3.0481440000000002</v>
      </c>
      <c r="AJ254" s="19">
        <v>95.093560999999994</v>
      </c>
      <c r="AK254" s="19">
        <v>1.2763310000000001</v>
      </c>
      <c r="AL254" s="19">
        <v>0</v>
      </c>
      <c r="AM254" s="19">
        <v>179.16185199999998</v>
      </c>
    </row>
    <row r="255" spans="1:39">
      <c r="A255" s="6" t="s">
        <v>521</v>
      </c>
      <c r="B255" s="6" t="s">
        <v>412</v>
      </c>
      <c r="C255" s="6" t="s">
        <v>522</v>
      </c>
      <c r="D255" s="5">
        <v>0</v>
      </c>
      <c r="E255" s="5">
        <v>330.00034000000005</v>
      </c>
      <c r="F255" s="5">
        <v>109.629</v>
      </c>
      <c r="G255" s="5">
        <v>439.62934000000001</v>
      </c>
      <c r="H255" s="5">
        <v>2170.5509070000003</v>
      </c>
      <c r="I255" s="5">
        <v>102.275446</v>
      </c>
      <c r="J255" s="5">
        <v>0</v>
      </c>
      <c r="K255" s="5">
        <v>2272.8263529999999</v>
      </c>
      <c r="L255" s="5">
        <v>472.23140899999999</v>
      </c>
      <c r="M255" s="5">
        <v>658.12022400000001</v>
      </c>
      <c r="N255" s="5">
        <v>48.307858999999993</v>
      </c>
      <c r="O255" s="5">
        <v>36.230893999999999</v>
      </c>
      <c r="P255" s="5">
        <v>845.80042800000001</v>
      </c>
      <c r="Q255" s="5">
        <v>37.077802000000005</v>
      </c>
      <c r="R255" s="5">
        <v>1625.5372069999999</v>
      </c>
      <c r="S255" s="5">
        <v>57.690500999999998</v>
      </c>
      <c r="T255" s="5">
        <v>0</v>
      </c>
      <c r="U255" s="5">
        <v>0</v>
      </c>
      <c r="V255" s="5">
        <v>160.87891699999997</v>
      </c>
      <c r="W255" s="5">
        <v>5028.7937270000011</v>
      </c>
      <c r="X255" s="5">
        <v>4991.7159250000004</v>
      </c>
      <c r="Y255" s="19">
        <v>29.117675999999999</v>
      </c>
      <c r="Z255" s="19">
        <v>186.971318</v>
      </c>
      <c r="AA255" s="19">
        <v>7.6597239999999998</v>
      </c>
      <c r="AB255" s="19">
        <v>0</v>
      </c>
      <c r="AC255" s="19">
        <v>194.63104200000001</v>
      </c>
      <c r="AD255" s="19">
        <v>42.590581</v>
      </c>
      <c r="AE255" s="19">
        <v>56.165064999999998</v>
      </c>
      <c r="AF255" s="19">
        <v>4.583952</v>
      </c>
      <c r="AG255" s="19">
        <v>3.437964</v>
      </c>
      <c r="AH255" s="19">
        <v>72.775453999999996</v>
      </c>
      <c r="AI255" s="19">
        <v>2.815191</v>
      </c>
      <c r="AJ255" s="19">
        <v>136.962435</v>
      </c>
      <c r="AK255" s="19">
        <v>5.6176180000000002</v>
      </c>
      <c r="AL255" s="19">
        <v>0</v>
      </c>
      <c r="AM255" s="19">
        <v>408.91935199999995</v>
      </c>
    </row>
    <row r="256" spans="1:39">
      <c r="A256" s="6" t="s">
        <v>523</v>
      </c>
      <c r="B256" s="6" t="s">
        <v>412</v>
      </c>
      <c r="C256" s="6" t="s">
        <v>524</v>
      </c>
      <c r="D256" s="5">
        <v>0</v>
      </c>
      <c r="E256" s="5">
        <v>107.97512500000001</v>
      </c>
      <c r="F256" s="5">
        <v>43.944000000000003</v>
      </c>
      <c r="G256" s="5">
        <v>151.91912500000001</v>
      </c>
      <c r="H256" s="5">
        <v>648.73926100000006</v>
      </c>
      <c r="I256" s="5">
        <v>27.190007000000001</v>
      </c>
      <c r="J256" s="5">
        <v>0</v>
      </c>
      <c r="K256" s="5">
        <v>675.92926800000009</v>
      </c>
      <c r="L256" s="5">
        <v>410.14167700000002</v>
      </c>
      <c r="M256" s="5">
        <v>652.21110400000009</v>
      </c>
      <c r="N256" s="5">
        <v>55.220661999999997</v>
      </c>
      <c r="O256" s="5">
        <v>41.415497999999999</v>
      </c>
      <c r="P256" s="5">
        <v>817.34214399999996</v>
      </c>
      <c r="Q256" s="5">
        <v>49.017841999999995</v>
      </c>
      <c r="R256" s="5">
        <v>1615.2072499999999</v>
      </c>
      <c r="S256" s="5">
        <v>26.585449000000001</v>
      </c>
      <c r="T256" s="5">
        <v>0</v>
      </c>
      <c r="U256" s="5">
        <v>0</v>
      </c>
      <c r="V256" s="5">
        <v>102.21801600000001</v>
      </c>
      <c r="W256" s="5">
        <v>2982.0007850000002</v>
      </c>
      <c r="X256" s="5">
        <v>2932.982943</v>
      </c>
      <c r="Y256" s="19">
        <v>9.1752800000000008</v>
      </c>
      <c r="Z256" s="19">
        <v>58.129880999999997</v>
      </c>
      <c r="AA256" s="19">
        <v>2.6860659999999998</v>
      </c>
      <c r="AB256" s="19">
        <v>0</v>
      </c>
      <c r="AC256" s="19">
        <v>60.815947000000001</v>
      </c>
      <c r="AD256" s="19">
        <v>41.215985000000003</v>
      </c>
      <c r="AE256" s="19">
        <v>69.163438999999997</v>
      </c>
      <c r="AF256" s="19">
        <v>5.2399069999999996</v>
      </c>
      <c r="AG256" s="19">
        <v>3.929932</v>
      </c>
      <c r="AH256" s="19">
        <v>85.673339999999996</v>
      </c>
      <c r="AI256" s="19">
        <v>5.7871040000000002</v>
      </c>
      <c r="AJ256" s="19">
        <v>164.006618</v>
      </c>
      <c r="AK256" s="19">
        <v>2.3280690000000002</v>
      </c>
      <c r="AL256" s="19">
        <v>0</v>
      </c>
      <c r="AM256" s="19">
        <v>277.54189899999994</v>
      </c>
    </row>
    <row r="257" spans="1:39">
      <c r="A257" s="6" t="s">
        <v>525</v>
      </c>
      <c r="B257" s="6" t="s">
        <v>412</v>
      </c>
      <c r="C257" s="6" t="s">
        <v>526</v>
      </c>
      <c r="D257" s="5">
        <v>0</v>
      </c>
      <c r="E257" s="5">
        <v>185.275723</v>
      </c>
      <c r="F257" s="5">
        <v>64.838999999999999</v>
      </c>
      <c r="G257" s="5">
        <v>250.114723</v>
      </c>
      <c r="H257" s="5">
        <v>1382.0369969999999</v>
      </c>
      <c r="I257" s="5">
        <v>87.753748999999999</v>
      </c>
      <c r="J257" s="5">
        <v>0</v>
      </c>
      <c r="K257" s="5">
        <v>1469.7907460000001</v>
      </c>
      <c r="L257" s="5">
        <v>493.97891900000002</v>
      </c>
      <c r="M257" s="5">
        <v>611.92798199999993</v>
      </c>
      <c r="N257" s="5">
        <v>63.553905</v>
      </c>
      <c r="O257" s="5">
        <v>47.665430000000001</v>
      </c>
      <c r="P257" s="5">
        <v>773.80068299999994</v>
      </c>
      <c r="Q257" s="5">
        <v>41.907482000000002</v>
      </c>
      <c r="R257" s="5">
        <v>1538.8554820000002</v>
      </c>
      <c r="S257" s="5">
        <v>36.950478000000004</v>
      </c>
      <c r="T257" s="5">
        <v>0</v>
      </c>
      <c r="U257" s="5">
        <v>0</v>
      </c>
      <c r="V257" s="5">
        <v>125.14340700000001</v>
      </c>
      <c r="W257" s="5">
        <v>3914.8337550000006</v>
      </c>
      <c r="X257" s="5">
        <v>3872.9262730000005</v>
      </c>
      <c r="Y257" s="19">
        <v>15.393644</v>
      </c>
      <c r="Z257" s="19">
        <v>134.424712</v>
      </c>
      <c r="AA257" s="19">
        <v>8.2749880000000005</v>
      </c>
      <c r="AB257" s="19">
        <v>0</v>
      </c>
      <c r="AC257" s="19">
        <v>142.69970000000001</v>
      </c>
      <c r="AD257" s="19">
        <v>48.710849000000003</v>
      </c>
      <c r="AE257" s="19">
        <v>53.579771000000001</v>
      </c>
      <c r="AF257" s="19">
        <v>6.030653</v>
      </c>
      <c r="AG257" s="19">
        <v>4.5229900000000001</v>
      </c>
      <c r="AH257" s="19">
        <v>68.104517999999999</v>
      </c>
      <c r="AI257" s="19">
        <v>3.462704</v>
      </c>
      <c r="AJ257" s="19">
        <v>132.237932</v>
      </c>
      <c r="AK257" s="19">
        <v>3.6233810000000002</v>
      </c>
      <c r="AL257" s="19">
        <v>0</v>
      </c>
      <c r="AM257" s="19">
        <v>342.66550599999999</v>
      </c>
    </row>
    <row r="258" spans="1:39">
      <c r="A258" s="6" t="s">
        <v>527</v>
      </c>
      <c r="B258" s="6" t="s">
        <v>412</v>
      </c>
      <c r="C258" s="6" t="s">
        <v>528</v>
      </c>
      <c r="D258" s="5">
        <v>0</v>
      </c>
      <c r="E258" s="5">
        <v>179.08094800000001</v>
      </c>
      <c r="F258" s="5">
        <v>75.495000000000005</v>
      </c>
      <c r="G258" s="5">
        <v>254.57594800000001</v>
      </c>
      <c r="H258" s="5">
        <v>949.78852399999994</v>
      </c>
      <c r="I258" s="5">
        <v>58.751933999999999</v>
      </c>
      <c r="J258" s="5">
        <v>0</v>
      </c>
      <c r="K258" s="5">
        <v>1008.5404579999999</v>
      </c>
      <c r="L258" s="5">
        <v>298.08891600000004</v>
      </c>
      <c r="M258" s="5">
        <v>417.18057699999997</v>
      </c>
      <c r="N258" s="5">
        <v>37.139229</v>
      </c>
      <c r="O258" s="5">
        <v>27.854422</v>
      </c>
      <c r="P258" s="5">
        <v>535.64556100000004</v>
      </c>
      <c r="Q258" s="5">
        <v>23.800559</v>
      </c>
      <c r="R258" s="5">
        <v>1041.6203479999999</v>
      </c>
      <c r="S258" s="5">
        <v>21.465782000000001</v>
      </c>
      <c r="T258" s="5">
        <v>0</v>
      </c>
      <c r="U258" s="5">
        <v>0</v>
      </c>
      <c r="V258" s="5">
        <v>55.058307999999997</v>
      </c>
      <c r="W258" s="5">
        <v>2679.3497600000001</v>
      </c>
      <c r="X258" s="5">
        <v>2655.5492010000003</v>
      </c>
      <c r="Y258" s="19">
        <v>15.801259999999999</v>
      </c>
      <c r="Z258" s="19">
        <v>88.454539999999994</v>
      </c>
      <c r="AA258" s="19">
        <v>4.5979320000000001</v>
      </c>
      <c r="AB258" s="19">
        <v>0</v>
      </c>
      <c r="AC258" s="19">
        <v>93.052471999999995</v>
      </c>
      <c r="AD258" s="19">
        <v>29.030892999999999</v>
      </c>
      <c r="AE258" s="19">
        <v>44.801713999999997</v>
      </c>
      <c r="AF258" s="19">
        <v>3.5241560000000001</v>
      </c>
      <c r="AG258" s="19">
        <v>2.6431170000000002</v>
      </c>
      <c r="AH258" s="19">
        <v>56.598793000000001</v>
      </c>
      <c r="AI258" s="19">
        <v>3.1001409999999998</v>
      </c>
      <c r="AJ258" s="19">
        <v>107.56778</v>
      </c>
      <c r="AK258" s="19">
        <v>1.807995</v>
      </c>
      <c r="AL258" s="19">
        <v>0</v>
      </c>
      <c r="AM258" s="19">
        <v>247.2604</v>
      </c>
    </row>
    <row r="259" spans="1:39">
      <c r="A259" s="6" t="s">
        <v>529</v>
      </c>
      <c r="B259" s="6" t="s">
        <v>412</v>
      </c>
      <c r="C259" s="6" t="s">
        <v>530</v>
      </c>
      <c r="D259" s="5">
        <v>0</v>
      </c>
      <c r="E259" s="5">
        <v>71.085806000000005</v>
      </c>
      <c r="F259" s="5">
        <v>36.725999999999999</v>
      </c>
      <c r="G259" s="5">
        <v>107.81180600000002</v>
      </c>
      <c r="H259" s="5">
        <v>730.52002300000004</v>
      </c>
      <c r="I259" s="5">
        <v>20.679444</v>
      </c>
      <c r="J259" s="5">
        <v>0</v>
      </c>
      <c r="K259" s="5">
        <v>751.19946700000003</v>
      </c>
      <c r="L259" s="5">
        <v>316.17542499999996</v>
      </c>
      <c r="M259" s="5">
        <v>523.282014</v>
      </c>
      <c r="N259" s="5">
        <v>46.449839999999995</v>
      </c>
      <c r="O259" s="5">
        <v>34.837379999999996</v>
      </c>
      <c r="P259" s="5">
        <v>645.43876</v>
      </c>
      <c r="Q259" s="5">
        <v>45.405165999999994</v>
      </c>
      <c r="R259" s="5">
        <v>1295.4131599999998</v>
      </c>
      <c r="S259" s="5">
        <v>15.143486000000001</v>
      </c>
      <c r="T259" s="5">
        <v>0</v>
      </c>
      <c r="U259" s="5">
        <v>0</v>
      </c>
      <c r="V259" s="5">
        <v>47.746427000000004</v>
      </c>
      <c r="W259" s="5">
        <v>2533.489771</v>
      </c>
      <c r="X259" s="5">
        <v>2488.084605</v>
      </c>
      <c r="Y259" s="19">
        <v>6.1394700000000002</v>
      </c>
      <c r="Z259" s="19">
        <v>64.085449999999994</v>
      </c>
      <c r="AA259" s="19">
        <v>2.0150450000000002</v>
      </c>
      <c r="AB259" s="19">
        <v>0</v>
      </c>
      <c r="AC259" s="19">
        <v>66.100494999999995</v>
      </c>
      <c r="AD259" s="19">
        <v>33.129123</v>
      </c>
      <c r="AE259" s="19">
        <v>41.538226000000002</v>
      </c>
      <c r="AF259" s="19">
        <v>4.4076420000000001</v>
      </c>
      <c r="AG259" s="19">
        <v>3.3057319999999999</v>
      </c>
      <c r="AH259" s="19">
        <v>51.814287999999998</v>
      </c>
      <c r="AI259" s="19">
        <v>3.2635450000000001</v>
      </c>
      <c r="AJ259" s="19">
        <v>101.065888</v>
      </c>
      <c r="AK259" s="19">
        <v>1.2450950000000001</v>
      </c>
      <c r="AL259" s="19">
        <v>0</v>
      </c>
      <c r="AM259" s="19">
        <v>207.68007099999997</v>
      </c>
    </row>
    <row r="260" spans="1:39">
      <c r="A260" s="6" t="s">
        <v>531</v>
      </c>
      <c r="B260" s="6" t="s">
        <v>412</v>
      </c>
      <c r="C260" s="6" t="s">
        <v>532</v>
      </c>
      <c r="D260" s="5">
        <v>0</v>
      </c>
      <c r="E260" s="5">
        <v>51.293393000000002</v>
      </c>
      <c r="F260" s="5">
        <v>17.024999999999999</v>
      </c>
      <c r="G260" s="5">
        <v>68.318393000000015</v>
      </c>
      <c r="H260" s="5">
        <v>267.998424</v>
      </c>
      <c r="I260" s="5">
        <v>10.532579999999999</v>
      </c>
      <c r="J260" s="5">
        <v>0</v>
      </c>
      <c r="K260" s="5">
        <v>278.531004</v>
      </c>
      <c r="L260" s="5">
        <v>254.36332000000002</v>
      </c>
      <c r="M260" s="5">
        <v>544.75556400000005</v>
      </c>
      <c r="N260" s="5">
        <v>32.090040000000002</v>
      </c>
      <c r="O260" s="5">
        <v>24.067529</v>
      </c>
      <c r="P260" s="5">
        <v>683.05850999999996</v>
      </c>
      <c r="Q260" s="5">
        <v>40.719402000000002</v>
      </c>
      <c r="R260" s="5">
        <v>1324.691045</v>
      </c>
      <c r="S260" s="5">
        <v>11.442817</v>
      </c>
      <c r="T260" s="5">
        <v>0</v>
      </c>
      <c r="U260" s="5">
        <v>0</v>
      </c>
      <c r="V260" s="5">
        <v>40.490364999999997</v>
      </c>
      <c r="W260" s="5">
        <v>1977.8369439999999</v>
      </c>
      <c r="X260" s="5">
        <v>1937.117542</v>
      </c>
      <c r="Y260" s="19">
        <v>4.3494989999999998</v>
      </c>
      <c r="Z260" s="19">
        <v>26.722579</v>
      </c>
      <c r="AA260" s="19">
        <v>1.0597270000000001</v>
      </c>
      <c r="AB260" s="19">
        <v>0</v>
      </c>
      <c r="AC260" s="19">
        <v>27.782305999999998</v>
      </c>
      <c r="AD260" s="19">
        <v>25.324182</v>
      </c>
      <c r="AE260" s="19">
        <v>56.154262000000003</v>
      </c>
      <c r="AF260" s="19">
        <v>3.0450349999999999</v>
      </c>
      <c r="AG260" s="19">
        <v>2.2837770000000002</v>
      </c>
      <c r="AH260" s="19">
        <v>69.774625</v>
      </c>
      <c r="AI260" s="19">
        <v>4.5716089999999996</v>
      </c>
      <c r="AJ260" s="19">
        <v>131.257699</v>
      </c>
      <c r="AK260" s="19">
        <v>1.110177</v>
      </c>
      <c r="AL260" s="19">
        <v>0</v>
      </c>
      <c r="AM260" s="19">
        <v>189.82386300000002</v>
      </c>
    </row>
    <row r="261" spans="1:39">
      <c r="A261" s="6" t="s">
        <v>533</v>
      </c>
      <c r="B261" s="6" t="s">
        <v>412</v>
      </c>
      <c r="C261" s="6" t="s">
        <v>534</v>
      </c>
      <c r="D261" s="5">
        <v>0</v>
      </c>
      <c r="E261" s="5">
        <v>198.21353299999998</v>
      </c>
      <c r="F261" s="5">
        <v>70.908000000000001</v>
      </c>
      <c r="G261" s="5">
        <v>269.121533</v>
      </c>
      <c r="H261" s="5">
        <v>1290.8994930000001</v>
      </c>
      <c r="I261" s="5">
        <v>72.733429999999998</v>
      </c>
      <c r="J261" s="5">
        <v>0</v>
      </c>
      <c r="K261" s="5">
        <v>1363.6329229999999</v>
      </c>
      <c r="L261" s="5">
        <v>525.66138799999999</v>
      </c>
      <c r="M261" s="5">
        <v>645.36063799999999</v>
      </c>
      <c r="N261" s="5">
        <v>70.062724000000003</v>
      </c>
      <c r="O261" s="5">
        <v>52.547042000000005</v>
      </c>
      <c r="P261" s="5">
        <v>819.23691500000007</v>
      </c>
      <c r="Q261" s="5">
        <v>42.338466999999994</v>
      </c>
      <c r="R261" s="5">
        <v>1629.5457860000001</v>
      </c>
      <c r="S261" s="5">
        <v>40.205374000000006</v>
      </c>
      <c r="T261" s="5">
        <v>0</v>
      </c>
      <c r="U261" s="5">
        <v>0</v>
      </c>
      <c r="V261" s="5">
        <v>170.793476</v>
      </c>
      <c r="W261" s="5">
        <v>3998.9604799999997</v>
      </c>
      <c r="X261" s="5">
        <v>3956.6220129999992</v>
      </c>
      <c r="Y261" s="19">
        <v>16.719362</v>
      </c>
      <c r="Z261" s="19">
        <v>126.04436099999999</v>
      </c>
      <c r="AA261" s="19">
        <v>7.0587999999999997</v>
      </c>
      <c r="AB261" s="19">
        <v>0</v>
      </c>
      <c r="AC261" s="19">
        <v>133.103161</v>
      </c>
      <c r="AD261" s="19">
        <v>54.009301999999998</v>
      </c>
      <c r="AE261" s="19">
        <v>61.625822999999997</v>
      </c>
      <c r="AF261" s="19">
        <v>6.6482780000000004</v>
      </c>
      <c r="AG261" s="19">
        <v>4.9862080000000004</v>
      </c>
      <c r="AH261" s="19">
        <v>77.786012999999997</v>
      </c>
      <c r="AI261" s="19">
        <v>4.3037130000000001</v>
      </c>
      <c r="AJ261" s="19">
        <v>151.046322</v>
      </c>
      <c r="AK261" s="19">
        <v>0</v>
      </c>
      <c r="AL261" s="19">
        <v>0</v>
      </c>
      <c r="AM261" s="19">
        <v>354.87814699999996</v>
      </c>
    </row>
    <row r="262" spans="1:39">
      <c r="A262" s="6" t="s">
        <v>535</v>
      </c>
      <c r="B262" s="6" t="s">
        <v>412</v>
      </c>
      <c r="C262" s="6" t="s">
        <v>536</v>
      </c>
      <c r="D262" s="5">
        <v>0</v>
      </c>
      <c r="E262" s="5">
        <v>27.984591000000002</v>
      </c>
      <c r="F262" s="5">
        <v>12.42</v>
      </c>
      <c r="G262" s="5">
        <v>40.404591000000003</v>
      </c>
      <c r="H262" s="5">
        <v>356.03008</v>
      </c>
      <c r="I262" s="5">
        <v>15.141191000000001</v>
      </c>
      <c r="J262" s="5">
        <v>0</v>
      </c>
      <c r="K262" s="5">
        <v>371.17127099999999</v>
      </c>
      <c r="L262" s="5">
        <v>263.13172399999996</v>
      </c>
      <c r="M262" s="5">
        <v>455.98226099999999</v>
      </c>
      <c r="N262" s="5">
        <v>38.393057999999996</v>
      </c>
      <c r="O262" s="5">
        <v>28.794794000000003</v>
      </c>
      <c r="P262" s="5">
        <v>567.02304000000004</v>
      </c>
      <c r="Q262" s="5">
        <v>36.862794000000001</v>
      </c>
      <c r="R262" s="5">
        <v>1127.0559469999998</v>
      </c>
      <c r="S262" s="5">
        <v>6.2895200000000004</v>
      </c>
      <c r="T262" s="5">
        <v>0</v>
      </c>
      <c r="U262" s="5">
        <v>0</v>
      </c>
      <c r="V262" s="5">
        <v>23.96968</v>
      </c>
      <c r="W262" s="5">
        <v>1832.0227329999998</v>
      </c>
      <c r="X262" s="5">
        <v>1795.1599389999997</v>
      </c>
      <c r="Y262" s="19">
        <v>2.4692280000000002</v>
      </c>
      <c r="Z262" s="19">
        <v>35.562911</v>
      </c>
      <c r="AA262" s="19">
        <v>1.2403</v>
      </c>
      <c r="AB262" s="19">
        <v>0</v>
      </c>
      <c r="AC262" s="19">
        <v>36.803210999999997</v>
      </c>
      <c r="AD262" s="19">
        <v>27.628247000000002</v>
      </c>
      <c r="AE262" s="19">
        <v>40.576794999999997</v>
      </c>
      <c r="AF262" s="19">
        <v>3.6431309999999999</v>
      </c>
      <c r="AG262" s="19">
        <v>2.7323490000000001</v>
      </c>
      <c r="AH262" s="19">
        <v>50.614331999999997</v>
      </c>
      <c r="AI262" s="19">
        <v>3.1884070000000002</v>
      </c>
      <c r="AJ262" s="19">
        <v>97.566607000000005</v>
      </c>
      <c r="AK262" s="19">
        <v>0.53795099999999996</v>
      </c>
      <c r="AL262" s="19">
        <v>0</v>
      </c>
      <c r="AM262" s="19">
        <v>165.00524399999998</v>
      </c>
    </row>
    <row r="263" spans="1:39">
      <c r="A263" s="6" t="s">
        <v>537</v>
      </c>
      <c r="B263" s="6" t="s">
        <v>412</v>
      </c>
      <c r="C263" s="6" t="s">
        <v>538</v>
      </c>
      <c r="D263" s="5">
        <v>0</v>
      </c>
      <c r="E263" s="5">
        <v>48.723442000000006</v>
      </c>
      <c r="F263" s="5">
        <v>19.847999999999999</v>
      </c>
      <c r="G263" s="5">
        <v>68.571442000000005</v>
      </c>
      <c r="H263" s="5">
        <v>375.65175199999999</v>
      </c>
      <c r="I263" s="5">
        <v>27.572779999999998</v>
      </c>
      <c r="J263" s="5">
        <v>0</v>
      </c>
      <c r="K263" s="5">
        <v>403.22453200000001</v>
      </c>
      <c r="L263" s="5">
        <v>328.35029400000002</v>
      </c>
      <c r="M263" s="5">
        <v>590.89292599999999</v>
      </c>
      <c r="N263" s="5">
        <v>50.580212000000003</v>
      </c>
      <c r="O263" s="5">
        <v>37.935158999999999</v>
      </c>
      <c r="P263" s="5">
        <v>723.6947439999999</v>
      </c>
      <c r="Q263" s="5">
        <v>54.294264000000005</v>
      </c>
      <c r="R263" s="5">
        <v>1457.397305</v>
      </c>
      <c r="S263" s="5">
        <v>11.481923</v>
      </c>
      <c r="T263" s="5">
        <v>0</v>
      </c>
      <c r="U263" s="5">
        <v>0</v>
      </c>
      <c r="V263" s="5">
        <v>34.611919</v>
      </c>
      <c r="W263" s="5">
        <v>2303.6374150000001</v>
      </c>
      <c r="X263" s="5">
        <v>2249.343151</v>
      </c>
      <c r="Y263" s="19">
        <v>4.3683829999999997</v>
      </c>
      <c r="Z263" s="19">
        <v>37.528193000000002</v>
      </c>
      <c r="AA263" s="19">
        <v>2.5282209999999998</v>
      </c>
      <c r="AB263" s="19">
        <v>0</v>
      </c>
      <c r="AC263" s="19">
        <v>40.056413999999997</v>
      </c>
      <c r="AD263" s="19">
        <v>35.633507000000002</v>
      </c>
      <c r="AE263" s="19">
        <v>37.106310000000001</v>
      </c>
      <c r="AF263" s="19">
        <v>4.7995739999999998</v>
      </c>
      <c r="AG263" s="19">
        <v>3.599682</v>
      </c>
      <c r="AH263" s="19">
        <v>46.823442999999997</v>
      </c>
      <c r="AI263" s="19">
        <v>2.5991780000000002</v>
      </c>
      <c r="AJ263" s="19">
        <v>92.329008999999999</v>
      </c>
      <c r="AK263" s="19">
        <v>1.0579369999999999</v>
      </c>
      <c r="AL263" s="19">
        <v>0</v>
      </c>
      <c r="AM263" s="19">
        <v>173.44524999999999</v>
      </c>
    </row>
    <row r="264" spans="1:39">
      <c r="A264" s="6" t="s">
        <v>539</v>
      </c>
      <c r="B264" s="6" t="s">
        <v>412</v>
      </c>
      <c r="C264" s="6" t="s">
        <v>540</v>
      </c>
      <c r="D264" s="5">
        <v>0</v>
      </c>
      <c r="E264" s="5">
        <v>387.11974800000002</v>
      </c>
      <c r="F264" s="5">
        <v>154.05600000000001</v>
      </c>
      <c r="G264" s="5">
        <v>541.175748</v>
      </c>
      <c r="H264" s="5">
        <v>2037.0494639999999</v>
      </c>
      <c r="I264" s="5">
        <v>111.837424</v>
      </c>
      <c r="J264" s="5">
        <v>0</v>
      </c>
      <c r="K264" s="5">
        <v>2148.886888</v>
      </c>
      <c r="L264" s="5">
        <v>578.39483400000006</v>
      </c>
      <c r="M264" s="5">
        <v>461.97855099999998</v>
      </c>
      <c r="N264" s="5">
        <v>71.990968999999993</v>
      </c>
      <c r="O264" s="5">
        <v>53.993226</v>
      </c>
      <c r="P264" s="5">
        <v>529.51541700000007</v>
      </c>
      <c r="Q264" s="5">
        <v>63.797038000000001</v>
      </c>
      <c r="R264" s="5">
        <v>1181.2752009999999</v>
      </c>
      <c r="S264" s="5">
        <v>55.291898000000003</v>
      </c>
      <c r="T264" s="5">
        <v>0</v>
      </c>
      <c r="U264" s="5">
        <v>0</v>
      </c>
      <c r="V264" s="5">
        <v>128.60840999999999</v>
      </c>
      <c r="W264" s="5">
        <v>4633.632979</v>
      </c>
      <c r="X264" s="5">
        <v>4569.8359410000003</v>
      </c>
      <c r="Y264" s="19">
        <v>34.157625000000003</v>
      </c>
      <c r="Z264" s="19">
        <v>177.42567099999999</v>
      </c>
      <c r="AA264" s="19">
        <v>10.46942</v>
      </c>
      <c r="AB264" s="19">
        <v>0</v>
      </c>
      <c r="AC264" s="19">
        <v>187.89509100000001</v>
      </c>
      <c r="AD264" s="19">
        <v>57.129285000000003</v>
      </c>
      <c r="AE264" s="19">
        <v>41.143287000000001</v>
      </c>
      <c r="AF264" s="19">
        <v>6.8312520000000001</v>
      </c>
      <c r="AG264" s="19">
        <v>5.1234380000000002</v>
      </c>
      <c r="AH264" s="19">
        <v>47.158043999999997</v>
      </c>
      <c r="AI264" s="19">
        <v>5.681692</v>
      </c>
      <c r="AJ264" s="19">
        <v>100.256021</v>
      </c>
      <c r="AK264" s="19">
        <v>5.3119379999999996</v>
      </c>
      <c r="AL264" s="19">
        <v>0</v>
      </c>
      <c r="AM264" s="19">
        <v>384.74996000000004</v>
      </c>
    </row>
    <row r="265" spans="1:39">
      <c r="A265" s="6" t="s">
        <v>541</v>
      </c>
      <c r="B265" s="6" t="s">
        <v>412</v>
      </c>
      <c r="C265" s="6" t="s">
        <v>542</v>
      </c>
      <c r="D265" s="5">
        <v>0</v>
      </c>
      <c r="E265" s="5">
        <v>37.530962999999993</v>
      </c>
      <c r="F265" s="5">
        <v>15.297000000000001</v>
      </c>
      <c r="G265" s="5">
        <v>52.827962999999997</v>
      </c>
      <c r="H265" s="5">
        <v>329.05028100000004</v>
      </c>
      <c r="I265" s="5">
        <v>36.993684000000002</v>
      </c>
      <c r="J265" s="5">
        <v>0</v>
      </c>
      <c r="K265" s="5">
        <v>366.04396500000001</v>
      </c>
      <c r="L265" s="5">
        <v>285.68259</v>
      </c>
      <c r="M265" s="5">
        <v>622.02433499999995</v>
      </c>
      <c r="N265" s="5">
        <v>42.138927000000002</v>
      </c>
      <c r="O265" s="5">
        <v>31.604198</v>
      </c>
      <c r="P265" s="5">
        <v>759.77688899999998</v>
      </c>
      <c r="Q265" s="5">
        <v>58.358291999999999</v>
      </c>
      <c r="R265" s="5">
        <v>1513.9026410000001</v>
      </c>
      <c r="S265" s="5">
        <v>8.5842430000000007</v>
      </c>
      <c r="T265" s="5">
        <v>0</v>
      </c>
      <c r="U265" s="5">
        <v>0</v>
      </c>
      <c r="V265" s="5">
        <v>19.117463000000001</v>
      </c>
      <c r="W265" s="5">
        <v>2246.1588649999999</v>
      </c>
      <c r="X265" s="5">
        <v>2187.800573</v>
      </c>
      <c r="Y265" s="19">
        <v>3.2233649999999998</v>
      </c>
      <c r="Z265" s="19">
        <v>32.86797</v>
      </c>
      <c r="AA265" s="19">
        <v>3.3868230000000001</v>
      </c>
      <c r="AB265" s="19">
        <v>0</v>
      </c>
      <c r="AC265" s="19">
        <v>36.254792999999999</v>
      </c>
      <c r="AD265" s="19">
        <v>30.257843000000001</v>
      </c>
      <c r="AE265" s="19">
        <v>53.430526999999998</v>
      </c>
      <c r="AF265" s="19">
        <v>3.9985759999999999</v>
      </c>
      <c r="AG265" s="19">
        <v>2.9989340000000002</v>
      </c>
      <c r="AH265" s="19">
        <v>65.576796000000002</v>
      </c>
      <c r="AI265" s="19">
        <v>4.8283630000000004</v>
      </c>
      <c r="AJ265" s="19">
        <v>126.004833</v>
      </c>
      <c r="AK265" s="19">
        <v>0.73034200000000005</v>
      </c>
      <c r="AL265" s="19">
        <v>0</v>
      </c>
      <c r="AM265" s="19">
        <v>196.47117600000001</v>
      </c>
    </row>
    <row r="266" spans="1:39">
      <c r="A266" s="6" t="s">
        <v>543</v>
      </c>
      <c r="B266" s="6" t="s">
        <v>412</v>
      </c>
      <c r="C266" s="6" t="s">
        <v>544</v>
      </c>
      <c r="D266" s="5">
        <v>0</v>
      </c>
      <c r="E266" s="5">
        <v>37.240427000000004</v>
      </c>
      <c r="F266" s="5">
        <v>15.603</v>
      </c>
      <c r="G266" s="5">
        <v>52.843427000000005</v>
      </c>
      <c r="H266" s="5">
        <v>360.29004800000001</v>
      </c>
      <c r="I266" s="5">
        <v>7.7355879999999999</v>
      </c>
      <c r="J266" s="5">
        <v>0</v>
      </c>
      <c r="K266" s="5">
        <v>368.02563600000002</v>
      </c>
      <c r="L266" s="5">
        <v>272.97969699999999</v>
      </c>
      <c r="M266" s="5">
        <v>523.48322499999995</v>
      </c>
      <c r="N266" s="5">
        <v>39.712957000000003</v>
      </c>
      <c r="O266" s="5">
        <v>29.784718000000002</v>
      </c>
      <c r="P266" s="5">
        <v>650.866083</v>
      </c>
      <c r="Q266" s="5">
        <v>42.376072000000001</v>
      </c>
      <c r="R266" s="5">
        <v>1286.2230549999999</v>
      </c>
      <c r="S266" s="5">
        <v>7.7367359999999996</v>
      </c>
      <c r="T266" s="5">
        <v>0</v>
      </c>
      <c r="U266" s="5">
        <v>0</v>
      </c>
      <c r="V266" s="5">
        <v>16.032731999999999</v>
      </c>
      <c r="W266" s="5">
        <v>2003.841283</v>
      </c>
      <c r="X266" s="5">
        <v>1961.4652110000002</v>
      </c>
      <c r="Y266" s="19">
        <v>2.9177960000000001</v>
      </c>
      <c r="Z266" s="19">
        <v>35.988428999999996</v>
      </c>
      <c r="AA266" s="19">
        <v>0.63445600000000002</v>
      </c>
      <c r="AB266" s="19">
        <v>0</v>
      </c>
      <c r="AC266" s="19">
        <v>36.622884999999997</v>
      </c>
      <c r="AD266" s="19">
        <v>28.706845000000001</v>
      </c>
      <c r="AE266" s="19">
        <v>48.919845000000002</v>
      </c>
      <c r="AF266" s="19">
        <v>3.7683770000000001</v>
      </c>
      <c r="AG266" s="19">
        <v>2.826282</v>
      </c>
      <c r="AH266" s="19">
        <v>60.772562000000001</v>
      </c>
      <c r="AI266" s="19">
        <v>3.990243</v>
      </c>
      <c r="AJ266" s="19">
        <v>116.287066</v>
      </c>
      <c r="AK266" s="19">
        <v>0.70610899999999999</v>
      </c>
      <c r="AL266" s="19">
        <v>0</v>
      </c>
      <c r="AM266" s="19">
        <v>185.240701</v>
      </c>
    </row>
    <row r="267" spans="1:39">
      <c r="A267" s="6" t="s">
        <v>545</v>
      </c>
      <c r="B267" s="6" t="s">
        <v>412</v>
      </c>
      <c r="C267" s="6" t="s">
        <v>546</v>
      </c>
      <c r="D267" s="5">
        <v>0</v>
      </c>
      <c r="E267" s="5">
        <v>196.139049</v>
      </c>
      <c r="F267" s="5">
        <v>64.83</v>
      </c>
      <c r="G267" s="5">
        <v>260.96904899999998</v>
      </c>
      <c r="H267" s="5">
        <v>1180.0112260000001</v>
      </c>
      <c r="I267" s="5">
        <v>61.723817000000004</v>
      </c>
      <c r="J267" s="5">
        <v>34.651204</v>
      </c>
      <c r="K267" s="5">
        <v>1276.3862469999999</v>
      </c>
      <c r="L267" s="5">
        <v>519.62448200000006</v>
      </c>
      <c r="M267" s="5">
        <v>704.98471499999994</v>
      </c>
      <c r="N267" s="5">
        <v>64.142963000000009</v>
      </c>
      <c r="O267" s="5">
        <v>48.107219999999998</v>
      </c>
      <c r="P267" s="5">
        <v>898.290347</v>
      </c>
      <c r="Q267" s="5">
        <v>44.270572999999999</v>
      </c>
      <c r="R267" s="5">
        <v>1759.7958180000001</v>
      </c>
      <c r="S267" s="5">
        <v>44.594110000000001</v>
      </c>
      <c r="T267" s="5">
        <v>0</v>
      </c>
      <c r="U267" s="5">
        <v>0</v>
      </c>
      <c r="V267" s="5">
        <v>184.403122</v>
      </c>
      <c r="W267" s="5">
        <v>4045.7728279999997</v>
      </c>
      <c r="X267" s="5">
        <v>4001.5022549999999</v>
      </c>
      <c r="Y267" s="19">
        <v>16.421778</v>
      </c>
      <c r="Z267" s="19">
        <v>114.053173</v>
      </c>
      <c r="AA267" s="19">
        <v>7.0391570000000003</v>
      </c>
      <c r="AB267" s="19">
        <v>48.996367999999997</v>
      </c>
      <c r="AC267" s="19">
        <v>170.08869799999999</v>
      </c>
      <c r="AD267" s="19">
        <v>50.698852000000002</v>
      </c>
      <c r="AE267" s="19">
        <v>71.765623000000005</v>
      </c>
      <c r="AF267" s="19">
        <v>6.0865489999999998</v>
      </c>
      <c r="AG267" s="19">
        <v>4.5649110000000004</v>
      </c>
      <c r="AH267" s="19">
        <v>90.552447000000001</v>
      </c>
      <c r="AI267" s="19">
        <v>5.0308599999999997</v>
      </c>
      <c r="AJ267" s="19">
        <v>172.96952999999999</v>
      </c>
      <c r="AK267" s="19">
        <v>4.8480239999999997</v>
      </c>
      <c r="AL267" s="19">
        <v>0</v>
      </c>
      <c r="AM267" s="19">
        <v>415.026882</v>
      </c>
    </row>
    <row r="268" spans="1:39">
      <c r="A268" s="6" t="s">
        <v>547</v>
      </c>
      <c r="B268" s="6" t="s">
        <v>412</v>
      </c>
      <c r="C268" s="6" t="s">
        <v>548</v>
      </c>
      <c r="D268" s="5">
        <v>0</v>
      </c>
      <c r="E268" s="5">
        <v>74.392026999999999</v>
      </c>
      <c r="F268" s="5">
        <v>19.844999999999999</v>
      </c>
      <c r="G268" s="5">
        <v>94.237026999999998</v>
      </c>
      <c r="H268" s="5">
        <v>292.776005</v>
      </c>
      <c r="I268" s="5">
        <v>32.623882000000002</v>
      </c>
      <c r="J268" s="5">
        <v>0</v>
      </c>
      <c r="K268" s="5">
        <v>325.39988699999998</v>
      </c>
      <c r="L268" s="5">
        <v>419.47017399999999</v>
      </c>
      <c r="M268" s="5">
        <v>751.14349800000002</v>
      </c>
      <c r="N268" s="5">
        <v>55.269657000000002</v>
      </c>
      <c r="O268" s="5">
        <v>41.452241999999998</v>
      </c>
      <c r="P268" s="5">
        <v>949.20651399999997</v>
      </c>
      <c r="Q268" s="5">
        <v>51.815817000000003</v>
      </c>
      <c r="R268" s="5">
        <v>1848.8877279999999</v>
      </c>
      <c r="S268" s="5">
        <v>18.459975</v>
      </c>
      <c r="T268" s="5">
        <v>0</v>
      </c>
      <c r="U268" s="5">
        <v>0</v>
      </c>
      <c r="V268" s="5">
        <v>44.925094999999999</v>
      </c>
      <c r="W268" s="5">
        <v>2751.3798859999997</v>
      </c>
      <c r="X268" s="5">
        <v>2699.564069</v>
      </c>
      <c r="Y268" s="19">
        <v>6.4568719999999997</v>
      </c>
      <c r="Z268" s="19">
        <v>29.244627999999999</v>
      </c>
      <c r="AA268" s="19">
        <v>3.1349800000000001</v>
      </c>
      <c r="AB268" s="19">
        <v>0</v>
      </c>
      <c r="AC268" s="19">
        <v>32.379607999999998</v>
      </c>
      <c r="AD268" s="19">
        <v>41.969394999999999</v>
      </c>
      <c r="AE268" s="19">
        <v>75.357355999999996</v>
      </c>
      <c r="AF268" s="19">
        <v>5.2445570000000004</v>
      </c>
      <c r="AG268" s="19">
        <v>3.9334180000000001</v>
      </c>
      <c r="AH268" s="19">
        <v>94.498222999999996</v>
      </c>
      <c r="AI268" s="19">
        <v>5.6274699999999998</v>
      </c>
      <c r="AJ268" s="19">
        <v>179.03355400000001</v>
      </c>
      <c r="AK268" s="19">
        <v>1.8342099999999999</v>
      </c>
      <c r="AL268" s="19">
        <v>0</v>
      </c>
      <c r="AM268" s="19">
        <v>261.67363899999998</v>
      </c>
    </row>
    <row r="269" spans="1:39">
      <c r="A269" s="6" t="s">
        <v>549</v>
      </c>
      <c r="B269" s="6" t="s">
        <v>412</v>
      </c>
      <c r="C269" s="6" t="s">
        <v>550</v>
      </c>
      <c r="D269" s="5">
        <v>0</v>
      </c>
      <c r="E269" s="5">
        <v>72.068305000000009</v>
      </c>
      <c r="F269" s="5">
        <v>28.835999999999999</v>
      </c>
      <c r="G269" s="5">
        <v>100.90430500000001</v>
      </c>
      <c r="H269" s="5">
        <v>381.16437199999996</v>
      </c>
      <c r="I269" s="5">
        <v>17.055235</v>
      </c>
      <c r="J269" s="5">
        <v>0</v>
      </c>
      <c r="K269" s="5">
        <v>398.21960699999994</v>
      </c>
      <c r="L269" s="5">
        <v>305.04958500000004</v>
      </c>
      <c r="M269" s="5">
        <v>464.01027199999999</v>
      </c>
      <c r="N269" s="5">
        <v>49.688044000000005</v>
      </c>
      <c r="O269" s="5">
        <v>37.266033</v>
      </c>
      <c r="P269" s="5">
        <v>573.11368999999991</v>
      </c>
      <c r="Q269" s="5">
        <v>39.801411999999999</v>
      </c>
      <c r="R269" s="5">
        <v>1163.8794509999998</v>
      </c>
      <c r="S269" s="5">
        <v>10.027548000000001</v>
      </c>
      <c r="T269" s="5">
        <v>0</v>
      </c>
      <c r="U269" s="5">
        <v>0</v>
      </c>
      <c r="V269" s="5">
        <v>34.528455000000001</v>
      </c>
      <c r="W269" s="5">
        <v>2012.6089509999999</v>
      </c>
      <c r="X269" s="5">
        <v>1972.8075389999999</v>
      </c>
      <c r="Y269" s="19">
        <v>6.358968</v>
      </c>
      <c r="Z269" s="19">
        <v>37.319200000000002</v>
      </c>
      <c r="AA269" s="19">
        <v>1.5240279999999999</v>
      </c>
      <c r="AB269" s="19">
        <v>0</v>
      </c>
      <c r="AC269" s="19">
        <v>38.843228000000003</v>
      </c>
      <c r="AD269" s="19">
        <v>34.047465000000003</v>
      </c>
      <c r="AE269" s="19">
        <v>39.517651000000001</v>
      </c>
      <c r="AF269" s="19">
        <v>4.7149169999999998</v>
      </c>
      <c r="AG269" s="19">
        <v>3.536187</v>
      </c>
      <c r="AH269" s="19">
        <v>49.110996999999998</v>
      </c>
      <c r="AI269" s="19">
        <v>3.212351</v>
      </c>
      <c r="AJ269" s="19">
        <v>96.879751999999996</v>
      </c>
      <c r="AK269" s="19">
        <v>1.1265270000000001</v>
      </c>
      <c r="AL269" s="19">
        <v>0</v>
      </c>
      <c r="AM269" s="19">
        <v>177.25594000000001</v>
      </c>
    </row>
    <row r="270" spans="1:39">
      <c r="A270" s="6" t="s">
        <v>551</v>
      </c>
      <c r="B270" s="6" t="s">
        <v>412</v>
      </c>
      <c r="C270" s="6" t="s">
        <v>552</v>
      </c>
      <c r="D270" s="5">
        <v>0</v>
      </c>
      <c r="E270" s="5">
        <v>147.88419700000003</v>
      </c>
      <c r="F270" s="5">
        <v>56.795999999999999</v>
      </c>
      <c r="G270" s="5">
        <v>204.68019700000002</v>
      </c>
      <c r="H270" s="5">
        <v>955.265625</v>
      </c>
      <c r="I270" s="5">
        <v>52.446570000000001</v>
      </c>
      <c r="J270" s="5">
        <v>0</v>
      </c>
      <c r="K270" s="5">
        <v>1007.712195</v>
      </c>
      <c r="L270" s="5">
        <v>367.31775799999997</v>
      </c>
      <c r="M270" s="5">
        <v>649.45207100000005</v>
      </c>
      <c r="N270" s="5">
        <v>46.807749000000001</v>
      </c>
      <c r="O270" s="5">
        <v>35.105809999999998</v>
      </c>
      <c r="P270" s="5">
        <v>819.09023500000001</v>
      </c>
      <c r="Q270" s="5">
        <v>45.748322999999999</v>
      </c>
      <c r="R270" s="5">
        <v>1596.2041880000002</v>
      </c>
      <c r="S270" s="5">
        <v>31.994176</v>
      </c>
      <c r="T270" s="5">
        <v>0</v>
      </c>
      <c r="U270" s="5">
        <v>0</v>
      </c>
      <c r="V270" s="5">
        <v>111.42556</v>
      </c>
      <c r="W270" s="5">
        <v>3319.3340739999999</v>
      </c>
      <c r="X270" s="5">
        <v>3273.5857510000001</v>
      </c>
      <c r="Y270" s="19">
        <v>11.654221</v>
      </c>
      <c r="Z270" s="19">
        <v>95.418980000000005</v>
      </c>
      <c r="AA270" s="19">
        <v>5.3053970000000001</v>
      </c>
      <c r="AB270" s="19">
        <v>0</v>
      </c>
      <c r="AC270" s="19">
        <v>100.724377</v>
      </c>
      <c r="AD270" s="19">
        <v>36.284787999999999</v>
      </c>
      <c r="AE270" s="19">
        <v>58.495671999999999</v>
      </c>
      <c r="AF270" s="19">
        <v>4.441605</v>
      </c>
      <c r="AG270" s="19">
        <v>3.3312020000000002</v>
      </c>
      <c r="AH270" s="19">
        <v>73.969784000000004</v>
      </c>
      <c r="AI270" s="19">
        <v>4.0058559999999996</v>
      </c>
      <c r="AJ270" s="19">
        <v>140.23826299999999</v>
      </c>
      <c r="AK270" s="19">
        <v>2.923969</v>
      </c>
      <c r="AL270" s="19">
        <v>0</v>
      </c>
      <c r="AM270" s="19">
        <v>291.82561800000002</v>
      </c>
    </row>
    <row r="271" spans="1:39">
      <c r="A271" s="6" t="s">
        <v>553</v>
      </c>
      <c r="B271" s="6" t="s">
        <v>412</v>
      </c>
      <c r="C271" s="6" t="s">
        <v>554</v>
      </c>
      <c r="D271" s="5">
        <v>0</v>
      </c>
      <c r="E271" s="5">
        <v>44.109293000000008</v>
      </c>
      <c r="F271" s="5">
        <v>10.461</v>
      </c>
      <c r="G271" s="5">
        <v>54.570293000000007</v>
      </c>
      <c r="H271" s="5">
        <v>247.46543299999999</v>
      </c>
      <c r="I271" s="5">
        <v>20.058170999999998</v>
      </c>
      <c r="J271" s="5">
        <v>0</v>
      </c>
      <c r="K271" s="5">
        <v>267.52360399999998</v>
      </c>
      <c r="L271" s="5">
        <v>600.19841000000008</v>
      </c>
      <c r="M271" s="5">
        <v>1022.991012</v>
      </c>
      <c r="N271" s="5">
        <v>99.296463000000003</v>
      </c>
      <c r="O271" s="5">
        <v>74.472346999999999</v>
      </c>
      <c r="P271" s="5">
        <v>1255.9317329999999</v>
      </c>
      <c r="Q271" s="5">
        <v>92.217729000000006</v>
      </c>
      <c r="R271" s="5">
        <v>2544.9092839999998</v>
      </c>
      <c r="S271" s="5">
        <v>10.802035999999999</v>
      </c>
      <c r="T271" s="5">
        <v>0</v>
      </c>
      <c r="U271" s="5">
        <v>0</v>
      </c>
      <c r="V271" s="5">
        <v>24.727709999999998</v>
      </c>
      <c r="W271" s="5">
        <v>3502.7313369999997</v>
      </c>
      <c r="X271" s="5">
        <v>3410.5136080000002</v>
      </c>
      <c r="Y271" s="19">
        <v>3.3486669999999998</v>
      </c>
      <c r="Z271" s="19">
        <v>24.718672999999999</v>
      </c>
      <c r="AA271" s="19">
        <v>1.6351789999999999</v>
      </c>
      <c r="AB271" s="19">
        <v>0</v>
      </c>
      <c r="AC271" s="19">
        <v>26.353852</v>
      </c>
      <c r="AD271" s="19">
        <v>67.045272999999995</v>
      </c>
      <c r="AE271" s="19">
        <v>100.64569899999999</v>
      </c>
      <c r="AF271" s="19">
        <v>9.4222760000000001</v>
      </c>
      <c r="AG271" s="19">
        <v>7.0667070000000001</v>
      </c>
      <c r="AH271" s="19">
        <v>123.01448600000001</v>
      </c>
      <c r="AI271" s="19">
        <v>9.3955470000000005</v>
      </c>
      <c r="AJ271" s="19">
        <v>240.149168</v>
      </c>
      <c r="AK271" s="19">
        <v>0.94638100000000003</v>
      </c>
      <c r="AL271" s="19">
        <v>0</v>
      </c>
      <c r="AM271" s="19">
        <v>337.84334100000001</v>
      </c>
    </row>
    <row r="272" spans="1:39">
      <c r="A272" s="6" t="s">
        <v>555</v>
      </c>
      <c r="B272" s="6" t="s">
        <v>412</v>
      </c>
      <c r="C272" s="6" t="s">
        <v>556</v>
      </c>
      <c r="D272" s="5">
        <v>0</v>
      </c>
      <c r="E272" s="5">
        <v>753.30028699999991</v>
      </c>
      <c r="F272" s="5">
        <v>310.26</v>
      </c>
      <c r="G272" s="5">
        <v>1063.560287</v>
      </c>
      <c r="H272" s="5">
        <v>5771.4825420000006</v>
      </c>
      <c r="I272" s="5">
        <v>307.06629900000001</v>
      </c>
      <c r="J272" s="5">
        <v>0</v>
      </c>
      <c r="K272" s="5">
        <v>6078.5488409999998</v>
      </c>
      <c r="L272" s="5">
        <v>914.36837200000002</v>
      </c>
      <c r="M272" s="5">
        <v>736.86588700000004</v>
      </c>
      <c r="N272" s="5">
        <v>59.077154999999998</v>
      </c>
      <c r="O272" s="5">
        <v>44.307866000000004</v>
      </c>
      <c r="P272" s="5">
        <v>844.588663</v>
      </c>
      <c r="Q272" s="5">
        <v>101.75767</v>
      </c>
      <c r="R272" s="5">
        <v>1786.5972409999999</v>
      </c>
      <c r="S272" s="5">
        <v>166.22655900000001</v>
      </c>
      <c r="T272" s="5">
        <v>328.352982</v>
      </c>
      <c r="U272" s="5">
        <v>0</v>
      </c>
      <c r="V272" s="5">
        <v>572.74885600000005</v>
      </c>
      <c r="W272" s="5">
        <v>10910.403138000001</v>
      </c>
      <c r="X272" s="5">
        <v>10808.645468000002</v>
      </c>
      <c r="Y272" s="19">
        <v>63.924819999999997</v>
      </c>
      <c r="Z272" s="19">
        <v>545.12605299999996</v>
      </c>
      <c r="AA272" s="19">
        <v>29.37857</v>
      </c>
      <c r="AB272" s="19">
        <v>0</v>
      </c>
      <c r="AC272" s="19">
        <v>574.50462300000004</v>
      </c>
      <c r="AD272" s="19">
        <v>72.009917000000002</v>
      </c>
      <c r="AE272" s="19">
        <v>71.737924000000007</v>
      </c>
      <c r="AF272" s="19">
        <v>5.6058579999999996</v>
      </c>
      <c r="AG272" s="19">
        <v>4.2043929999999996</v>
      </c>
      <c r="AH272" s="19">
        <v>82.225325999999995</v>
      </c>
      <c r="AI272" s="19">
        <v>9.9066659999999995</v>
      </c>
      <c r="AJ272" s="19">
        <v>163.77350100000001</v>
      </c>
      <c r="AK272" s="19">
        <v>16.635401999999999</v>
      </c>
      <c r="AL272" s="19">
        <v>30.374993</v>
      </c>
      <c r="AM272" s="19">
        <v>921.22325599999999</v>
      </c>
    </row>
    <row r="273" spans="1:39">
      <c r="A273" s="6" t="s">
        <v>557</v>
      </c>
      <c r="B273" s="6" t="s">
        <v>412</v>
      </c>
      <c r="C273" s="6" t="s">
        <v>558</v>
      </c>
      <c r="D273" s="5">
        <v>0</v>
      </c>
      <c r="E273" s="5">
        <v>141.756326</v>
      </c>
      <c r="F273" s="5">
        <v>45.585000000000001</v>
      </c>
      <c r="G273" s="5">
        <v>187.34132600000001</v>
      </c>
      <c r="H273" s="5">
        <v>1108.6244839999999</v>
      </c>
      <c r="I273" s="5">
        <v>84.983718999999994</v>
      </c>
      <c r="J273" s="5">
        <v>35.917934000000002</v>
      </c>
      <c r="K273" s="5">
        <v>1229.5261369999998</v>
      </c>
      <c r="L273" s="5">
        <v>472.127993</v>
      </c>
      <c r="M273" s="5">
        <v>830.350683</v>
      </c>
      <c r="N273" s="5">
        <v>58.698920999999999</v>
      </c>
      <c r="O273" s="5">
        <v>44.024190000000004</v>
      </c>
      <c r="P273" s="5">
        <v>1028.359299</v>
      </c>
      <c r="Q273" s="5">
        <v>69.597325999999995</v>
      </c>
      <c r="R273" s="5">
        <v>2031.0304189999999</v>
      </c>
      <c r="S273" s="5">
        <v>30.612418000000002</v>
      </c>
      <c r="T273" s="5">
        <v>0</v>
      </c>
      <c r="U273" s="5">
        <v>0</v>
      </c>
      <c r="V273" s="5">
        <v>108.72462300000001</v>
      </c>
      <c r="W273" s="5">
        <v>4059.362916</v>
      </c>
      <c r="X273" s="5">
        <v>3989.7655900000004</v>
      </c>
      <c r="Y273" s="19">
        <v>11.808489</v>
      </c>
      <c r="Z273" s="19">
        <v>104.844827</v>
      </c>
      <c r="AA273" s="19">
        <v>7.7257930000000004</v>
      </c>
      <c r="AB273" s="19">
        <v>0</v>
      </c>
      <c r="AC273" s="19">
        <v>112.57062000000001</v>
      </c>
      <c r="AD273" s="19">
        <v>46.387314000000003</v>
      </c>
      <c r="AE273" s="19">
        <v>82.287295999999998</v>
      </c>
      <c r="AF273" s="19">
        <v>5.5699620000000003</v>
      </c>
      <c r="AG273" s="19">
        <v>4.1774709999999997</v>
      </c>
      <c r="AH273" s="19">
        <v>101.49735</v>
      </c>
      <c r="AI273" s="19">
        <v>7.1396990000000002</v>
      </c>
      <c r="AJ273" s="19">
        <v>193.53207900000001</v>
      </c>
      <c r="AK273" s="19">
        <v>2.97811</v>
      </c>
      <c r="AL273" s="19">
        <v>0</v>
      </c>
      <c r="AM273" s="19">
        <v>367.276612</v>
      </c>
    </row>
    <row r="274" spans="1:39">
      <c r="A274" s="6" t="s">
        <v>559</v>
      </c>
      <c r="B274" s="6" t="s">
        <v>412</v>
      </c>
      <c r="C274" s="6" t="s">
        <v>560</v>
      </c>
      <c r="D274" s="5">
        <v>0</v>
      </c>
      <c r="E274" s="5">
        <v>166.60176100000001</v>
      </c>
      <c r="F274" s="5">
        <v>67.515000000000001</v>
      </c>
      <c r="G274" s="5">
        <v>234.116761</v>
      </c>
      <c r="H274" s="5">
        <v>1162.6947230000001</v>
      </c>
      <c r="I274" s="5">
        <v>53.238264999999998</v>
      </c>
      <c r="J274" s="5">
        <v>0</v>
      </c>
      <c r="K274" s="5">
        <v>1215.9329879999998</v>
      </c>
      <c r="L274" s="5">
        <v>424.86242200000004</v>
      </c>
      <c r="M274" s="5">
        <v>557.51091799999995</v>
      </c>
      <c r="N274" s="5">
        <v>60.396913999999995</v>
      </c>
      <c r="O274" s="5">
        <v>45.297684999999994</v>
      </c>
      <c r="P274" s="5">
        <v>709.32016399999998</v>
      </c>
      <c r="Q274" s="5">
        <v>35.632862000000003</v>
      </c>
      <c r="R274" s="5">
        <v>1408.158543</v>
      </c>
      <c r="S274" s="5">
        <v>38.357647</v>
      </c>
      <c r="T274" s="5">
        <v>0</v>
      </c>
      <c r="U274" s="5">
        <v>0</v>
      </c>
      <c r="V274" s="5">
        <v>118.241606</v>
      </c>
      <c r="W274" s="5">
        <v>3439.6699669999998</v>
      </c>
      <c r="X274" s="5">
        <v>3404.0371049999994</v>
      </c>
      <c r="Y274" s="19">
        <v>14.153517000000001</v>
      </c>
      <c r="Z274" s="19">
        <v>114.75483699999999</v>
      </c>
      <c r="AA274" s="19">
        <v>4.6822119999999998</v>
      </c>
      <c r="AB274" s="19">
        <v>0</v>
      </c>
      <c r="AC274" s="19">
        <v>119.437049</v>
      </c>
      <c r="AD274" s="19">
        <v>44.603341999999998</v>
      </c>
      <c r="AE274" s="19">
        <v>54.275118999999997</v>
      </c>
      <c r="AF274" s="19">
        <v>5.7310850000000002</v>
      </c>
      <c r="AG274" s="19">
        <v>4.2983140000000004</v>
      </c>
      <c r="AH274" s="19">
        <v>68.696726999999996</v>
      </c>
      <c r="AI274" s="19">
        <v>3.6791930000000002</v>
      </c>
      <c r="AJ274" s="19">
        <v>133.00124500000001</v>
      </c>
      <c r="AK274" s="19">
        <v>3.3797450000000002</v>
      </c>
      <c r="AL274" s="19">
        <v>0</v>
      </c>
      <c r="AM274" s="19">
        <v>314.57489800000002</v>
      </c>
    </row>
    <row r="275" spans="1:39">
      <c r="A275" s="6" t="s">
        <v>561</v>
      </c>
      <c r="B275" s="6" t="s">
        <v>412</v>
      </c>
      <c r="C275" s="6" t="s">
        <v>562</v>
      </c>
      <c r="D275" s="5">
        <v>0</v>
      </c>
      <c r="E275" s="5">
        <v>116.14625300000002</v>
      </c>
      <c r="F275" s="5">
        <v>31.550999999999998</v>
      </c>
      <c r="G275" s="5">
        <v>147.69725300000002</v>
      </c>
      <c r="H275" s="5">
        <v>773.11970599999995</v>
      </c>
      <c r="I275" s="5">
        <v>51.314228999999997</v>
      </c>
      <c r="J275" s="5">
        <v>0</v>
      </c>
      <c r="K275" s="5">
        <v>824.43393500000002</v>
      </c>
      <c r="L275" s="5">
        <v>502.03148200000004</v>
      </c>
      <c r="M275" s="5">
        <v>725.55918399999996</v>
      </c>
      <c r="N275" s="5">
        <v>54.571224999999998</v>
      </c>
      <c r="O275" s="5">
        <v>40.928418000000001</v>
      </c>
      <c r="P275" s="5">
        <v>927.32765800000004</v>
      </c>
      <c r="Q275" s="5">
        <v>43.902954999999999</v>
      </c>
      <c r="R275" s="5">
        <v>1792.28944</v>
      </c>
      <c r="S275" s="5">
        <v>26.860702</v>
      </c>
      <c r="T275" s="5">
        <v>0</v>
      </c>
      <c r="U275" s="5">
        <v>0</v>
      </c>
      <c r="V275" s="5">
        <v>254.17983900000002</v>
      </c>
      <c r="W275" s="5">
        <v>3547.4926510000005</v>
      </c>
      <c r="X275" s="5">
        <v>3503.5896960000005</v>
      </c>
      <c r="Y275" s="19">
        <v>9.7675400000000003</v>
      </c>
      <c r="Z275" s="19">
        <v>77.212007</v>
      </c>
      <c r="AA275" s="19">
        <v>4.2626920000000004</v>
      </c>
      <c r="AB275" s="19">
        <v>0</v>
      </c>
      <c r="AC275" s="19">
        <v>81.474699000000001</v>
      </c>
      <c r="AD275" s="19">
        <v>45.825119000000001</v>
      </c>
      <c r="AE275" s="19">
        <v>72.219058000000004</v>
      </c>
      <c r="AF275" s="19">
        <v>5.1782839999999997</v>
      </c>
      <c r="AG275" s="19">
        <v>3.8837130000000002</v>
      </c>
      <c r="AH275" s="19">
        <v>91.555007000000003</v>
      </c>
      <c r="AI275" s="19">
        <v>4.8094539999999997</v>
      </c>
      <c r="AJ275" s="19">
        <v>172.836062</v>
      </c>
      <c r="AK275" s="19">
        <v>2.903206</v>
      </c>
      <c r="AL275" s="19">
        <v>0</v>
      </c>
      <c r="AM275" s="19">
        <v>312.80662599999999</v>
      </c>
    </row>
    <row r="276" spans="1:39">
      <c r="A276" s="6" t="s">
        <v>563</v>
      </c>
      <c r="B276" s="6" t="s">
        <v>412</v>
      </c>
      <c r="C276" s="6" t="s">
        <v>564</v>
      </c>
      <c r="D276" s="5">
        <v>0</v>
      </c>
      <c r="E276" s="5">
        <v>42.091794999999998</v>
      </c>
      <c r="F276" s="5">
        <v>18.420000000000002</v>
      </c>
      <c r="G276" s="5">
        <v>60.511794999999999</v>
      </c>
      <c r="H276" s="5">
        <v>366.35727600000001</v>
      </c>
      <c r="I276" s="5">
        <v>14.384008</v>
      </c>
      <c r="J276" s="5">
        <v>0</v>
      </c>
      <c r="K276" s="5">
        <v>380.74128400000001</v>
      </c>
      <c r="L276" s="5">
        <v>356.85501699999998</v>
      </c>
      <c r="M276" s="5">
        <v>554.55559900000003</v>
      </c>
      <c r="N276" s="5">
        <v>54.752741</v>
      </c>
      <c r="O276" s="5">
        <v>41.064555999999996</v>
      </c>
      <c r="P276" s="5">
        <v>684.84335199999998</v>
      </c>
      <c r="Q276" s="5">
        <v>47.630307999999999</v>
      </c>
      <c r="R276" s="5">
        <v>1382.8465560000002</v>
      </c>
      <c r="S276" s="5">
        <v>8.5169920000000001</v>
      </c>
      <c r="T276" s="5">
        <v>0</v>
      </c>
      <c r="U276" s="5">
        <v>0</v>
      </c>
      <c r="V276" s="5">
        <v>28.419437000000002</v>
      </c>
      <c r="W276" s="5">
        <v>2217.8910809999998</v>
      </c>
      <c r="X276" s="5">
        <v>2170.2607729999995</v>
      </c>
      <c r="Y276" s="19">
        <v>3.4950169999999998</v>
      </c>
      <c r="Z276" s="19">
        <v>36.594467999999999</v>
      </c>
      <c r="AA276" s="19">
        <v>1.5740350000000001</v>
      </c>
      <c r="AB276" s="19">
        <v>0</v>
      </c>
      <c r="AC276" s="19">
        <v>38.168503000000001</v>
      </c>
      <c r="AD276" s="19">
        <v>38.532127000000003</v>
      </c>
      <c r="AE276" s="19">
        <v>34.275804000000001</v>
      </c>
      <c r="AF276" s="19">
        <v>5.1955070000000001</v>
      </c>
      <c r="AG276" s="19">
        <v>3.89663</v>
      </c>
      <c r="AH276" s="19">
        <v>43.826976999999999</v>
      </c>
      <c r="AI276" s="19">
        <v>2.0625149999999999</v>
      </c>
      <c r="AJ276" s="19">
        <v>87.194918000000001</v>
      </c>
      <c r="AK276" s="19">
        <v>0.82696700000000001</v>
      </c>
      <c r="AL276" s="19">
        <v>0</v>
      </c>
      <c r="AM276" s="19">
        <v>168.21753199999998</v>
      </c>
    </row>
    <row r="277" spans="1:39">
      <c r="A277" s="6" t="s">
        <v>565</v>
      </c>
      <c r="B277" s="6" t="s">
        <v>412</v>
      </c>
      <c r="C277" s="6" t="s">
        <v>566</v>
      </c>
      <c r="D277" s="5">
        <v>0</v>
      </c>
      <c r="E277" s="5">
        <v>260.22184800000002</v>
      </c>
      <c r="F277" s="5">
        <v>93.215999999999994</v>
      </c>
      <c r="G277" s="5">
        <v>353.43784799999997</v>
      </c>
      <c r="H277" s="5">
        <v>1411.7231650000001</v>
      </c>
      <c r="I277" s="5">
        <v>46.522548</v>
      </c>
      <c r="J277" s="5">
        <v>0</v>
      </c>
      <c r="K277" s="5">
        <v>1458.245713</v>
      </c>
      <c r="L277" s="5">
        <v>522.81417999999996</v>
      </c>
      <c r="M277" s="5">
        <v>730.48080200000004</v>
      </c>
      <c r="N277" s="5">
        <v>67.213843999999995</v>
      </c>
      <c r="O277" s="5">
        <v>50.410383000000003</v>
      </c>
      <c r="P277" s="5">
        <v>921.44363800000008</v>
      </c>
      <c r="Q277" s="5">
        <v>51.362096999999999</v>
      </c>
      <c r="R277" s="5">
        <v>1820.910764</v>
      </c>
      <c r="S277" s="5">
        <v>55.522425000000005</v>
      </c>
      <c r="T277" s="5">
        <v>0</v>
      </c>
      <c r="U277" s="5">
        <v>0</v>
      </c>
      <c r="V277" s="5">
        <v>165.92971799999998</v>
      </c>
      <c r="W277" s="5">
        <v>4376.8606479999999</v>
      </c>
      <c r="X277" s="5">
        <v>4325.4985509999997</v>
      </c>
      <c r="Y277" s="19">
        <v>22.284376999999999</v>
      </c>
      <c r="Z277" s="19">
        <v>134.63693799999999</v>
      </c>
      <c r="AA277" s="19">
        <v>4.4238999999999997</v>
      </c>
      <c r="AB277" s="19">
        <v>0</v>
      </c>
      <c r="AC277" s="19">
        <v>139.06083799999999</v>
      </c>
      <c r="AD277" s="19">
        <v>53.193699000000002</v>
      </c>
      <c r="AE277" s="19">
        <v>64.216085000000007</v>
      </c>
      <c r="AF277" s="19">
        <v>6.3779469999999998</v>
      </c>
      <c r="AG277" s="19">
        <v>4.7834589999999997</v>
      </c>
      <c r="AH277" s="19">
        <v>81.362333000000007</v>
      </c>
      <c r="AI277" s="19">
        <v>4.3041309999999999</v>
      </c>
      <c r="AJ277" s="19">
        <v>156.739824</v>
      </c>
      <c r="AK277" s="19">
        <v>6.20221</v>
      </c>
      <c r="AL277" s="19">
        <v>0</v>
      </c>
      <c r="AM277" s="19">
        <v>377.48094800000001</v>
      </c>
    </row>
    <row r="278" spans="1:39">
      <c r="A278" s="6" t="s">
        <v>567</v>
      </c>
      <c r="B278" s="6" t="s">
        <v>412</v>
      </c>
      <c r="C278" s="6" t="s">
        <v>568</v>
      </c>
      <c r="D278" s="5">
        <v>0</v>
      </c>
      <c r="E278" s="5">
        <v>65.708724999999987</v>
      </c>
      <c r="F278" s="5">
        <v>26.856000000000002</v>
      </c>
      <c r="G278" s="5">
        <v>92.564724999999996</v>
      </c>
      <c r="H278" s="5">
        <v>409.19218100000001</v>
      </c>
      <c r="I278" s="5">
        <v>21.094949</v>
      </c>
      <c r="J278" s="5">
        <v>0</v>
      </c>
      <c r="K278" s="5">
        <v>430.28712999999999</v>
      </c>
      <c r="L278" s="5">
        <v>281.49464799999998</v>
      </c>
      <c r="M278" s="5">
        <v>526.64427000000001</v>
      </c>
      <c r="N278" s="5">
        <v>36.714923000000006</v>
      </c>
      <c r="O278" s="5">
        <v>27.536193999999998</v>
      </c>
      <c r="P278" s="5">
        <v>659.71680000000003</v>
      </c>
      <c r="Q278" s="5">
        <v>39.737563999999999</v>
      </c>
      <c r="R278" s="5">
        <v>1290.349751</v>
      </c>
      <c r="S278" s="5">
        <v>14.337795</v>
      </c>
      <c r="T278" s="5">
        <v>0</v>
      </c>
      <c r="U278" s="5">
        <v>0</v>
      </c>
      <c r="V278" s="5">
        <v>55.139716</v>
      </c>
      <c r="W278" s="5">
        <v>2164.173765</v>
      </c>
      <c r="X278" s="5">
        <v>2124.4362010000004</v>
      </c>
      <c r="Y278" s="19">
        <v>5.4261609999999996</v>
      </c>
      <c r="Z278" s="19">
        <v>38.975512999999999</v>
      </c>
      <c r="AA278" s="19">
        <v>2.0013939999999999</v>
      </c>
      <c r="AB278" s="19">
        <v>0</v>
      </c>
      <c r="AC278" s="19">
        <v>40.976906999999997</v>
      </c>
      <c r="AD278" s="19">
        <v>27.999551</v>
      </c>
      <c r="AE278" s="19">
        <v>47.939354000000002</v>
      </c>
      <c r="AF278" s="19">
        <v>3.483892</v>
      </c>
      <c r="AG278" s="19">
        <v>2.6129199999999999</v>
      </c>
      <c r="AH278" s="19">
        <v>60.116264999999999</v>
      </c>
      <c r="AI278" s="19">
        <v>3.5798230000000002</v>
      </c>
      <c r="AJ278" s="19">
        <v>114.15243100000001</v>
      </c>
      <c r="AK278" s="19">
        <v>1.522559</v>
      </c>
      <c r="AL278" s="19">
        <v>0</v>
      </c>
      <c r="AM278" s="19">
        <v>190.07760900000002</v>
      </c>
    </row>
    <row r="279" spans="1:39">
      <c r="A279" s="6" t="s">
        <v>569</v>
      </c>
      <c r="B279" s="6" t="s">
        <v>412</v>
      </c>
      <c r="C279" s="6" t="s">
        <v>570</v>
      </c>
      <c r="D279" s="5">
        <v>0</v>
      </c>
      <c r="E279" s="5">
        <v>251.19075000000001</v>
      </c>
      <c r="F279" s="5">
        <v>110.08799999999999</v>
      </c>
      <c r="G279" s="5">
        <v>361.27875</v>
      </c>
      <c r="H279" s="5">
        <v>1513.2808359999999</v>
      </c>
      <c r="I279" s="5">
        <v>63.560735999999999</v>
      </c>
      <c r="J279" s="5">
        <v>0</v>
      </c>
      <c r="K279" s="5">
        <v>1576.8415719999998</v>
      </c>
      <c r="L279" s="5">
        <v>398.64135299999998</v>
      </c>
      <c r="M279" s="5">
        <v>632.18914199999995</v>
      </c>
      <c r="N279" s="5">
        <v>39.998076999999995</v>
      </c>
      <c r="O279" s="5">
        <v>29.998557999999999</v>
      </c>
      <c r="P279" s="5">
        <v>807.21437399999991</v>
      </c>
      <c r="Q279" s="5">
        <v>38.711016000000001</v>
      </c>
      <c r="R279" s="5">
        <v>1548.1111669999998</v>
      </c>
      <c r="S279" s="5">
        <v>48.002959000000004</v>
      </c>
      <c r="T279" s="5">
        <v>0</v>
      </c>
      <c r="U279" s="5">
        <v>0</v>
      </c>
      <c r="V279" s="5">
        <v>177.8493</v>
      </c>
      <c r="W279" s="5">
        <v>4110.7251009999991</v>
      </c>
      <c r="X279" s="5">
        <v>4072.0140849999993</v>
      </c>
      <c r="Y279" s="19">
        <v>21.244361999999999</v>
      </c>
      <c r="Z279" s="19">
        <v>150.53798</v>
      </c>
      <c r="AA279" s="19">
        <v>6.2890709999999999</v>
      </c>
      <c r="AB279" s="19">
        <v>0</v>
      </c>
      <c r="AC279" s="19">
        <v>156.82705100000001</v>
      </c>
      <c r="AD279" s="19">
        <v>35.719676999999997</v>
      </c>
      <c r="AE279" s="19">
        <v>55.645054999999999</v>
      </c>
      <c r="AF279" s="19">
        <v>3.7954330000000001</v>
      </c>
      <c r="AG279" s="19">
        <v>2.8465750000000001</v>
      </c>
      <c r="AH279" s="19">
        <v>71.305415999999994</v>
      </c>
      <c r="AI279" s="19">
        <v>3.2575020000000001</v>
      </c>
      <c r="AJ279" s="19">
        <v>133.592479</v>
      </c>
      <c r="AK279" s="19">
        <v>4.3723729999999996</v>
      </c>
      <c r="AL279" s="19">
        <v>0</v>
      </c>
      <c r="AM279" s="19">
        <v>351.755942</v>
      </c>
    </row>
    <row r="280" spans="1:39">
      <c r="A280" s="6" t="s">
        <v>571</v>
      </c>
      <c r="B280" s="6" t="s">
        <v>412</v>
      </c>
      <c r="C280" s="6" t="s">
        <v>572</v>
      </c>
      <c r="D280" s="5">
        <v>0</v>
      </c>
      <c r="E280" s="5">
        <v>31.230041999999997</v>
      </c>
      <c r="F280" s="5">
        <v>13.923</v>
      </c>
      <c r="G280" s="5">
        <v>45.153041999999999</v>
      </c>
      <c r="H280" s="5">
        <v>225.23108199999999</v>
      </c>
      <c r="I280" s="5">
        <v>12.118058000000001</v>
      </c>
      <c r="J280" s="5">
        <v>0</v>
      </c>
      <c r="K280" s="5">
        <v>237.34914000000001</v>
      </c>
      <c r="L280" s="5">
        <v>242.18446499999999</v>
      </c>
      <c r="M280" s="5">
        <v>550.16521299999999</v>
      </c>
      <c r="N280" s="5">
        <v>38.286940999999999</v>
      </c>
      <c r="O280" s="5">
        <v>28.715206999999999</v>
      </c>
      <c r="P280" s="5">
        <v>666.14413400000001</v>
      </c>
      <c r="Q280" s="5">
        <v>55.063427000000004</v>
      </c>
      <c r="R280" s="5">
        <v>1338.374922</v>
      </c>
      <c r="S280" s="5">
        <v>5.2553580000000002</v>
      </c>
      <c r="T280" s="5">
        <v>0</v>
      </c>
      <c r="U280" s="5">
        <v>0</v>
      </c>
      <c r="V280" s="5">
        <v>16.689156999999998</v>
      </c>
      <c r="W280" s="5">
        <v>1885.0060840000001</v>
      </c>
      <c r="X280" s="5">
        <v>1829.9426570000001</v>
      </c>
      <c r="Y280" s="19">
        <v>2.755592</v>
      </c>
      <c r="Z280" s="19">
        <v>22.492118999999999</v>
      </c>
      <c r="AA280" s="19">
        <v>1.145945</v>
      </c>
      <c r="AB280" s="19">
        <v>0</v>
      </c>
      <c r="AC280" s="19">
        <v>23.638064</v>
      </c>
      <c r="AD280" s="19">
        <v>26.496896</v>
      </c>
      <c r="AE280" s="19">
        <v>49.379024999999999</v>
      </c>
      <c r="AF280" s="19">
        <v>3.6330610000000001</v>
      </c>
      <c r="AG280" s="19">
        <v>2.724796</v>
      </c>
      <c r="AH280" s="19">
        <v>59.876275</v>
      </c>
      <c r="AI280" s="19">
        <v>4.8904740000000002</v>
      </c>
      <c r="AJ280" s="19">
        <v>115.613157</v>
      </c>
      <c r="AK280" s="19">
        <v>0.52247699999999997</v>
      </c>
      <c r="AL280" s="19">
        <v>0</v>
      </c>
      <c r="AM280" s="19">
        <v>169.02618600000002</v>
      </c>
    </row>
    <row r="281" spans="1:39">
      <c r="A281" s="6" t="s">
        <v>573</v>
      </c>
      <c r="B281" s="6" t="s">
        <v>412</v>
      </c>
      <c r="C281" s="6" t="s">
        <v>574</v>
      </c>
      <c r="D281" s="5">
        <v>0</v>
      </c>
      <c r="E281" s="5">
        <v>84.112376999999995</v>
      </c>
      <c r="F281" s="5">
        <v>28.047000000000001</v>
      </c>
      <c r="G281" s="5">
        <v>112.15937699999999</v>
      </c>
      <c r="H281" s="5">
        <v>645.32595700000002</v>
      </c>
      <c r="I281" s="5">
        <v>31.170059000000002</v>
      </c>
      <c r="J281" s="5">
        <v>0</v>
      </c>
      <c r="K281" s="5">
        <v>676.49601600000005</v>
      </c>
      <c r="L281" s="5">
        <v>365.44487500000002</v>
      </c>
      <c r="M281" s="5">
        <v>628.73111100000006</v>
      </c>
      <c r="N281" s="5">
        <v>48.074639000000005</v>
      </c>
      <c r="O281" s="5">
        <v>36.055980000000005</v>
      </c>
      <c r="P281" s="5">
        <v>780.17520400000001</v>
      </c>
      <c r="Q281" s="5">
        <v>51.807364999999997</v>
      </c>
      <c r="R281" s="5">
        <v>1544.8442990000001</v>
      </c>
      <c r="S281" s="5">
        <v>18.100155999999998</v>
      </c>
      <c r="T281" s="5">
        <v>0</v>
      </c>
      <c r="U281" s="5">
        <v>0</v>
      </c>
      <c r="V281" s="5">
        <v>65.866140999999999</v>
      </c>
      <c r="W281" s="5">
        <v>2782.9108639999999</v>
      </c>
      <c r="X281" s="5">
        <v>2731.1034989999998</v>
      </c>
      <c r="Y281" s="19">
        <v>7.2546090000000003</v>
      </c>
      <c r="Z281" s="19">
        <v>64.257315000000006</v>
      </c>
      <c r="AA281" s="19">
        <v>2.9715500000000001</v>
      </c>
      <c r="AB281" s="19">
        <v>0</v>
      </c>
      <c r="AC281" s="19">
        <v>67.228864999999999</v>
      </c>
      <c r="AD281" s="19">
        <v>36.402783999999997</v>
      </c>
      <c r="AE281" s="19">
        <v>51.713588000000001</v>
      </c>
      <c r="AF281" s="19">
        <v>4.5618189999999998</v>
      </c>
      <c r="AG281" s="19">
        <v>3.4213650000000002</v>
      </c>
      <c r="AH281" s="19">
        <v>64.770871</v>
      </c>
      <c r="AI281" s="19">
        <v>3.9077250000000001</v>
      </c>
      <c r="AJ281" s="19">
        <v>124.467643</v>
      </c>
      <c r="AK281" s="19">
        <v>2.01024</v>
      </c>
      <c r="AL281" s="19">
        <v>0</v>
      </c>
      <c r="AM281" s="19">
        <v>237.36414099999999</v>
      </c>
    </row>
    <row r="282" spans="1:39">
      <c r="A282" s="6" t="s">
        <v>575</v>
      </c>
      <c r="B282" s="6" t="s">
        <v>412</v>
      </c>
      <c r="C282" s="6" t="s">
        <v>576</v>
      </c>
      <c r="D282" s="5">
        <v>0</v>
      </c>
      <c r="E282" s="5">
        <v>87.754525999999998</v>
      </c>
      <c r="F282" s="5">
        <v>40.26</v>
      </c>
      <c r="G282" s="5">
        <v>128.01452599999999</v>
      </c>
      <c r="H282" s="5">
        <v>683.12984299999994</v>
      </c>
      <c r="I282" s="5">
        <v>45.604742999999999</v>
      </c>
      <c r="J282" s="5">
        <v>0</v>
      </c>
      <c r="K282" s="5">
        <v>728.73458600000004</v>
      </c>
      <c r="L282" s="5">
        <v>403.02043199999997</v>
      </c>
      <c r="M282" s="5">
        <v>647.98091499999998</v>
      </c>
      <c r="N282" s="5">
        <v>58.971730000000001</v>
      </c>
      <c r="O282" s="5">
        <v>44.228797</v>
      </c>
      <c r="P282" s="5">
        <v>792.14118599999995</v>
      </c>
      <c r="Q282" s="5">
        <v>60.405647999999999</v>
      </c>
      <c r="R282" s="5">
        <v>1603.7282760000001</v>
      </c>
      <c r="S282" s="5">
        <v>17.512366999999998</v>
      </c>
      <c r="T282" s="5">
        <v>0</v>
      </c>
      <c r="U282" s="5">
        <v>0</v>
      </c>
      <c r="V282" s="5">
        <v>50.380307999999999</v>
      </c>
      <c r="W282" s="5">
        <v>2931.3904950000006</v>
      </c>
      <c r="X282" s="5">
        <v>2870.9848470000006</v>
      </c>
      <c r="Y282" s="19">
        <v>7.4498959999999999</v>
      </c>
      <c r="Z282" s="19">
        <v>67.754030999999998</v>
      </c>
      <c r="AA282" s="19">
        <v>3.9660250000000001</v>
      </c>
      <c r="AB282" s="19">
        <v>0</v>
      </c>
      <c r="AC282" s="19">
        <v>71.720056</v>
      </c>
      <c r="AD282" s="19">
        <v>42.479202000000001</v>
      </c>
      <c r="AE282" s="19">
        <v>54.251756</v>
      </c>
      <c r="AF282" s="19">
        <v>5.5958480000000002</v>
      </c>
      <c r="AG282" s="19">
        <v>4.1968870000000003</v>
      </c>
      <c r="AH282" s="19">
        <v>66.763683</v>
      </c>
      <c r="AI282" s="19">
        <v>4.7972979999999996</v>
      </c>
      <c r="AJ282" s="19">
        <v>130.80817400000001</v>
      </c>
      <c r="AK282" s="19">
        <v>1.7085920000000001</v>
      </c>
      <c r="AL282" s="19">
        <v>0</v>
      </c>
      <c r="AM282" s="19">
        <v>254.16592</v>
      </c>
    </row>
    <row r="283" spans="1:39">
      <c r="A283" s="6" t="s">
        <v>577</v>
      </c>
      <c r="B283" s="6" t="s">
        <v>412</v>
      </c>
      <c r="C283" s="6" t="s">
        <v>578</v>
      </c>
      <c r="D283" s="5">
        <v>0</v>
      </c>
      <c r="E283" s="5">
        <v>86.364801999999997</v>
      </c>
      <c r="F283" s="5">
        <v>30.263999999999999</v>
      </c>
      <c r="G283" s="5">
        <v>116.62880199999999</v>
      </c>
      <c r="H283" s="5">
        <v>759.30708200000004</v>
      </c>
      <c r="I283" s="5">
        <v>24.229856999999999</v>
      </c>
      <c r="J283" s="5">
        <v>0</v>
      </c>
      <c r="K283" s="5">
        <v>783.53693899999996</v>
      </c>
      <c r="L283" s="5">
        <v>343.34496799999999</v>
      </c>
      <c r="M283" s="5">
        <v>552.33601499999997</v>
      </c>
      <c r="N283" s="5">
        <v>46.493237000000001</v>
      </c>
      <c r="O283" s="5">
        <v>34.869927000000004</v>
      </c>
      <c r="P283" s="5">
        <v>696.39344499999993</v>
      </c>
      <c r="Q283" s="5">
        <v>39.033112000000003</v>
      </c>
      <c r="R283" s="5">
        <v>1369.125736</v>
      </c>
      <c r="S283" s="5">
        <v>20.759539</v>
      </c>
      <c r="T283" s="5">
        <v>0</v>
      </c>
      <c r="U283" s="5">
        <v>0</v>
      </c>
      <c r="V283" s="5">
        <v>50.751015000000002</v>
      </c>
      <c r="W283" s="5">
        <v>2684.1469990000005</v>
      </c>
      <c r="X283" s="5">
        <v>2645.113887</v>
      </c>
      <c r="Y283" s="19">
        <v>7.437735</v>
      </c>
      <c r="Z283" s="19">
        <v>75.845194000000006</v>
      </c>
      <c r="AA283" s="19">
        <v>2.2070219999999998</v>
      </c>
      <c r="AB283" s="19">
        <v>0</v>
      </c>
      <c r="AC283" s="19">
        <v>78.052216000000001</v>
      </c>
      <c r="AD283" s="19">
        <v>34.799292000000001</v>
      </c>
      <c r="AE283" s="19">
        <v>50.157550000000001</v>
      </c>
      <c r="AF283" s="19">
        <v>4.4117600000000001</v>
      </c>
      <c r="AG283" s="19">
        <v>3.3088199999999999</v>
      </c>
      <c r="AH283" s="19">
        <v>63.353641000000003</v>
      </c>
      <c r="AI283" s="19">
        <v>3.4773809999999998</v>
      </c>
      <c r="AJ283" s="19">
        <v>121.23177099999999</v>
      </c>
      <c r="AK283" s="19">
        <v>1.859289</v>
      </c>
      <c r="AL283" s="19">
        <v>0</v>
      </c>
      <c r="AM283" s="19">
        <v>243.380303</v>
      </c>
    </row>
    <row r="284" spans="1:39">
      <c r="A284" s="6" t="s">
        <v>579</v>
      </c>
      <c r="B284" s="6" t="s">
        <v>412</v>
      </c>
      <c r="C284" s="6" t="s">
        <v>580</v>
      </c>
      <c r="D284" s="5">
        <v>0</v>
      </c>
      <c r="E284" s="5">
        <v>60.988267</v>
      </c>
      <c r="F284" s="5">
        <v>26.157</v>
      </c>
      <c r="G284" s="5">
        <v>87.14526699999999</v>
      </c>
      <c r="H284" s="5">
        <v>392.59977800000001</v>
      </c>
      <c r="I284" s="5">
        <v>15.265019000000001</v>
      </c>
      <c r="J284" s="5">
        <v>0</v>
      </c>
      <c r="K284" s="5">
        <v>407.86479700000001</v>
      </c>
      <c r="L284" s="5">
        <v>345.54792700000002</v>
      </c>
      <c r="M284" s="5">
        <v>435.54178499999995</v>
      </c>
      <c r="N284" s="5">
        <v>53.164361</v>
      </c>
      <c r="O284" s="5">
        <v>39.873271000000003</v>
      </c>
      <c r="P284" s="5">
        <v>543.03144799999995</v>
      </c>
      <c r="Q284" s="5">
        <v>34.371186999999999</v>
      </c>
      <c r="R284" s="5">
        <v>1105.9820519999998</v>
      </c>
      <c r="S284" s="5">
        <v>11.111546000000001</v>
      </c>
      <c r="T284" s="5">
        <v>0</v>
      </c>
      <c r="U284" s="5">
        <v>0</v>
      </c>
      <c r="V284" s="5">
        <v>38.965558999999999</v>
      </c>
      <c r="W284" s="5">
        <v>1996.617148</v>
      </c>
      <c r="X284" s="5">
        <v>1962.2459610000001</v>
      </c>
      <c r="Y284" s="19">
        <v>5.3813180000000003</v>
      </c>
      <c r="Z284" s="19">
        <v>39.262656</v>
      </c>
      <c r="AA284" s="19">
        <v>1.5555840000000001</v>
      </c>
      <c r="AB284" s="19">
        <v>0</v>
      </c>
      <c r="AC284" s="19">
        <v>40.818240000000003</v>
      </c>
      <c r="AD284" s="19">
        <v>37.263938000000003</v>
      </c>
      <c r="AE284" s="19">
        <v>44.750245</v>
      </c>
      <c r="AF284" s="19">
        <v>5.0447850000000001</v>
      </c>
      <c r="AG284" s="19">
        <v>3.7835899999999998</v>
      </c>
      <c r="AH284" s="19">
        <v>55.327779999999997</v>
      </c>
      <c r="AI284" s="19">
        <v>3.805987</v>
      </c>
      <c r="AJ284" s="19">
        <v>108.9064</v>
      </c>
      <c r="AK284" s="19">
        <v>1.235033</v>
      </c>
      <c r="AL284" s="19">
        <v>0</v>
      </c>
      <c r="AM284" s="19">
        <v>193.604929</v>
      </c>
    </row>
    <row r="285" spans="1:39">
      <c r="A285" s="6" t="s">
        <v>581</v>
      </c>
      <c r="B285" s="6" t="s">
        <v>412</v>
      </c>
      <c r="C285" s="6" t="s">
        <v>582</v>
      </c>
      <c r="D285" s="5">
        <v>0</v>
      </c>
      <c r="E285" s="5">
        <v>176.54819800000001</v>
      </c>
      <c r="F285" s="5">
        <v>70.185000000000002</v>
      </c>
      <c r="G285" s="5">
        <v>246.73319800000002</v>
      </c>
      <c r="H285" s="5">
        <v>1279.2813970000002</v>
      </c>
      <c r="I285" s="5">
        <v>71.400764999999993</v>
      </c>
      <c r="J285" s="5">
        <v>0</v>
      </c>
      <c r="K285" s="5">
        <v>1350.6821620000001</v>
      </c>
      <c r="L285" s="5">
        <v>449.77623800000003</v>
      </c>
      <c r="M285" s="5">
        <v>617.03412100000003</v>
      </c>
      <c r="N285" s="5">
        <v>49.078754000000004</v>
      </c>
      <c r="O285" s="5">
        <v>36.809066000000001</v>
      </c>
      <c r="P285" s="5">
        <v>783.49982499999999</v>
      </c>
      <c r="Q285" s="5">
        <v>40.349949000000002</v>
      </c>
      <c r="R285" s="5">
        <v>1526.7717150000001</v>
      </c>
      <c r="S285" s="5">
        <v>37.808173000000004</v>
      </c>
      <c r="T285" s="5">
        <v>0</v>
      </c>
      <c r="U285" s="5">
        <v>0</v>
      </c>
      <c r="V285" s="5">
        <v>136.835902</v>
      </c>
      <c r="W285" s="5">
        <v>3748.6073880000004</v>
      </c>
      <c r="X285" s="5">
        <v>3708.2574390000004</v>
      </c>
      <c r="Y285" s="19">
        <v>15.46134</v>
      </c>
      <c r="Z285" s="19">
        <v>124.792552</v>
      </c>
      <c r="AA285" s="19">
        <v>6.4906800000000002</v>
      </c>
      <c r="AB285" s="19">
        <v>0</v>
      </c>
      <c r="AC285" s="19">
        <v>131.283232</v>
      </c>
      <c r="AD285" s="19">
        <v>41.631357000000001</v>
      </c>
      <c r="AE285" s="19">
        <v>59.942520000000002</v>
      </c>
      <c r="AF285" s="19">
        <v>4.6571009999999999</v>
      </c>
      <c r="AG285" s="19">
        <v>3.4928270000000001</v>
      </c>
      <c r="AH285" s="19">
        <v>75.785013000000006</v>
      </c>
      <c r="AI285" s="19">
        <v>4.1133829999999998</v>
      </c>
      <c r="AJ285" s="19">
        <v>143.87746100000001</v>
      </c>
      <c r="AK285" s="19">
        <v>3.5466139999999999</v>
      </c>
      <c r="AL285" s="19">
        <v>0</v>
      </c>
      <c r="AM285" s="19">
        <v>335.800004</v>
      </c>
    </row>
    <row r="286" spans="1:39">
      <c r="A286" s="6" t="s">
        <v>583</v>
      </c>
      <c r="B286" s="6" t="s">
        <v>412</v>
      </c>
      <c r="C286" s="6" t="s">
        <v>584</v>
      </c>
      <c r="D286" s="5">
        <v>0</v>
      </c>
      <c r="E286" s="5">
        <v>143.470665</v>
      </c>
      <c r="F286" s="5">
        <v>61.11</v>
      </c>
      <c r="G286" s="5">
        <v>204.58066500000001</v>
      </c>
      <c r="H286" s="5">
        <v>1005.272465</v>
      </c>
      <c r="I286" s="5">
        <v>44.029466999999997</v>
      </c>
      <c r="J286" s="5">
        <v>0</v>
      </c>
      <c r="K286" s="5">
        <v>1049.3019320000001</v>
      </c>
      <c r="L286" s="5">
        <v>481.94344100000001</v>
      </c>
      <c r="M286" s="5">
        <v>702.75858499999993</v>
      </c>
      <c r="N286" s="5">
        <v>73.308764999999994</v>
      </c>
      <c r="O286" s="5">
        <v>54.981574000000002</v>
      </c>
      <c r="P286" s="5">
        <v>869.14986699999997</v>
      </c>
      <c r="Q286" s="5">
        <v>59.60369</v>
      </c>
      <c r="R286" s="5">
        <v>1759.8024809999999</v>
      </c>
      <c r="S286" s="5">
        <v>33.195012000000006</v>
      </c>
      <c r="T286" s="5">
        <v>0</v>
      </c>
      <c r="U286" s="5">
        <v>0</v>
      </c>
      <c r="V286" s="5">
        <v>94.084835000000012</v>
      </c>
      <c r="W286" s="5">
        <v>3622.9083660000006</v>
      </c>
      <c r="X286" s="5">
        <v>3563.3046760000007</v>
      </c>
      <c r="Y286" s="19">
        <v>11.587088</v>
      </c>
      <c r="Z286" s="19">
        <v>99.228667999999999</v>
      </c>
      <c r="AA286" s="19">
        <v>4.0645889999999998</v>
      </c>
      <c r="AB286" s="19">
        <v>0</v>
      </c>
      <c r="AC286" s="19">
        <v>103.293257</v>
      </c>
      <c r="AD286" s="19">
        <v>52.016961000000002</v>
      </c>
      <c r="AE286" s="19">
        <v>65.726347000000004</v>
      </c>
      <c r="AF286" s="19">
        <v>6.956296</v>
      </c>
      <c r="AG286" s="19">
        <v>5.2172219999999996</v>
      </c>
      <c r="AH286" s="19">
        <v>81.198267999999999</v>
      </c>
      <c r="AI286" s="19">
        <v>5.6274620000000004</v>
      </c>
      <c r="AJ286" s="19">
        <v>159.09813299999999</v>
      </c>
      <c r="AK286" s="19">
        <v>2.7845399999999998</v>
      </c>
      <c r="AL286" s="19">
        <v>0</v>
      </c>
      <c r="AM286" s="19">
        <v>328.77997900000003</v>
      </c>
    </row>
    <row r="287" spans="1:39">
      <c r="A287" s="6" t="s">
        <v>585</v>
      </c>
      <c r="B287" s="6" t="s">
        <v>412</v>
      </c>
      <c r="C287" s="6" t="s">
        <v>586</v>
      </c>
      <c r="D287" s="5">
        <v>0</v>
      </c>
      <c r="E287" s="5">
        <v>68.441916000000006</v>
      </c>
      <c r="F287" s="5">
        <v>26.751000000000001</v>
      </c>
      <c r="G287" s="5">
        <v>95.192916000000011</v>
      </c>
      <c r="H287" s="5">
        <v>505.645331</v>
      </c>
      <c r="I287" s="5">
        <v>36.494144999999996</v>
      </c>
      <c r="J287" s="5">
        <v>0</v>
      </c>
      <c r="K287" s="5">
        <v>542.13947600000006</v>
      </c>
      <c r="L287" s="5">
        <v>406.15627500000005</v>
      </c>
      <c r="M287" s="5">
        <v>461.10179899999997</v>
      </c>
      <c r="N287" s="5">
        <v>68.266182999999998</v>
      </c>
      <c r="O287" s="5">
        <v>51.199637000000003</v>
      </c>
      <c r="P287" s="5">
        <v>572.95155899999997</v>
      </c>
      <c r="Q287" s="5">
        <v>37.534157</v>
      </c>
      <c r="R287" s="5">
        <v>1191.0533350000001</v>
      </c>
      <c r="S287" s="5">
        <v>11.196747</v>
      </c>
      <c r="T287" s="5">
        <v>0</v>
      </c>
      <c r="U287" s="5">
        <v>0</v>
      </c>
      <c r="V287" s="5">
        <v>38.737614000000001</v>
      </c>
      <c r="W287" s="5">
        <v>2284.4763629999998</v>
      </c>
      <c r="X287" s="5">
        <v>2246.9422059999997</v>
      </c>
      <c r="Y287" s="19">
        <v>6.0389920000000004</v>
      </c>
      <c r="Z287" s="19">
        <v>49.406405999999997</v>
      </c>
      <c r="AA287" s="19">
        <v>3.4354979999999999</v>
      </c>
      <c r="AB287" s="19">
        <v>0</v>
      </c>
      <c r="AC287" s="19">
        <v>52.841904</v>
      </c>
      <c r="AD287" s="19">
        <v>45.910167999999999</v>
      </c>
      <c r="AE287" s="19">
        <v>41.623038999999999</v>
      </c>
      <c r="AF287" s="19">
        <v>6.4778019999999996</v>
      </c>
      <c r="AG287" s="19">
        <v>4.8583509999999999</v>
      </c>
      <c r="AH287" s="19">
        <v>51.817734999999999</v>
      </c>
      <c r="AI287" s="19">
        <v>3.3304119999999999</v>
      </c>
      <c r="AJ287" s="19">
        <v>104.776927</v>
      </c>
      <c r="AK287" s="19">
        <v>1.1704589999999999</v>
      </c>
      <c r="AL287" s="19">
        <v>0</v>
      </c>
      <c r="AM287" s="19">
        <v>210.73845</v>
      </c>
    </row>
    <row r="288" spans="1:39">
      <c r="A288" s="6" t="s">
        <v>587</v>
      </c>
      <c r="B288" s="6" t="s">
        <v>412</v>
      </c>
      <c r="C288" s="6" t="s">
        <v>588</v>
      </c>
      <c r="D288" s="5">
        <v>0</v>
      </c>
      <c r="E288" s="5">
        <v>144.63498999999999</v>
      </c>
      <c r="F288" s="5">
        <v>46.62</v>
      </c>
      <c r="G288" s="5">
        <v>191.25498999999999</v>
      </c>
      <c r="H288" s="5">
        <v>864.624189</v>
      </c>
      <c r="I288" s="5">
        <v>40.206499999999998</v>
      </c>
      <c r="J288" s="5">
        <v>0</v>
      </c>
      <c r="K288" s="5">
        <v>904.83068900000001</v>
      </c>
      <c r="L288" s="5">
        <v>315.36428899999999</v>
      </c>
      <c r="M288" s="5">
        <v>396.36503000000005</v>
      </c>
      <c r="N288" s="5">
        <v>46.260440000000003</v>
      </c>
      <c r="O288" s="5">
        <v>34.695329999999998</v>
      </c>
      <c r="P288" s="5">
        <v>508.76391999999998</v>
      </c>
      <c r="Q288" s="5">
        <v>22.704301000000001</v>
      </c>
      <c r="R288" s="5">
        <v>1008.7890209999999</v>
      </c>
      <c r="S288" s="5">
        <v>15.271807000000001</v>
      </c>
      <c r="T288" s="5">
        <v>0</v>
      </c>
      <c r="U288" s="5">
        <v>0</v>
      </c>
      <c r="V288" s="5">
        <v>50.411377999999999</v>
      </c>
      <c r="W288" s="5">
        <v>2485.9221740000003</v>
      </c>
      <c r="X288" s="5">
        <v>2463.2178730000001</v>
      </c>
      <c r="Y288" s="19">
        <v>12.761911</v>
      </c>
      <c r="Z288" s="19">
        <v>85.574360999999996</v>
      </c>
      <c r="AA288" s="19">
        <v>4.317113</v>
      </c>
      <c r="AB288" s="19">
        <v>0</v>
      </c>
      <c r="AC288" s="19">
        <v>89.891474000000002</v>
      </c>
      <c r="AD288" s="19">
        <v>33.659668000000003</v>
      </c>
      <c r="AE288" s="19">
        <v>33.021337000000003</v>
      </c>
      <c r="AF288" s="19">
        <v>4.3896709999999999</v>
      </c>
      <c r="AG288" s="19">
        <v>3.2922530000000001</v>
      </c>
      <c r="AH288" s="19">
        <v>42.836320999999998</v>
      </c>
      <c r="AI288" s="19">
        <v>1.62622</v>
      </c>
      <c r="AJ288" s="19">
        <v>83.539581999999996</v>
      </c>
      <c r="AK288" s="19">
        <v>1.641885</v>
      </c>
      <c r="AL288" s="19">
        <v>0</v>
      </c>
      <c r="AM288" s="19">
        <v>221.49452000000002</v>
      </c>
    </row>
    <row r="289" spans="1:39">
      <c r="A289" s="6" t="s">
        <v>589</v>
      </c>
      <c r="B289" s="6" t="s">
        <v>412</v>
      </c>
      <c r="C289" s="6" t="s">
        <v>590</v>
      </c>
      <c r="D289" s="5">
        <v>0</v>
      </c>
      <c r="E289" s="5">
        <v>43.752567999999997</v>
      </c>
      <c r="F289" s="5">
        <v>19.338000000000001</v>
      </c>
      <c r="G289" s="5">
        <v>63.090567999999998</v>
      </c>
      <c r="H289" s="5">
        <v>372.66334699999999</v>
      </c>
      <c r="I289" s="5">
        <v>16.184004999999999</v>
      </c>
      <c r="J289" s="5">
        <v>0</v>
      </c>
      <c r="K289" s="5">
        <v>388.847352</v>
      </c>
      <c r="L289" s="5">
        <v>252.87250599999999</v>
      </c>
      <c r="M289" s="5">
        <v>483.51682599999998</v>
      </c>
      <c r="N289" s="5">
        <v>36.837214000000003</v>
      </c>
      <c r="O289" s="5">
        <v>27.62791</v>
      </c>
      <c r="P289" s="5">
        <v>597.65806499999997</v>
      </c>
      <c r="Q289" s="5">
        <v>41.209204</v>
      </c>
      <c r="R289" s="5">
        <v>1186.8492189999999</v>
      </c>
      <c r="S289" s="5">
        <v>8.9088229999999999</v>
      </c>
      <c r="T289" s="5">
        <v>0</v>
      </c>
      <c r="U289" s="5">
        <v>0</v>
      </c>
      <c r="V289" s="5">
        <v>26.135082999999998</v>
      </c>
      <c r="W289" s="5">
        <v>1926.7035510000003</v>
      </c>
      <c r="X289" s="5">
        <v>1885.4943470000003</v>
      </c>
      <c r="Y289" s="19">
        <v>3.2579349999999998</v>
      </c>
      <c r="Z289" s="19">
        <v>37.213403999999997</v>
      </c>
      <c r="AA289" s="19">
        <v>1.292165</v>
      </c>
      <c r="AB289" s="19">
        <v>0</v>
      </c>
      <c r="AC289" s="19">
        <v>38.505569000000001</v>
      </c>
      <c r="AD289" s="19">
        <v>26.615527</v>
      </c>
      <c r="AE289" s="19">
        <v>40.785124000000003</v>
      </c>
      <c r="AF289" s="19">
        <v>3.4954960000000002</v>
      </c>
      <c r="AG289" s="19">
        <v>2.6216210000000002</v>
      </c>
      <c r="AH289" s="19">
        <v>50.764170999999997</v>
      </c>
      <c r="AI289" s="19">
        <v>3.269495</v>
      </c>
      <c r="AJ289" s="19">
        <v>97.666411999999994</v>
      </c>
      <c r="AK289" s="19">
        <v>0.76693100000000003</v>
      </c>
      <c r="AL289" s="19">
        <v>0</v>
      </c>
      <c r="AM289" s="19">
        <v>166.81237400000001</v>
      </c>
    </row>
    <row r="290" spans="1:39">
      <c r="A290" s="6" t="s">
        <v>591</v>
      </c>
      <c r="B290" s="6" t="s">
        <v>412</v>
      </c>
      <c r="C290" s="6" t="s">
        <v>592</v>
      </c>
      <c r="D290" s="5">
        <v>0</v>
      </c>
      <c r="E290" s="5">
        <v>52.456669000000005</v>
      </c>
      <c r="F290" s="5">
        <v>17.286000000000001</v>
      </c>
      <c r="G290" s="5">
        <v>69.742668999999992</v>
      </c>
      <c r="H290" s="5">
        <v>314.85038600000001</v>
      </c>
      <c r="I290" s="5">
        <v>14.800655000000001</v>
      </c>
      <c r="J290" s="5">
        <v>0</v>
      </c>
      <c r="K290" s="5">
        <v>329.65104100000002</v>
      </c>
      <c r="L290" s="5">
        <v>406.480321</v>
      </c>
      <c r="M290" s="5">
        <v>657.35744799999998</v>
      </c>
      <c r="N290" s="5">
        <v>61.507837000000002</v>
      </c>
      <c r="O290" s="5">
        <v>46.130877999999996</v>
      </c>
      <c r="P290" s="5">
        <v>820.05165399999998</v>
      </c>
      <c r="Q290" s="5">
        <v>51.604517000000001</v>
      </c>
      <c r="R290" s="5">
        <v>1636.6523340000001</v>
      </c>
      <c r="S290" s="5">
        <v>10.956740999999999</v>
      </c>
      <c r="T290" s="5">
        <v>0</v>
      </c>
      <c r="U290" s="5">
        <v>0</v>
      </c>
      <c r="V290" s="5">
        <v>34.839379999999998</v>
      </c>
      <c r="W290" s="5">
        <v>2488.322486</v>
      </c>
      <c r="X290" s="5">
        <v>2436.7179690000003</v>
      </c>
      <c r="Y290" s="19">
        <v>4.0647320000000002</v>
      </c>
      <c r="Z290" s="19">
        <v>31.449580000000001</v>
      </c>
      <c r="AA290" s="19">
        <v>1.299374</v>
      </c>
      <c r="AB290" s="19">
        <v>0</v>
      </c>
      <c r="AC290" s="19">
        <v>32.748953999999998</v>
      </c>
      <c r="AD290" s="19">
        <v>43.533639999999998</v>
      </c>
      <c r="AE290" s="19">
        <v>68.747945999999999</v>
      </c>
      <c r="AF290" s="19">
        <v>5.8365010000000002</v>
      </c>
      <c r="AG290" s="19">
        <v>4.3773739999999997</v>
      </c>
      <c r="AH290" s="19">
        <v>84.953699999999998</v>
      </c>
      <c r="AI290" s="19">
        <v>5.8729050000000003</v>
      </c>
      <c r="AJ290" s="19">
        <v>163.91552100000001</v>
      </c>
      <c r="AK290" s="19">
        <v>1.007692</v>
      </c>
      <c r="AL290" s="19">
        <v>0</v>
      </c>
      <c r="AM290" s="19">
        <v>245.27053899999999</v>
      </c>
    </row>
    <row r="291" spans="1:39">
      <c r="A291" s="6" t="s">
        <v>593</v>
      </c>
      <c r="B291" s="6" t="s">
        <v>412</v>
      </c>
      <c r="C291" s="6" t="s">
        <v>594</v>
      </c>
      <c r="D291" s="5">
        <v>0</v>
      </c>
      <c r="E291" s="5">
        <v>21.064561999999999</v>
      </c>
      <c r="F291" s="5">
        <v>9.2070000000000007</v>
      </c>
      <c r="G291" s="5">
        <v>30.271561999999999</v>
      </c>
      <c r="H291" s="5">
        <v>201.896681</v>
      </c>
      <c r="I291" s="5">
        <v>7.8647020000000003</v>
      </c>
      <c r="J291" s="5">
        <v>0</v>
      </c>
      <c r="K291" s="5">
        <v>209.761383</v>
      </c>
      <c r="L291" s="5">
        <v>232.488756</v>
      </c>
      <c r="M291" s="5">
        <v>489.45322399999998</v>
      </c>
      <c r="N291" s="5">
        <v>32.195445999999997</v>
      </c>
      <c r="O291" s="5">
        <v>24.146584999999998</v>
      </c>
      <c r="P291" s="5">
        <v>609.83366599999999</v>
      </c>
      <c r="Q291" s="5">
        <v>38.869370000000004</v>
      </c>
      <c r="R291" s="5">
        <v>1194.4982909999999</v>
      </c>
      <c r="S291" s="5">
        <v>4.6225510000000005</v>
      </c>
      <c r="T291" s="5">
        <v>0</v>
      </c>
      <c r="U291" s="5">
        <v>0</v>
      </c>
      <c r="V291" s="5">
        <v>13.004424</v>
      </c>
      <c r="W291" s="5">
        <v>1684.6469670000001</v>
      </c>
      <c r="X291" s="5">
        <v>1645.777597</v>
      </c>
      <c r="Y291" s="19">
        <v>1.8969320000000001</v>
      </c>
      <c r="Z291" s="19">
        <v>20.166930000000001</v>
      </c>
      <c r="AA291" s="19">
        <v>0.79509300000000005</v>
      </c>
      <c r="AB291" s="19">
        <v>0</v>
      </c>
      <c r="AC291" s="19">
        <v>20.962022999999999</v>
      </c>
      <c r="AD291" s="19">
        <v>23.958604000000001</v>
      </c>
      <c r="AE291" s="19">
        <v>47.131843000000003</v>
      </c>
      <c r="AF291" s="19">
        <v>3.055037</v>
      </c>
      <c r="AG291" s="19">
        <v>2.2912789999999998</v>
      </c>
      <c r="AH291" s="19">
        <v>58.532077000000001</v>
      </c>
      <c r="AI291" s="19">
        <v>3.8557380000000001</v>
      </c>
      <c r="AJ291" s="19">
        <v>111.01023600000001</v>
      </c>
      <c r="AK291" s="19">
        <v>0.47550300000000001</v>
      </c>
      <c r="AL291" s="19">
        <v>0</v>
      </c>
      <c r="AM291" s="19">
        <v>158.30329799999998</v>
      </c>
    </row>
    <row r="292" spans="1:39">
      <c r="A292" s="6" t="s">
        <v>595</v>
      </c>
      <c r="B292" s="6" t="s">
        <v>412</v>
      </c>
      <c r="C292" s="6" t="s">
        <v>596</v>
      </c>
      <c r="D292" s="5">
        <v>0</v>
      </c>
      <c r="E292" s="5">
        <v>179.57548700000001</v>
      </c>
      <c r="F292" s="5">
        <v>68.555999999999997</v>
      </c>
      <c r="G292" s="5">
        <v>248.13148700000002</v>
      </c>
      <c r="H292" s="5">
        <v>920.12284799999998</v>
      </c>
      <c r="I292" s="5">
        <v>33.717847999999996</v>
      </c>
      <c r="J292" s="5">
        <v>0</v>
      </c>
      <c r="K292" s="5">
        <v>953.84069599999998</v>
      </c>
      <c r="L292" s="5">
        <v>438.14144799999997</v>
      </c>
      <c r="M292" s="5">
        <v>645.62715800000001</v>
      </c>
      <c r="N292" s="5">
        <v>59.248495999999996</v>
      </c>
      <c r="O292" s="5">
        <v>44.436372000000006</v>
      </c>
      <c r="P292" s="5">
        <v>814.98368999999991</v>
      </c>
      <c r="Q292" s="5">
        <v>45.056864999999995</v>
      </c>
      <c r="R292" s="5">
        <v>1609.3525810000001</v>
      </c>
      <c r="S292" s="5">
        <v>43.614163999999995</v>
      </c>
      <c r="T292" s="5">
        <v>0</v>
      </c>
      <c r="U292" s="5">
        <v>0</v>
      </c>
      <c r="V292" s="5">
        <v>137.02708100000001</v>
      </c>
      <c r="W292" s="5">
        <v>3430.1074570000005</v>
      </c>
      <c r="X292" s="5">
        <v>3385.0505920000001</v>
      </c>
      <c r="Y292" s="19">
        <v>15.128652000000001</v>
      </c>
      <c r="Z292" s="19">
        <v>91.037119000000004</v>
      </c>
      <c r="AA292" s="19">
        <v>3.7972480000000002</v>
      </c>
      <c r="AB292" s="19">
        <v>0</v>
      </c>
      <c r="AC292" s="19">
        <v>94.834367</v>
      </c>
      <c r="AD292" s="19">
        <v>44.123652999999997</v>
      </c>
      <c r="AE292" s="19">
        <v>61.019129</v>
      </c>
      <c r="AF292" s="19">
        <v>5.6221110000000003</v>
      </c>
      <c r="AG292" s="19">
        <v>4.2165840000000001</v>
      </c>
      <c r="AH292" s="19">
        <v>76.840922000000006</v>
      </c>
      <c r="AI292" s="19">
        <v>4.3668189999999996</v>
      </c>
      <c r="AJ292" s="19">
        <v>147.698746</v>
      </c>
      <c r="AK292" s="19">
        <v>4.2748920000000004</v>
      </c>
      <c r="AL292" s="19">
        <v>0</v>
      </c>
      <c r="AM292" s="19">
        <v>306.06030999999996</v>
      </c>
    </row>
    <row r="293" spans="1:39">
      <c r="A293" s="6" t="s">
        <v>597</v>
      </c>
      <c r="B293" s="6" t="s">
        <v>412</v>
      </c>
      <c r="C293" s="6" t="s">
        <v>598</v>
      </c>
      <c r="D293" s="5">
        <v>0</v>
      </c>
      <c r="E293" s="5">
        <v>156.98917300000002</v>
      </c>
      <c r="F293" s="5">
        <v>63.920999999999999</v>
      </c>
      <c r="G293" s="5">
        <v>220.91017300000001</v>
      </c>
      <c r="H293" s="5">
        <v>1052.9867160000001</v>
      </c>
      <c r="I293" s="5">
        <v>73.623227999999997</v>
      </c>
      <c r="J293" s="5">
        <v>0</v>
      </c>
      <c r="K293" s="5">
        <v>1126.609944</v>
      </c>
      <c r="L293" s="5">
        <v>454.32617800000003</v>
      </c>
      <c r="M293" s="5">
        <v>579.43239300000005</v>
      </c>
      <c r="N293" s="5">
        <v>68.630889999999994</v>
      </c>
      <c r="O293" s="5">
        <v>51.473167000000004</v>
      </c>
      <c r="P293" s="5">
        <v>727.27621799999997</v>
      </c>
      <c r="Q293" s="5">
        <v>42.877838000000004</v>
      </c>
      <c r="R293" s="5">
        <v>1469.6905060000001</v>
      </c>
      <c r="S293" s="5">
        <v>31.846031</v>
      </c>
      <c r="T293" s="5">
        <v>0</v>
      </c>
      <c r="U293" s="5">
        <v>0</v>
      </c>
      <c r="V293" s="5">
        <v>71.507052000000002</v>
      </c>
      <c r="W293" s="5">
        <v>3374.8898840000002</v>
      </c>
      <c r="X293" s="5">
        <v>3332.0120460000003</v>
      </c>
      <c r="Y293" s="19">
        <v>13.098890000000001</v>
      </c>
      <c r="Z293" s="19">
        <v>105.154295</v>
      </c>
      <c r="AA293" s="19">
        <v>6.3541259999999999</v>
      </c>
      <c r="AB293" s="19">
        <v>0</v>
      </c>
      <c r="AC293" s="19">
        <v>111.508421</v>
      </c>
      <c r="AD293" s="19">
        <v>49.158814</v>
      </c>
      <c r="AE293" s="19">
        <v>54.349502999999999</v>
      </c>
      <c r="AF293" s="19">
        <v>6.51241</v>
      </c>
      <c r="AG293" s="19">
        <v>4.8843069999999997</v>
      </c>
      <c r="AH293" s="19">
        <v>68.214350999999994</v>
      </c>
      <c r="AI293" s="19">
        <v>4.0233670000000004</v>
      </c>
      <c r="AJ293" s="19">
        <v>133.96057099999999</v>
      </c>
      <c r="AK293" s="19">
        <v>3.036521</v>
      </c>
      <c r="AL293" s="19">
        <v>0</v>
      </c>
      <c r="AM293" s="19">
        <v>310.763217</v>
      </c>
    </row>
    <row r="294" spans="1:39">
      <c r="A294" s="6" t="s">
        <v>599</v>
      </c>
      <c r="B294" s="6" t="s">
        <v>412</v>
      </c>
      <c r="C294" s="6" t="s">
        <v>600</v>
      </c>
      <c r="D294" s="5">
        <v>0</v>
      </c>
      <c r="E294" s="5">
        <v>179.56956300000002</v>
      </c>
      <c r="F294" s="5">
        <v>47.871000000000002</v>
      </c>
      <c r="G294" s="5">
        <v>227.44056300000003</v>
      </c>
      <c r="H294" s="5">
        <v>1110.9481029999999</v>
      </c>
      <c r="I294" s="5">
        <v>83.391274999999993</v>
      </c>
      <c r="J294" s="5">
        <v>0</v>
      </c>
      <c r="K294" s="5">
        <v>1194.3393779999999</v>
      </c>
      <c r="L294" s="5">
        <v>567.34318599999995</v>
      </c>
      <c r="M294" s="5">
        <v>862.49894600000005</v>
      </c>
      <c r="N294" s="5">
        <v>77.233901000000003</v>
      </c>
      <c r="O294" s="5">
        <v>57.925427000000006</v>
      </c>
      <c r="P294" s="5">
        <v>1086.0723310000001</v>
      </c>
      <c r="Q294" s="5">
        <v>61.763319000000003</v>
      </c>
      <c r="R294" s="5">
        <v>2145.4939240000003</v>
      </c>
      <c r="S294" s="5">
        <v>39.935051000000001</v>
      </c>
      <c r="T294" s="5">
        <v>0</v>
      </c>
      <c r="U294" s="5">
        <v>0</v>
      </c>
      <c r="V294" s="5">
        <v>148.29727499999998</v>
      </c>
      <c r="W294" s="5">
        <v>4322.8493770000005</v>
      </c>
      <c r="X294" s="5">
        <v>4261.0860579999999</v>
      </c>
      <c r="Y294" s="19">
        <v>14.604456000000001</v>
      </c>
      <c r="Z294" s="19">
        <v>110.969695</v>
      </c>
      <c r="AA294" s="19">
        <v>7.5541219999999996</v>
      </c>
      <c r="AB294" s="19">
        <v>0</v>
      </c>
      <c r="AC294" s="19">
        <v>118.52381699999999</v>
      </c>
      <c r="AD294" s="19">
        <v>57.596595000000001</v>
      </c>
      <c r="AE294" s="19">
        <v>87.431774000000004</v>
      </c>
      <c r="AF294" s="19">
        <v>7.3287509999999996</v>
      </c>
      <c r="AG294" s="19">
        <v>5.4965650000000004</v>
      </c>
      <c r="AH294" s="19">
        <v>109.24799</v>
      </c>
      <c r="AI294" s="19">
        <v>6.759487</v>
      </c>
      <c r="AJ294" s="19">
        <v>209.50507999999999</v>
      </c>
      <c r="AK294" s="19">
        <v>3.820989</v>
      </c>
      <c r="AL294" s="19">
        <v>0</v>
      </c>
      <c r="AM294" s="19">
        <v>404.05093700000003</v>
      </c>
    </row>
    <row r="295" spans="1:39">
      <c r="A295" s="6" t="s">
        <v>601</v>
      </c>
      <c r="B295" s="6" t="s">
        <v>412</v>
      </c>
      <c r="C295" s="6" t="s">
        <v>602</v>
      </c>
      <c r="D295" s="5">
        <v>0</v>
      </c>
      <c r="E295" s="5">
        <v>109.88767</v>
      </c>
      <c r="F295" s="5">
        <v>47.030999999999999</v>
      </c>
      <c r="G295" s="5">
        <v>156.91866999999999</v>
      </c>
      <c r="H295" s="5">
        <v>792.67749300000003</v>
      </c>
      <c r="I295" s="5">
        <v>31.175091999999999</v>
      </c>
      <c r="J295" s="5">
        <v>0</v>
      </c>
      <c r="K295" s="5">
        <v>823.85258499999998</v>
      </c>
      <c r="L295" s="5">
        <v>342.679058</v>
      </c>
      <c r="M295" s="5">
        <v>490.15884999999997</v>
      </c>
      <c r="N295" s="5">
        <v>52.879188999999997</v>
      </c>
      <c r="O295" s="5">
        <v>39.659390000000002</v>
      </c>
      <c r="P295" s="5">
        <v>611.35126500000001</v>
      </c>
      <c r="Q295" s="5">
        <v>38.549862999999995</v>
      </c>
      <c r="R295" s="5">
        <v>1232.598557</v>
      </c>
      <c r="S295" s="5">
        <v>22.392104</v>
      </c>
      <c r="T295" s="5">
        <v>0</v>
      </c>
      <c r="U295" s="5">
        <v>0</v>
      </c>
      <c r="V295" s="5">
        <v>57.768757999999998</v>
      </c>
      <c r="W295" s="5">
        <v>2636.2097319999998</v>
      </c>
      <c r="X295" s="5">
        <v>2597.6598690000001</v>
      </c>
      <c r="Y295" s="19">
        <v>9.6959700000000009</v>
      </c>
      <c r="Z295" s="19">
        <v>74.815809000000002</v>
      </c>
      <c r="AA295" s="19">
        <v>2.5706120000000001</v>
      </c>
      <c r="AB295" s="19">
        <v>0</v>
      </c>
      <c r="AC295" s="19">
        <v>77.386420999999999</v>
      </c>
      <c r="AD295" s="19">
        <v>37.312463999999999</v>
      </c>
      <c r="AE295" s="19">
        <v>41.284348999999999</v>
      </c>
      <c r="AF295" s="19">
        <v>5.0177259999999997</v>
      </c>
      <c r="AG295" s="19">
        <v>3.763293</v>
      </c>
      <c r="AH295" s="19">
        <v>51.886000000000003</v>
      </c>
      <c r="AI295" s="19">
        <v>3.0151289999999999</v>
      </c>
      <c r="AJ295" s="19">
        <v>101.951368</v>
      </c>
      <c r="AK295" s="19">
        <v>1.9897659999999999</v>
      </c>
      <c r="AL295" s="19">
        <v>0</v>
      </c>
      <c r="AM295" s="19">
        <v>228.33598899999998</v>
      </c>
    </row>
    <row r="296" spans="1:39">
      <c r="A296" s="5" t="s">
        <v>603</v>
      </c>
      <c r="B296" s="5" t="s">
        <v>412</v>
      </c>
      <c r="C296" s="5" t="s">
        <v>604</v>
      </c>
      <c r="D296" s="5">
        <v>27005.351865000001</v>
      </c>
      <c r="E296" s="5">
        <v>994.85913599999992</v>
      </c>
      <c r="F296" s="5">
        <v>548.96100000000001</v>
      </c>
      <c r="G296" s="5">
        <v>28549.172001000003</v>
      </c>
      <c r="H296" s="5">
        <v>6394.8493339999995</v>
      </c>
      <c r="I296" s="5">
        <v>540.28534300000001</v>
      </c>
      <c r="J296" s="5">
        <v>0</v>
      </c>
      <c r="K296" s="5">
        <v>6935.134677</v>
      </c>
      <c r="L296" s="5">
        <v>1635.4512769999999</v>
      </c>
      <c r="M296" s="5">
        <v>0</v>
      </c>
      <c r="N296" s="5">
        <v>218.84360100000001</v>
      </c>
      <c r="O296" s="5">
        <v>164.1327</v>
      </c>
      <c r="P296" s="5">
        <v>2184.7331960000001</v>
      </c>
      <c r="Q296" s="5">
        <v>263.22086700000006</v>
      </c>
      <c r="R296" s="5">
        <v>2830.9303640000003</v>
      </c>
      <c r="S296" s="5">
        <v>101.73501399999999</v>
      </c>
      <c r="T296" s="5">
        <v>0</v>
      </c>
      <c r="U296" s="5">
        <v>0</v>
      </c>
      <c r="V296" s="5">
        <v>303.62992400000002</v>
      </c>
      <c r="W296" s="5">
        <v>40356.053257000007</v>
      </c>
      <c r="X296" s="5">
        <v>40092.83239000001</v>
      </c>
      <c r="Y296" s="19">
        <v>0</v>
      </c>
      <c r="Z296" s="19">
        <v>614.54296099999999</v>
      </c>
      <c r="AA296" s="19">
        <v>49.201050000000002</v>
      </c>
      <c r="AB296" s="19">
        <v>0</v>
      </c>
      <c r="AC296" s="19">
        <v>663.744011</v>
      </c>
      <c r="AD296" s="19">
        <v>172.517943</v>
      </c>
      <c r="AE296" s="19">
        <v>0</v>
      </c>
      <c r="AF296" s="19">
        <v>20.766171</v>
      </c>
      <c r="AG296" s="19">
        <v>15.574628000000001</v>
      </c>
      <c r="AH296" s="19">
        <v>197.03634400000001</v>
      </c>
      <c r="AI296" s="19">
        <v>23.739318999999998</v>
      </c>
      <c r="AJ296" s="19">
        <v>233.37714299999999</v>
      </c>
      <c r="AK296" s="19">
        <v>13.11205</v>
      </c>
      <c r="AL296" s="19">
        <v>0</v>
      </c>
      <c r="AM296" s="19">
        <v>1082.7511469999999</v>
      </c>
    </row>
    <row r="297" spans="1:39">
      <c r="A297" s="6" t="s">
        <v>605</v>
      </c>
      <c r="B297" s="6" t="s">
        <v>412</v>
      </c>
      <c r="C297" s="6" t="s">
        <v>606</v>
      </c>
      <c r="D297" s="5">
        <v>0</v>
      </c>
      <c r="E297" s="5">
        <v>58.312231999999995</v>
      </c>
      <c r="F297" s="5">
        <v>25.68</v>
      </c>
      <c r="G297" s="5">
        <v>83.992231999999987</v>
      </c>
      <c r="H297" s="5">
        <v>378.62082099999998</v>
      </c>
      <c r="I297" s="5">
        <v>18.280988000000001</v>
      </c>
      <c r="J297" s="5">
        <v>0</v>
      </c>
      <c r="K297" s="5">
        <v>396.90180900000001</v>
      </c>
      <c r="L297" s="5">
        <v>318.17343900000003</v>
      </c>
      <c r="M297" s="5">
        <v>452.64058599999998</v>
      </c>
      <c r="N297" s="5">
        <v>47.413925999999996</v>
      </c>
      <c r="O297" s="5">
        <v>35.560445000000001</v>
      </c>
      <c r="P297" s="5">
        <v>566.49864300000002</v>
      </c>
      <c r="Q297" s="5">
        <v>34.456735999999999</v>
      </c>
      <c r="R297" s="5">
        <v>1136.570336</v>
      </c>
      <c r="S297" s="5">
        <v>13.028979</v>
      </c>
      <c r="T297" s="5">
        <v>0</v>
      </c>
      <c r="U297" s="5">
        <v>0</v>
      </c>
      <c r="V297" s="5">
        <v>29.482061000000002</v>
      </c>
      <c r="W297" s="5">
        <v>1978.148856</v>
      </c>
      <c r="X297" s="5">
        <v>1943.6921199999999</v>
      </c>
      <c r="Y297" s="19">
        <v>4.861726</v>
      </c>
      <c r="Z297" s="19">
        <v>37.239190999999998</v>
      </c>
      <c r="AA297" s="19">
        <v>1.6619079999999999</v>
      </c>
      <c r="AB297" s="19">
        <v>0</v>
      </c>
      <c r="AC297" s="19">
        <v>38.901099000000002</v>
      </c>
      <c r="AD297" s="19">
        <v>33.842374999999997</v>
      </c>
      <c r="AE297" s="19">
        <v>41.845694000000002</v>
      </c>
      <c r="AF297" s="19">
        <v>4.4991250000000003</v>
      </c>
      <c r="AG297" s="19">
        <v>3.3743430000000001</v>
      </c>
      <c r="AH297" s="19">
        <v>52.371971000000002</v>
      </c>
      <c r="AI297" s="19">
        <v>3.1852580000000001</v>
      </c>
      <c r="AJ297" s="19">
        <v>102.091133</v>
      </c>
      <c r="AK297" s="19">
        <v>1.0941259999999999</v>
      </c>
      <c r="AL297" s="19">
        <v>0</v>
      </c>
      <c r="AM297" s="19">
        <v>180.79045900000003</v>
      </c>
    </row>
    <row r="298" spans="1:39">
      <c r="A298" s="6" t="s">
        <v>607</v>
      </c>
      <c r="B298" s="6" t="s">
        <v>412</v>
      </c>
      <c r="C298" s="6" t="s">
        <v>608</v>
      </c>
      <c r="D298" s="5">
        <v>0</v>
      </c>
      <c r="E298" s="5">
        <v>64.783248</v>
      </c>
      <c r="F298" s="5">
        <v>25.602</v>
      </c>
      <c r="G298" s="5">
        <v>90.38524799999999</v>
      </c>
      <c r="H298" s="5">
        <v>363.77547700000002</v>
      </c>
      <c r="I298" s="5">
        <v>11.076761000000001</v>
      </c>
      <c r="J298" s="5">
        <v>0</v>
      </c>
      <c r="K298" s="5">
        <v>374.852238</v>
      </c>
      <c r="L298" s="5">
        <v>443.8879</v>
      </c>
      <c r="M298" s="5">
        <v>580.25011600000005</v>
      </c>
      <c r="N298" s="5">
        <v>72.532966999999999</v>
      </c>
      <c r="O298" s="5">
        <v>54.399726000000001</v>
      </c>
      <c r="P298" s="5">
        <v>718.97883899999999</v>
      </c>
      <c r="Q298" s="5">
        <v>48.422906000000005</v>
      </c>
      <c r="R298" s="5">
        <v>1474.584554</v>
      </c>
      <c r="S298" s="5">
        <v>15.632933000000001</v>
      </c>
      <c r="T298" s="5">
        <v>0</v>
      </c>
      <c r="U298" s="5">
        <v>0</v>
      </c>
      <c r="V298" s="5">
        <v>41.144345000000001</v>
      </c>
      <c r="W298" s="5">
        <v>2440.4872180000002</v>
      </c>
      <c r="X298" s="5">
        <v>2392.0643120000004</v>
      </c>
      <c r="Y298" s="19">
        <v>5.3095809999999997</v>
      </c>
      <c r="Z298" s="19">
        <v>36.336579</v>
      </c>
      <c r="AA298" s="19">
        <v>1.3815299999999999</v>
      </c>
      <c r="AB298" s="19">
        <v>0</v>
      </c>
      <c r="AC298" s="19">
        <v>37.718108999999998</v>
      </c>
      <c r="AD298" s="19">
        <v>49.277375999999997</v>
      </c>
      <c r="AE298" s="19">
        <v>44.736998</v>
      </c>
      <c r="AF298" s="19">
        <v>6.8826780000000003</v>
      </c>
      <c r="AG298" s="19">
        <v>5.1620090000000003</v>
      </c>
      <c r="AH298" s="19">
        <v>56.244483000000002</v>
      </c>
      <c r="AI298" s="19">
        <v>3.2559879999999999</v>
      </c>
      <c r="AJ298" s="19">
        <v>113.026168</v>
      </c>
      <c r="AK298" s="19">
        <v>1.3229919999999999</v>
      </c>
      <c r="AL298" s="19">
        <v>0</v>
      </c>
      <c r="AM298" s="19">
        <v>206.65422599999999</v>
      </c>
    </row>
    <row r="299" spans="1:39">
      <c r="A299" s="6" t="s">
        <v>609</v>
      </c>
      <c r="B299" s="6" t="s">
        <v>412</v>
      </c>
      <c r="C299" s="6" t="s">
        <v>610</v>
      </c>
      <c r="D299" s="5">
        <v>0</v>
      </c>
      <c r="E299" s="5">
        <v>133.58810099999999</v>
      </c>
      <c r="F299" s="5">
        <v>54.468000000000004</v>
      </c>
      <c r="G299" s="5">
        <v>188.05610099999998</v>
      </c>
      <c r="H299" s="5">
        <v>912.09725000000003</v>
      </c>
      <c r="I299" s="5">
        <v>47.000319000000005</v>
      </c>
      <c r="J299" s="5">
        <v>0</v>
      </c>
      <c r="K299" s="5">
        <v>959.09756900000002</v>
      </c>
      <c r="L299" s="5">
        <v>355.36246699999998</v>
      </c>
      <c r="M299" s="5">
        <v>513.09276999999997</v>
      </c>
      <c r="N299" s="5">
        <v>49.388375000000003</v>
      </c>
      <c r="O299" s="5">
        <v>37.04128</v>
      </c>
      <c r="P299" s="5">
        <v>648.76356399999997</v>
      </c>
      <c r="Q299" s="5">
        <v>35.172421999999997</v>
      </c>
      <c r="R299" s="5">
        <v>1283.4584110000001</v>
      </c>
      <c r="S299" s="5">
        <v>27.040131000000002</v>
      </c>
      <c r="T299" s="5">
        <v>0</v>
      </c>
      <c r="U299" s="5">
        <v>0</v>
      </c>
      <c r="V299" s="5">
        <v>96.351887000000005</v>
      </c>
      <c r="W299" s="5">
        <v>2909.3665660000001</v>
      </c>
      <c r="X299" s="5">
        <v>2874.1941440000005</v>
      </c>
      <c r="Y299" s="19">
        <v>9.9515860000000007</v>
      </c>
      <c r="Z299" s="19">
        <v>77.693899999999999</v>
      </c>
      <c r="AA299" s="19">
        <v>4.0675330000000001</v>
      </c>
      <c r="AB299" s="19">
        <v>0</v>
      </c>
      <c r="AC299" s="19">
        <v>81.761432999999997</v>
      </c>
      <c r="AD299" s="19">
        <v>36.650343999999997</v>
      </c>
      <c r="AE299" s="19">
        <v>46.948824000000002</v>
      </c>
      <c r="AF299" s="19">
        <v>4.6864809999999997</v>
      </c>
      <c r="AG299" s="19">
        <v>3.5148600000000001</v>
      </c>
      <c r="AH299" s="19">
        <v>59.467281999999997</v>
      </c>
      <c r="AI299" s="19">
        <v>3.156946</v>
      </c>
      <c r="AJ299" s="19">
        <v>114.617447</v>
      </c>
      <c r="AK299" s="19">
        <v>2.3058160000000001</v>
      </c>
      <c r="AL299" s="19">
        <v>0</v>
      </c>
      <c r="AM299" s="19">
        <v>245.28662599999998</v>
      </c>
    </row>
    <row r="300" spans="1:39">
      <c r="A300" s="6" t="s">
        <v>611</v>
      </c>
      <c r="B300" s="6" t="s">
        <v>412</v>
      </c>
      <c r="C300" s="6" t="s">
        <v>612</v>
      </c>
      <c r="D300" s="5">
        <v>0</v>
      </c>
      <c r="E300" s="5">
        <v>123.311666</v>
      </c>
      <c r="F300" s="5">
        <v>49.761000000000003</v>
      </c>
      <c r="G300" s="5">
        <v>173.072666</v>
      </c>
      <c r="H300" s="5">
        <v>702.939616</v>
      </c>
      <c r="I300" s="5">
        <v>26.747454000000001</v>
      </c>
      <c r="J300" s="5">
        <v>0</v>
      </c>
      <c r="K300" s="5">
        <v>729.68706999999995</v>
      </c>
      <c r="L300" s="5">
        <v>399.79145400000004</v>
      </c>
      <c r="M300" s="5">
        <v>601.68336499999998</v>
      </c>
      <c r="N300" s="5">
        <v>58.959898000000003</v>
      </c>
      <c r="O300" s="5">
        <v>44.219923999999999</v>
      </c>
      <c r="P300" s="5">
        <v>751.15086699999995</v>
      </c>
      <c r="Q300" s="5">
        <v>46.908946</v>
      </c>
      <c r="R300" s="5">
        <v>1502.923</v>
      </c>
      <c r="S300" s="5">
        <v>28.991239</v>
      </c>
      <c r="T300" s="5">
        <v>0</v>
      </c>
      <c r="U300" s="5">
        <v>0</v>
      </c>
      <c r="V300" s="5">
        <v>75.647231000000005</v>
      </c>
      <c r="W300" s="5">
        <v>2910.1126600000002</v>
      </c>
      <c r="X300" s="5">
        <v>2863.2037140000002</v>
      </c>
      <c r="Y300" s="19">
        <v>10.136203</v>
      </c>
      <c r="Z300" s="19">
        <v>70.215754000000004</v>
      </c>
      <c r="AA300" s="19">
        <v>2.4496980000000002</v>
      </c>
      <c r="AB300" s="19">
        <v>0</v>
      </c>
      <c r="AC300" s="19">
        <v>72.665452000000002</v>
      </c>
      <c r="AD300" s="19">
        <v>42.276462000000002</v>
      </c>
      <c r="AE300" s="19">
        <v>54.741551000000001</v>
      </c>
      <c r="AF300" s="19">
        <v>5.5947259999999996</v>
      </c>
      <c r="AG300" s="19">
        <v>4.1960439999999997</v>
      </c>
      <c r="AH300" s="19">
        <v>68.423871000000005</v>
      </c>
      <c r="AI300" s="19">
        <v>4.2185920000000001</v>
      </c>
      <c r="AJ300" s="19">
        <v>132.95619199999999</v>
      </c>
      <c r="AK300" s="19">
        <v>2.7849200000000001</v>
      </c>
      <c r="AL300" s="19">
        <v>0</v>
      </c>
      <c r="AM300" s="19">
        <v>260.81922900000001</v>
      </c>
    </row>
    <row r="301" spans="1:39">
      <c r="A301" s="6" t="s">
        <v>613</v>
      </c>
      <c r="B301" s="6" t="s">
        <v>412</v>
      </c>
      <c r="C301" s="6" t="s">
        <v>614</v>
      </c>
      <c r="D301" s="5">
        <v>0</v>
      </c>
      <c r="E301" s="5">
        <v>52.351038000000003</v>
      </c>
      <c r="F301" s="5">
        <v>19.698</v>
      </c>
      <c r="G301" s="5">
        <v>72.049037999999996</v>
      </c>
      <c r="H301" s="5">
        <v>414.24964699999998</v>
      </c>
      <c r="I301" s="5">
        <v>20.842777999999999</v>
      </c>
      <c r="J301" s="5">
        <v>0</v>
      </c>
      <c r="K301" s="5">
        <v>435.09242499999999</v>
      </c>
      <c r="L301" s="5">
        <v>395.635963</v>
      </c>
      <c r="M301" s="5">
        <v>719.99721499999998</v>
      </c>
      <c r="N301" s="5">
        <v>59.521706000000002</v>
      </c>
      <c r="O301" s="5">
        <v>44.641279000000004</v>
      </c>
      <c r="P301" s="5">
        <v>889.88165099999992</v>
      </c>
      <c r="Q301" s="5">
        <v>61.411892999999999</v>
      </c>
      <c r="R301" s="5">
        <v>1775.4537439999999</v>
      </c>
      <c r="S301" s="5">
        <v>13.285715</v>
      </c>
      <c r="T301" s="5">
        <v>0</v>
      </c>
      <c r="U301" s="5">
        <v>0</v>
      </c>
      <c r="V301" s="5">
        <v>43.867142999999999</v>
      </c>
      <c r="W301" s="5">
        <v>2735.3840279999999</v>
      </c>
      <c r="X301" s="5">
        <v>2673.972135</v>
      </c>
      <c r="Y301" s="19">
        <v>4.4705050000000002</v>
      </c>
      <c r="Z301" s="19">
        <v>41.378312000000001</v>
      </c>
      <c r="AA301" s="19">
        <v>1.9010959999999999</v>
      </c>
      <c r="AB301" s="19">
        <v>0</v>
      </c>
      <c r="AC301" s="19">
        <v>43.279407999999997</v>
      </c>
      <c r="AD301" s="19">
        <v>42.287284999999997</v>
      </c>
      <c r="AE301" s="19">
        <v>58.741306999999999</v>
      </c>
      <c r="AF301" s="19">
        <v>5.6480350000000001</v>
      </c>
      <c r="AG301" s="19">
        <v>4.2360259999999998</v>
      </c>
      <c r="AH301" s="19">
        <v>73.306289000000007</v>
      </c>
      <c r="AI301" s="19">
        <v>4.595682</v>
      </c>
      <c r="AJ301" s="19">
        <v>141.931657</v>
      </c>
      <c r="AK301" s="19">
        <v>1.1682269999999999</v>
      </c>
      <c r="AL301" s="19">
        <v>0</v>
      </c>
      <c r="AM301" s="19">
        <v>233.13708199999999</v>
      </c>
    </row>
    <row r="302" spans="1:39">
      <c r="A302" s="6" t="s">
        <v>615</v>
      </c>
      <c r="B302" s="6" t="s">
        <v>412</v>
      </c>
      <c r="C302" s="6" t="s">
        <v>616</v>
      </c>
      <c r="D302" s="5">
        <v>0</v>
      </c>
      <c r="E302" s="5">
        <v>76.656625000000005</v>
      </c>
      <c r="F302" s="5">
        <v>34.929000000000002</v>
      </c>
      <c r="G302" s="5">
        <v>111.58562499999999</v>
      </c>
      <c r="H302" s="5">
        <v>636.76546600000006</v>
      </c>
      <c r="I302" s="5">
        <v>21.741772000000001</v>
      </c>
      <c r="J302" s="5">
        <v>0</v>
      </c>
      <c r="K302" s="5">
        <v>658.50723800000003</v>
      </c>
      <c r="L302" s="5">
        <v>380.61130800000001</v>
      </c>
      <c r="M302" s="5">
        <v>557.32324399999993</v>
      </c>
      <c r="N302" s="5">
        <v>57.910744000000001</v>
      </c>
      <c r="O302" s="5">
        <v>43.433057999999996</v>
      </c>
      <c r="P302" s="5">
        <v>690.56086199999993</v>
      </c>
      <c r="Q302" s="5">
        <v>46.515293</v>
      </c>
      <c r="R302" s="5">
        <v>1395.7432009999998</v>
      </c>
      <c r="S302" s="5">
        <v>17.328206999999999</v>
      </c>
      <c r="T302" s="5">
        <v>0</v>
      </c>
      <c r="U302" s="5">
        <v>0</v>
      </c>
      <c r="V302" s="5">
        <v>51.850953999999994</v>
      </c>
      <c r="W302" s="5">
        <v>2615.6265329999997</v>
      </c>
      <c r="X302" s="5">
        <v>2569.1112399999997</v>
      </c>
      <c r="Y302" s="19">
        <v>6.375381</v>
      </c>
      <c r="Z302" s="19">
        <v>63.415236</v>
      </c>
      <c r="AA302" s="19">
        <v>2.2794989999999999</v>
      </c>
      <c r="AB302" s="19">
        <v>0</v>
      </c>
      <c r="AC302" s="19">
        <v>65.694734999999994</v>
      </c>
      <c r="AD302" s="19">
        <v>40.922407999999997</v>
      </c>
      <c r="AE302" s="19">
        <v>45.921430999999998</v>
      </c>
      <c r="AF302" s="19">
        <v>5.4951720000000002</v>
      </c>
      <c r="AG302" s="19">
        <v>4.1213790000000001</v>
      </c>
      <c r="AH302" s="19">
        <v>57.395204</v>
      </c>
      <c r="AI302" s="19">
        <v>3.541239</v>
      </c>
      <c r="AJ302" s="19">
        <v>112.93318600000001</v>
      </c>
      <c r="AK302" s="19">
        <v>1.464361</v>
      </c>
      <c r="AL302" s="19">
        <v>0</v>
      </c>
      <c r="AM302" s="19">
        <v>227.39007099999998</v>
      </c>
    </row>
    <row r="303" spans="1:39">
      <c r="A303" s="6" t="s">
        <v>617</v>
      </c>
      <c r="B303" s="6" t="s">
        <v>412</v>
      </c>
      <c r="C303" s="6" t="s">
        <v>618</v>
      </c>
      <c r="D303" s="5">
        <v>0</v>
      </c>
      <c r="E303" s="5">
        <v>68.913454999999999</v>
      </c>
      <c r="F303" s="5">
        <v>25.11</v>
      </c>
      <c r="G303" s="5">
        <v>94.023454999999998</v>
      </c>
      <c r="H303" s="5">
        <v>473.75696999999997</v>
      </c>
      <c r="I303" s="5">
        <v>16.089552000000001</v>
      </c>
      <c r="J303" s="5">
        <v>0</v>
      </c>
      <c r="K303" s="5">
        <v>489.84652199999999</v>
      </c>
      <c r="L303" s="5">
        <v>388.883915</v>
      </c>
      <c r="M303" s="5">
        <v>612.67384600000003</v>
      </c>
      <c r="N303" s="5">
        <v>52.506095999999999</v>
      </c>
      <c r="O303" s="5">
        <v>39.379571000000006</v>
      </c>
      <c r="P303" s="5">
        <v>771.17994799999997</v>
      </c>
      <c r="Q303" s="5">
        <v>44.054974999999999</v>
      </c>
      <c r="R303" s="5">
        <v>1519.7944359999999</v>
      </c>
      <c r="S303" s="5">
        <v>14.39686</v>
      </c>
      <c r="T303" s="5">
        <v>0</v>
      </c>
      <c r="U303" s="5">
        <v>0</v>
      </c>
      <c r="V303" s="5">
        <v>49.224260999999998</v>
      </c>
      <c r="W303" s="5">
        <v>2556.1694489999995</v>
      </c>
      <c r="X303" s="5">
        <v>2512.1144739999995</v>
      </c>
      <c r="Y303" s="19">
        <v>5.9214279999999997</v>
      </c>
      <c r="Z303" s="19">
        <v>45.952537999999997</v>
      </c>
      <c r="AA303" s="19">
        <v>1.736127</v>
      </c>
      <c r="AB303" s="19">
        <v>0</v>
      </c>
      <c r="AC303" s="19">
        <v>47.688665</v>
      </c>
      <c r="AD303" s="19">
        <v>39.270066999999997</v>
      </c>
      <c r="AE303" s="19">
        <v>57.031120000000001</v>
      </c>
      <c r="AF303" s="19">
        <v>4.9823219999999999</v>
      </c>
      <c r="AG303" s="19">
        <v>3.7367409999999999</v>
      </c>
      <c r="AH303" s="19">
        <v>71.735613000000001</v>
      </c>
      <c r="AI303" s="19">
        <v>4.1303809999999999</v>
      </c>
      <c r="AJ303" s="19">
        <v>137.48579599999999</v>
      </c>
      <c r="AK303" s="19">
        <v>0</v>
      </c>
      <c r="AL303" s="19">
        <v>0</v>
      </c>
      <c r="AM303" s="19">
        <v>230.36595599999998</v>
      </c>
    </row>
    <row r="304" spans="1:39">
      <c r="A304" s="6" t="s">
        <v>619</v>
      </c>
      <c r="B304" s="6" t="s">
        <v>412</v>
      </c>
      <c r="C304" s="6" t="s">
        <v>620</v>
      </c>
      <c r="D304" s="5">
        <v>0</v>
      </c>
      <c r="E304" s="5">
        <v>101.39329600000001</v>
      </c>
      <c r="F304" s="5">
        <v>40.956000000000003</v>
      </c>
      <c r="G304" s="5">
        <v>142.34929600000001</v>
      </c>
      <c r="H304" s="5">
        <v>673.01088200000004</v>
      </c>
      <c r="I304" s="5">
        <v>34.298139000000006</v>
      </c>
      <c r="J304" s="5">
        <v>0</v>
      </c>
      <c r="K304" s="5">
        <v>707.30902099999992</v>
      </c>
      <c r="L304" s="5">
        <v>292.79229499999997</v>
      </c>
      <c r="M304" s="5">
        <v>528.75018899999998</v>
      </c>
      <c r="N304" s="5">
        <v>39.981009</v>
      </c>
      <c r="O304" s="5">
        <v>29.985757000000003</v>
      </c>
      <c r="P304" s="5">
        <v>663.70839000000001</v>
      </c>
      <c r="Q304" s="5">
        <v>39.100260999999996</v>
      </c>
      <c r="R304" s="5">
        <v>1301.5256059999999</v>
      </c>
      <c r="S304" s="5">
        <v>20.001774000000001</v>
      </c>
      <c r="T304" s="5">
        <v>0</v>
      </c>
      <c r="U304" s="5">
        <v>0</v>
      </c>
      <c r="V304" s="5">
        <v>73.421694000000002</v>
      </c>
      <c r="W304" s="5">
        <v>2537.3996860000002</v>
      </c>
      <c r="X304" s="5">
        <v>2498.2994250000002</v>
      </c>
      <c r="Y304" s="19">
        <v>8.1290709999999997</v>
      </c>
      <c r="Z304" s="19">
        <v>67.029127000000003</v>
      </c>
      <c r="AA304" s="19">
        <v>3.1888550000000002</v>
      </c>
      <c r="AB304" s="19">
        <v>0</v>
      </c>
      <c r="AC304" s="19">
        <v>70.217982000000006</v>
      </c>
      <c r="AD304" s="19">
        <v>30.076781</v>
      </c>
      <c r="AE304" s="19">
        <v>55.436385000000001</v>
      </c>
      <c r="AF304" s="19">
        <v>3.793812</v>
      </c>
      <c r="AG304" s="19">
        <v>2.8453599999999999</v>
      </c>
      <c r="AH304" s="19">
        <v>68.863319000000004</v>
      </c>
      <c r="AI304" s="19">
        <v>4.5245220000000002</v>
      </c>
      <c r="AJ304" s="19">
        <v>130.93887599999999</v>
      </c>
      <c r="AK304" s="19">
        <v>2.1199539999999999</v>
      </c>
      <c r="AL304" s="19">
        <v>0</v>
      </c>
      <c r="AM304" s="19">
        <v>241.48266400000003</v>
      </c>
    </row>
    <row r="305" spans="1:39">
      <c r="A305" s="6" t="s">
        <v>621</v>
      </c>
      <c r="B305" s="6" t="s">
        <v>412</v>
      </c>
      <c r="C305" s="6" t="s">
        <v>622</v>
      </c>
      <c r="D305" s="5">
        <v>0</v>
      </c>
      <c r="E305" s="5">
        <v>56.642000999999993</v>
      </c>
      <c r="F305" s="5">
        <v>23.571000000000002</v>
      </c>
      <c r="G305" s="5">
        <v>80.213000999999991</v>
      </c>
      <c r="H305" s="5">
        <v>434.98914500000001</v>
      </c>
      <c r="I305" s="5">
        <v>22.509576000000003</v>
      </c>
      <c r="J305" s="5">
        <v>0</v>
      </c>
      <c r="K305" s="5">
        <v>457.49872100000005</v>
      </c>
      <c r="L305" s="5">
        <v>220.68182099999999</v>
      </c>
      <c r="M305" s="5">
        <v>323.971161</v>
      </c>
      <c r="N305" s="5">
        <v>27.442392999999999</v>
      </c>
      <c r="O305" s="5">
        <v>20.581794000000002</v>
      </c>
      <c r="P305" s="5">
        <v>411.559485</v>
      </c>
      <c r="Q305" s="5">
        <v>21.076035999999998</v>
      </c>
      <c r="R305" s="5">
        <v>804.63086899999996</v>
      </c>
      <c r="S305" s="5">
        <v>9.4849200000000007</v>
      </c>
      <c r="T305" s="5">
        <v>0</v>
      </c>
      <c r="U305" s="5">
        <v>0</v>
      </c>
      <c r="V305" s="5">
        <v>24.508490000000002</v>
      </c>
      <c r="W305" s="5">
        <v>1597.017822</v>
      </c>
      <c r="X305" s="5">
        <v>1575.9417859999999</v>
      </c>
      <c r="Y305" s="19">
        <v>4.9978230000000003</v>
      </c>
      <c r="Z305" s="19">
        <v>39.641745999999998</v>
      </c>
      <c r="AA305" s="19">
        <v>2.0565030000000002</v>
      </c>
      <c r="AB305" s="19">
        <v>0</v>
      </c>
      <c r="AC305" s="19">
        <v>41.698248999999997</v>
      </c>
      <c r="AD305" s="19">
        <v>22.009543000000001</v>
      </c>
      <c r="AE305" s="19">
        <v>32.533396000000003</v>
      </c>
      <c r="AF305" s="19">
        <v>2.6040199999999998</v>
      </c>
      <c r="AG305" s="19">
        <v>1.953014</v>
      </c>
      <c r="AH305" s="19">
        <v>41.006655000000002</v>
      </c>
      <c r="AI305" s="19">
        <v>2.306127</v>
      </c>
      <c r="AJ305" s="19">
        <v>78.097085000000007</v>
      </c>
      <c r="AK305" s="19">
        <v>0.91697499999999998</v>
      </c>
      <c r="AL305" s="19">
        <v>0</v>
      </c>
      <c r="AM305" s="19">
        <v>147.71967500000002</v>
      </c>
    </row>
    <row r="306" spans="1:39">
      <c r="A306" s="6" t="s">
        <v>623</v>
      </c>
      <c r="B306" s="6" t="s">
        <v>412</v>
      </c>
      <c r="C306" s="6" t="s">
        <v>624</v>
      </c>
      <c r="D306" s="5">
        <v>0</v>
      </c>
      <c r="E306" s="5">
        <v>152.00287800000001</v>
      </c>
      <c r="F306" s="5">
        <v>63.078000000000003</v>
      </c>
      <c r="G306" s="5">
        <v>215.08087799999998</v>
      </c>
      <c r="H306" s="5">
        <v>1152.1277970000001</v>
      </c>
      <c r="I306" s="5">
        <v>33.679970999999995</v>
      </c>
      <c r="J306" s="5">
        <v>0</v>
      </c>
      <c r="K306" s="5">
        <v>1185.8077679999999</v>
      </c>
      <c r="L306" s="5">
        <v>353.57459499999999</v>
      </c>
      <c r="M306" s="5">
        <v>585.66749300000004</v>
      </c>
      <c r="N306" s="5">
        <v>42.639069999999997</v>
      </c>
      <c r="O306" s="5">
        <v>31.979303000000002</v>
      </c>
      <c r="P306" s="5">
        <v>743.11727500000006</v>
      </c>
      <c r="Q306" s="5">
        <v>38.624496000000001</v>
      </c>
      <c r="R306" s="5">
        <v>1442.0276370000001</v>
      </c>
      <c r="S306" s="5">
        <v>36.969788999999999</v>
      </c>
      <c r="T306" s="5">
        <v>0</v>
      </c>
      <c r="U306" s="5">
        <v>0</v>
      </c>
      <c r="V306" s="5">
        <v>105.379257</v>
      </c>
      <c r="W306" s="5">
        <v>3338.8399240000003</v>
      </c>
      <c r="X306" s="5">
        <v>3300.2154280000004</v>
      </c>
      <c r="Y306" s="19">
        <v>13.096278999999999</v>
      </c>
      <c r="Z306" s="19">
        <v>112.052829</v>
      </c>
      <c r="AA306" s="19">
        <v>3.4125169999999998</v>
      </c>
      <c r="AB306" s="19">
        <v>0</v>
      </c>
      <c r="AC306" s="19">
        <v>115.465346</v>
      </c>
      <c r="AD306" s="19">
        <v>34.207664999999999</v>
      </c>
      <c r="AE306" s="19">
        <v>55.463571000000002</v>
      </c>
      <c r="AF306" s="19">
        <v>4.0460370000000001</v>
      </c>
      <c r="AG306" s="19">
        <v>3.0345279999999999</v>
      </c>
      <c r="AH306" s="19">
        <v>70.195982999999998</v>
      </c>
      <c r="AI306" s="19">
        <v>3.762686</v>
      </c>
      <c r="AJ306" s="19">
        <v>132.74011899999999</v>
      </c>
      <c r="AK306" s="19">
        <v>3.671484</v>
      </c>
      <c r="AL306" s="19">
        <v>0</v>
      </c>
      <c r="AM306" s="19">
        <v>299.18089299999997</v>
      </c>
    </row>
    <row r="307" spans="1:39">
      <c r="A307" s="6" t="s">
        <v>625</v>
      </c>
      <c r="B307" s="6" t="s">
        <v>412</v>
      </c>
      <c r="C307" s="6" t="s">
        <v>626</v>
      </c>
      <c r="D307" s="5">
        <v>0</v>
      </c>
      <c r="E307" s="5">
        <v>158.958752</v>
      </c>
      <c r="F307" s="5">
        <v>60.302999999999997</v>
      </c>
      <c r="G307" s="5">
        <v>219.261752</v>
      </c>
      <c r="H307" s="5">
        <v>821.49074100000007</v>
      </c>
      <c r="I307" s="5">
        <v>40.061269999999993</v>
      </c>
      <c r="J307" s="5">
        <v>0</v>
      </c>
      <c r="K307" s="5">
        <v>861.55201100000011</v>
      </c>
      <c r="L307" s="5">
        <v>305.660754</v>
      </c>
      <c r="M307" s="5">
        <v>408.87235700000002</v>
      </c>
      <c r="N307" s="5">
        <v>40.285190999999998</v>
      </c>
      <c r="O307" s="5">
        <v>30.213892999999999</v>
      </c>
      <c r="P307" s="5">
        <v>521.81712000000005</v>
      </c>
      <c r="Q307" s="5">
        <v>25.185962</v>
      </c>
      <c r="R307" s="5">
        <v>1026.374523</v>
      </c>
      <c r="S307" s="5">
        <v>20.089839000000001</v>
      </c>
      <c r="T307" s="5">
        <v>0</v>
      </c>
      <c r="U307" s="5">
        <v>0</v>
      </c>
      <c r="V307" s="5">
        <v>55.469307999999998</v>
      </c>
      <c r="W307" s="5">
        <v>2488.4081870000005</v>
      </c>
      <c r="X307" s="5">
        <v>2463.2222250000004</v>
      </c>
      <c r="Y307" s="19">
        <v>14.025772999999999</v>
      </c>
      <c r="Z307" s="19">
        <v>81.065619999999996</v>
      </c>
      <c r="AA307" s="19">
        <v>3.9238469999999999</v>
      </c>
      <c r="AB307" s="19">
        <v>0</v>
      </c>
      <c r="AC307" s="19">
        <v>84.989467000000005</v>
      </c>
      <c r="AD307" s="19">
        <v>30.878419999999998</v>
      </c>
      <c r="AE307" s="19">
        <v>38.190783000000003</v>
      </c>
      <c r="AF307" s="19">
        <v>3.822676</v>
      </c>
      <c r="AG307" s="19">
        <v>2.8670070000000001</v>
      </c>
      <c r="AH307" s="19">
        <v>48.610281000000001</v>
      </c>
      <c r="AI307" s="19">
        <v>2.4290440000000002</v>
      </c>
      <c r="AJ307" s="19">
        <v>93.490746999999999</v>
      </c>
      <c r="AK307" s="19">
        <v>1.7881229999999999</v>
      </c>
      <c r="AL307" s="19">
        <v>0</v>
      </c>
      <c r="AM307" s="19">
        <v>225.17253000000002</v>
      </c>
    </row>
    <row r="308" spans="1:39">
      <c r="A308" s="6" t="s">
        <v>627</v>
      </c>
      <c r="B308" s="6" t="s">
        <v>412</v>
      </c>
      <c r="C308" s="6" t="s">
        <v>628</v>
      </c>
      <c r="D308" s="5">
        <v>0</v>
      </c>
      <c r="E308" s="5">
        <v>44.851451000000004</v>
      </c>
      <c r="F308" s="5">
        <v>15.972</v>
      </c>
      <c r="G308" s="5">
        <v>60.823450999999999</v>
      </c>
      <c r="H308" s="5">
        <v>289.903097</v>
      </c>
      <c r="I308" s="5">
        <v>13.10562</v>
      </c>
      <c r="J308" s="5">
        <v>0</v>
      </c>
      <c r="K308" s="5">
        <v>303.00871699999999</v>
      </c>
      <c r="L308" s="5">
        <v>319.35737699999999</v>
      </c>
      <c r="M308" s="5">
        <v>610.20196299999998</v>
      </c>
      <c r="N308" s="5">
        <v>44.568894999999998</v>
      </c>
      <c r="O308" s="5">
        <v>33.426670999999999</v>
      </c>
      <c r="P308" s="5">
        <v>754.93207200000006</v>
      </c>
      <c r="Q308" s="5">
        <v>51.604576999999999</v>
      </c>
      <c r="R308" s="5">
        <v>1494.7341780000002</v>
      </c>
      <c r="S308" s="5">
        <v>9.8076240000000006</v>
      </c>
      <c r="T308" s="5">
        <v>0</v>
      </c>
      <c r="U308" s="5">
        <v>0</v>
      </c>
      <c r="V308" s="5">
        <v>36.400857000000002</v>
      </c>
      <c r="W308" s="5">
        <v>2224.132204</v>
      </c>
      <c r="X308" s="5">
        <v>2172.5276269999999</v>
      </c>
      <c r="Y308" s="19">
        <v>3.4681820000000001</v>
      </c>
      <c r="Z308" s="19">
        <v>28.897537</v>
      </c>
      <c r="AA308" s="19">
        <v>1.314486</v>
      </c>
      <c r="AB308" s="19">
        <v>0</v>
      </c>
      <c r="AC308" s="19">
        <v>30.212022999999999</v>
      </c>
      <c r="AD308" s="19">
        <v>33.022195000000004</v>
      </c>
      <c r="AE308" s="19">
        <v>56.461258999999998</v>
      </c>
      <c r="AF308" s="19">
        <v>4.229158</v>
      </c>
      <c r="AG308" s="19">
        <v>3.1718679999999999</v>
      </c>
      <c r="AH308" s="19">
        <v>69.831057000000001</v>
      </c>
      <c r="AI308" s="19">
        <v>4.7877960000000002</v>
      </c>
      <c r="AJ308" s="19">
        <v>133.693342</v>
      </c>
      <c r="AK308" s="19">
        <v>0.875081</v>
      </c>
      <c r="AL308" s="19">
        <v>0</v>
      </c>
      <c r="AM308" s="19">
        <v>201.27082300000001</v>
      </c>
    </row>
    <row r="309" spans="1:39">
      <c r="A309" s="6" t="s">
        <v>629</v>
      </c>
      <c r="B309" s="6" t="s">
        <v>412</v>
      </c>
      <c r="C309" s="6" t="s">
        <v>630</v>
      </c>
      <c r="D309" s="5">
        <v>0</v>
      </c>
      <c r="E309" s="5">
        <v>71.817873999999989</v>
      </c>
      <c r="F309" s="5">
        <v>22.893000000000001</v>
      </c>
      <c r="G309" s="5">
        <v>94.71087399999999</v>
      </c>
      <c r="H309" s="5">
        <v>488.08909799999998</v>
      </c>
      <c r="I309" s="5">
        <v>14.082713999999999</v>
      </c>
      <c r="J309" s="5">
        <v>0</v>
      </c>
      <c r="K309" s="5">
        <v>502.17181199999999</v>
      </c>
      <c r="L309" s="5">
        <v>369.180001</v>
      </c>
      <c r="M309" s="5">
        <v>644.08666599999992</v>
      </c>
      <c r="N309" s="5">
        <v>49.037751999999998</v>
      </c>
      <c r="O309" s="5">
        <v>36.778314999999999</v>
      </c>
      <c r="P309" s="5">
        <v>810.3329030000001</v>
      </c>
      <c r="Q309" s="5">
        <v>46.541243000000001</v>
      </c>
      <c r="R309" s="5">
        <v>1586.776879</v>
      </c>
      <c r="S309" s="5">
        <v>15.511158999999999</v>
      </c>
      <c r="T309" s="5">
        <v>0</v>
      </c>
      <c r="U309" s="5">
        <v>0</v>
      </c>
      <c r="V309" s="5">
        <v>52.800668999999999</v>
      </c>
      <c r="W309" s="5">
        <v>2621.151394</v>
      </c>
      <c r="X309" s="5">
        <v>2574.6101509999999</v>
      </c>
      <c r="Y309" s="19">
        <v>6.3684159999999999</v>
      </c>
      <c r="Z309" s="19">
        <v>48.753940999999998</v>
      </c>
      <c r="AA309" s="19">
        <v>1.458575</v>
      </c>
      <c r="AB309" s="19">
        <v>0</v>
      </c>
      <c r="AC309" s="19">
        <v>50.212516000000001</v>
      </c>
      <c r="AD309" s="19">
        <v>37.047580000000004</v>
      </c>
      <c r="AE309" s="19">
        <v>62.636344000000001</v>
      </c>
      <c r="AF309" s="19">
        <v>4.6532090000000004</v>
      </c>
      <c r="AG309" s="19">
        <v>3.4899070000000001</v>
      </c>
      <c r="AH309" s="19">
        <v>78.457324</v>
      </c>
      <c r="AI309" s="19">
        <v>4.7296969999999998</v>
      </c>
      <c r="AJ309" s="19">
        <v>149.236784</v>
      </c>
      <c r="AK309" s="19">
        <v>1.6174710000000001</v>
      </c>
      <c r="AL309" s="19">
        <v>0</v>
      </c>
      <c r="AM309" s="19">
        <v>244.482767</v>
      </c>
    </row>
    <row r="310" spans="1:39">
      <c r="A310" s="6" t="s">
        <v>631</v>
      </c>
      <c r="B310" s="6" t="s">
        <v>412</v>
      </c>
      <c r="C310" s="6" t="s">
        <v>632</v>
      </c>
      <c r="D310" s="5">
        <v>0</v>
      </c>
      <c r="E310" s="5">
        <v>173.76095999999998</v>
      </c>
      <c r="F310" s="5">
        <v>69.081000000000003</v>
      </c>
      <c r="G310" s="5">
        <v>242.84196</v>
      </c>
      <c r="H310" s="5">
        <v>951.8853959999999</v>
      </c>
      <c r="I310" s="5">
        <v>37.654730000000001</v>
      </c>
      <c r="J310" s="5">
        <v>0</v>
      </c>
      <c r="K310" s="5">
        <v>989.54012599999999</v>
      </c>
      <c r="L310" s="5">
        <v>433.80480399999999</v>
      </c>
      <c r="M310" s="5">
        <v>583.35115899999994</v>
      </c>
      <c r="N310" s="5">
        <v>60.971150999999999</v>
      </c>
      <c r="O310" s="5">
        <v>45.728362000000004</v>
      </c>
      <c r="P310" s="5">
        <v>741.64307400000007</v>
      </c>
      <c r="Q310" s="5">
        <v>37.610057999999995</v>
      </c>
      <c r="R310" s="5">
        <v>1469.3038039999999</v>
      </c>
      <c r="S310" s="5">
        <v>36.338930999999995</v>
      </c>
      <c r="T310" s="5">
        <v>0</v>
      </c>
      <c r="U310" s="5">
        <v>0</v>
      </c>
      <c r="V310" s="5">
        <v>126.381587</v>
      </c>
      <c r="W310" s="5">
        <v>3298.2112119999997</v>
      </c>
      <c r="X310" s="5">
        <v>3260.6011539999995</v>
      </c>
      <c r="Y310" s="19">
        <v>14.290502</v>
      </c>
      <c r="Z310" s="19">
        <v>90.907092000000006</v>
      </c>
      <c r="AA310" s="19">
        <v>3.5591349999999999</v>
      </c>
      <c r="AB310" s="19">
        <v>0</v>
      </c>
      <c r="AC310" s="19">
        <v>94.466227000000003</v>
      </c>
      <c r="AD310" s="19">
        <v>45.379975999999999</v>
      </c>
      <c r="AE310" s="19">
        <v>56.699153000000003</v>
      </c>
      <c r="AF310" s="19">
        <v>5.7855740000000004</v>
      </c>
      <c r="AG310" s="19">
        <v>4.3391799999999998</v>
      </c>
      <c r="AH310" s="19">
        <v>71.714474999999993</v>
      </c>
      <c r="AI310" s="19">
        <v>3.8731499999999999</v>
      </c>
      <c r="AJ310" s="19">
        <v>138.53838200000001</v>
      </c>
      <c r="AK310" s="19">
        <v>3.4650910000000001</v>
      </c>
      <c r="AL310" s="19">
        <v>0</v>
      </c>
      <c r="AM310" s="19">
        <v>296.14017799999999</v>
      </c>
    </row>
    <row r="311" spans="1:39">
      <c r="A311" s="6" t="s">
        <v>633</v>
      </c>
      <c r="B311" s="6" t="s">
        <v>412</v>
      </c>
      <c r="C311" s="6" t="s">
        <v>634</v>
      </c>
      <c r="D311" s="5">
        <v>0</v>
      </c>
      <c r="E311" s="5">
        <v>80.731537000000003</v>
      </c>
      <c r="F311" s="5">
        <v>30.186</v>
      </c>
      <c r="G311" s="5">
        <v>110.917537</v>
      </c>
      <c r="H311" s="5">
        <v>641.20221600000002</v>
      </c>
      <c r="I311" s="5">
        <v>23.114383999999998</v>
      </c>
      <c r="J311" s="5">
        <v>0</v>
      </c>
      <c r="K311" s="5">
        <v>664.31659999999999</v>
      </c>
      <c r="L311" s="5">
        <v>329.09810999999996</v>
      </c>
      <c r="M311" s="5">
        <v>513.17472499999997</v>
      </c>
      <c r="N311" s="5">
        <v>44.593688</v>
      </c>
      <c r="O311" s="5">
        <v>33.445266000000004</v>
      </c>
      <c r="P311" s="5">
        <v>645.79694200000006</v>
      </c>
      <c r="Q311" s="5">
        <v>36.984069000000005</v>
      </c>
      <c r="R311" s="5">
        <v>1273.99469</v>
      </c>
      <c r="S311" s="5">
        <v>17.135270000000002</v>
      </c>
      <c r="T311" s="5">
        <v>0</v>
      </c>
      <c r="U311" s="5">
        <v>0</v>
      </c>
      <c r="V311" s="5">
        <v>66.196649999999991</v>
      </c>
      <c r="W311" s="5">
        <v>2461.6588569999999</v>
      </c>
      <c r="X311" s="5">
        <v>2424.6747879999998</v>
      </c>
      <c r="Y311" s="19">
        <v>7.4727800000000002</v>
      </c>
      <c r="Z311" s="19">
        <v>63.956971000000003</v>
      </c>
      <c r="AA311" s="19">
        <v>2.0209410000000001</v>
      </c>
      <c r="AB311" s="19">
        <v>0</v>
      </c>
      <c r="AC311" s="19">
        <v>65.977912000000003</v>
      </c>
      <c r="AD311" s="19">
        <v>33.884138</v>
      </c>
      <c r="AE311" s="19">
        <v>47.783577000000001</v>
      </c>
      <c r="AF311" s="19">
        <v>4.2315110000000002</v>
      </c>
      <c r="AG311" s="19">
        <v>3.1736339999999998</v>
      </c>
      <c r="AH311" s="19">
        <v>60.082706999999999</v>
      </c>
      <c r="AI311" s="19">
        <v>3.4730210000000001</v>
      </c>
      <c r="AJ311" s="19">
        <v>115.271429</v>
      </c>
      <c r="AK311" s="19">
        <v>1.8176639999999999</v>
      </c>
      <c r="AL311" s="19">
        <v>0</v>
      </c>
      <c r="AM311" s="19">
        <v>224.423923</v>
      </c>
    </row>
    <row r="312" spans="1:39">
      <c r="A312" s="6" t="s">
        <v>635</v>
      </c>
      <c r="B312" s="6" t="s">
        <v>412</v>
      </c>
      <c r="C312" s="6" t="s">
        <v>636</v>
      </c>
      <c r="D312" s="5">
        <v>0</v>
      </c>
      <c r="E312" s="5">
        <v>58.595303000000001</v>
      </c>
      <c r="F312" s="5">
        <v>25.835999999999999</v>
      </c>
      <c r="G312" s="5">
        <v>84.431303</v>
      </c>
      <c r="H312" s="5">
        <v>344.677886</v>
      </c>
      <c r="I312" s="5">
        <v>12.657658</v>
      </c>
      <c r="J312" s="5">
        <v>0</v>
      </c>
      <c r="K312" s="5">
        <v>357.33554399999997</v>
      </c>
      <c r="L312" s="5">
        <v>240.46754300000001</v>
      </c>
      <c r="M312" s="5">
        <v>408.53545100000002</v>
      </c>
      <c r="N312" s="5">
        <v>35.501784000000001</v>
      </c>
      <c r="O312" s="5">
        <v>26.626339000000002</v>
      </c>
      <c r="P312" s="5">
        <v>507.53013599999997</v>
      </c>
      <c r="Q312" s="5">
        <v>33.316392</v>
      </c>
      <c r="R312" s="5">
        <v>1011.510102</v>
      </c>
      <c r="S312" s="5">
        <v>9.5057749999999999</v>
      </c>
      <c r="T312" s="5">
        <v>0</v>
      </c>
      <c r="U312" s="5">
        <v>0</v>
      </c>
      <c r="V312" s="5">
        <v>27.112325999999999</v>
      </c>
      <c r="W312" s="5">
        <v>1730.3625929999998</v>
      </c>
      <c r="X312" s="5">
        <v>1697.0462009999999</v>
      </c>
      <c r="Y312" s="19">
        <v>5.1701740000000003</v>
      </c>
      <c r="Z312" s="19">
        <v>32.262765000000002</v>
      </c>
      <c r="AA312" s="19">
        <v>1.2814719999999999</v>
      </c>
      <c r="AB312" s="19">
        <v>0</v>
      </c>
      <c r="AC312" s="19">
        <v>33.544237000000003</v>
      </c>
      <c r="AD312" s="19">
        <v>25.757556999999998</v>
      </c>
      <c r="AE312" s="19">
        <v>42.572687999999999</v>
      </c>
      <c r="AF312" s="19">
        <v>3.3687770000000001</v>
      </c>
      <c r="AG312" s="19">
        <v>2.526583</v>
      </c>
      <c r="AH312" s="19">
        <v>52.420499</v>
      </c>
      <c r="AI312" s="19">
        <v>3.747268</v>
      </c>
      <c r="AJ312" s="19">
        <v>100.888547</v>
      </c>
      <c r="AK312" s="19">
        <v>0.95302399999999998</v>
      </c>
      <c r="AL312" s="19">
        <v>0</v>
      </c>
      <c r="AM312" s="19">
        <v>166.31353900000002</v>
      </c>
    </row>
    <row r="313" spans="1:39">
      <c r="A313" s="6" t="s">
        <v>637</v>
      </c>
      <c r="B313" s="6" t="s">
        <v>412</v>
      </c>
      <c r="C313" s="6" t="s">
        <v>638</v>
      </c>
      <c r="D313" s="5">
        <v>0</v>
      </c>
      <c r="E313" s="5">
        <v>121.86397099999999</v>
      </c>
      <c r="F313" s="5">
        <v>34.472999999999999</v>
      </c>
      <c r="G313" s="5">
        <v>156.33697099999998</v>
      </c>
      <c r="H313" s="5">
        <v>682.88583200000005</v>
      </c>
      <c r="I313" s="5">
        <v>31.810724999999998</v>
      </c>
      <c r="J313" s="5">
        <v>0</v>
      </c>
      <c r="K313" s="5">
        <v>714.69655699999998</v>
      </c>
      <c r="L313" s="5">
        <v>400.24113799999998</v>
      </c>
      <c r="M313" s="5">
        <v>722.63892799999996</v>
      </c>
      <c r="N313" s="5">
        <v>54.442098000000001</v>
      </c>
      <c r="O313" s="5">
        <v>40.831574000000003</v>
      </c>
      <c r="P313" s="5">
        <v>903.47224800000004</v>
      </c>
      <c r="Q313" s="5">
        <v>55.563352000000002</v>
      </c>
      <c r="R313" s="5">
        <v>1776.9482</v>
      </c>
      <c r="S313" s="5">
        <v>26.190377999999999</v>
      </c>
      <c r="T313" s="5">
        <v>0</v>
      </c>
      <c r="U313" s="5">
        <v>0</v>
      </c>
      <c r="V313" s="5">
        <v>74.138791999999995</v>
      </c>
      <c r="W313" s="5">
        <v>3148.552036</v>
      </c>
      <c r="X313" s="5">
        <v>3092.9886839999999</v>
      </c>
      <c r="Y313" s="19">
        <v>10.177633</v>
      </c>
      <c r="Z313" s="19">
        <v>66.251718999999994</v>
      </c>
      <c r="AA313" s="19">
        <v>2.7492299999999998</v>
      </c>
      <c r="AB313" s="19">
        <v>0</v>
      </c>
      <c r="AC313" s="19">
        <v>69.000949000000006</v>
      </c>
      <c r="AD313" s="19">
        <v>41.051005000000004</v>
      </c>
      <c r="AE313" s="19">
        <v>68.617022000000006</v>
      </c>
      <c r="AF313" s="19">
        <v>5.1660300000000001</v>
      </c>
      <c r="AG313" s="19">
        <v>3.8745240000000001</v>
      </c>
      <c r="AH313" s="19">
        <v>85.585859999999997</v>
      </c>
      <c r="AI313" s="19">
        <v>5.3946930000000002</v>
      </c>
      <c r="AJ313" s="19">
        <v>163.243436</v>
      </c>
      <c r="AK313" s="19">
        <v>2.5731410000000001</v>
      </c>
      <c r="AL313" s="19">
        <v>0</v>
      </c>
      <c r="AM313" s="19">
        <v>286.04616400000003</v>
      </c>
    </row>
    <row r="314" spans="1:39">
      <c r="A314" s="6" t="s">
        <v>639</v>
      </c>
      <c r="B314" s="6" t="s">
        <v>412</v>
      </c>
      <c r="C314" s="6" t="s">
        <v>640</v>
      </c>
      <c r="D314" s="5">
        <v>0</v>
      </c>
      <c r="E314" s="5">
        <v>27.021168000000003</v>
      </c>
      <c r="F314" s="5">
        <v>7.359</v>
      </c>
      <c r="G314" s="5">
        <v>34.380168000000005</v>
      </c>
      <c r="H314" s="5">
        <v>202.41304</v>
      </c>
      <c r="I314" s="5">
        <v>12.071933999999999</v>
      </c>
      <c r="J314" s="5">
        <v>0</v>
      </c>
      <c r="K314" s="5">
        <v>214.48497400000002</v>
      </c>
      <c r="L314" s="5">
        <v>342.61952399999996</v>
      </c>
      <c r="M314" s="5">
        <v>446.79017700000003</v>
      </c>
      <c r="N314" s="5">
        <v>63.631920000000001</v>
      </c>
      <c r="O314" s="5">
        <v>47.723939999999999</v>
      </c>
      <c r="P314" s="5">
        <v>539.18782599999997</v>
      </c>
      <c r="Q314" s="5">
        <v>45.769489</v>
      </c>
      <c r="R314" s="5">
        <v>1143.1033519999999</v>
      </c>
      <c r="S314" s="5">
        <v>4.0146439999999997</v>
      </c>
      <c r="T314" s="5">
        <v>0</v>
      </c>
      <c r="U314" s="5">
        <v>0</v>
      </c>
      <c r="V314" s="5">
        <v>10.369225</v>
      </c>
      <c r="W314" s="5">
        <v>1748.9718870000002</v>
      </c>
      <c r="X314" s="5">
        <v>1703.2023980000001</v>
      </c>
      <c r="Y314" s="19">
        <v>2.3842210000000001</v>
      </c>
      <c r="Z314" s="19">
        <v>20.218509000000001</v>
      </c>
      <c r="AA314" s="19">
        <v>1.0559590000000001</v>
      </c>
      <c r="AB314" s="19">
        <v>0</v>
      </c>
      <c r="AC314" s="19">
        <v>21.274467999999999</v>
      </c>
      <c r="AD314" s="19">
        <v>40.806041</v>
      </c>
      <c r="AE314" s="19">
        <v>47.815066999999999</v>
      </c>
      <c r="AF314" s="19">
        <v>6.0380549999999999</v>
      </c>
      <c r="AG314" s="19">
        <v>4.5285419999999998</v>
      </c>
      <c r="AH314" s="19">
        <v>57.474119000000002</v>
      </c>
      <c r="AI314" s="19">
        <v>5.0330649999999997</v>
      </c>
      <c r="AJ314" s="19">
        <v>115.855783</v>
      </c>
      <c r="AK314" s="19">
        <v>0.40741100000000002</v>
      </c>
      <c r="AL314" s="19">
        <v>0</v>
      </c>
      <c r="AM314" s="19">
        <v>180.727924</v>
      </c>
    </row>
    <row r="315" spans="1:39">
      <c r="A315" s="6" t="s">
        <v>641</v>
      </c>
      <c r="B315" s="6" t="s">
        <v>412</v>
      </c>
      <c r="C315" s="6" t="s">
        <v>642</v>
      </c>
      <c r="D315" s="5">
        <v>0</v>
      </c>
      <c r="E315" s="5">
        <v>116.947042</v>
      </c>
      <c r="F315" s="5">
        <v>57.201000000000001</v>
      </c>
      <c r="G315" s="5">
        <v>174.148042</v>
      </c>
      <c r="H315" s="5">
        <v>819.72117800000001</v>
      </c>
      <c r="I315" s="5">
        <v>39.291195000000002</v>
      </c>
      <c r="J315" s="5">
        <v>0</v>
      </c>
      <c r="K315" s="5">
        <v>859.01237299999991</v>
      </c>
      <c r="L315" s="5">
        <v>279.26111900000001</v>
      </c>
      <c r="M315" s="5">
        <v>409.75118500000002</v>
      </c>
      <c r="N315" s="5">
        <v>39.040050000000001</v>
      </c>
      <c r="O315" s="5">
        <v>29.280038000000001</v>
      </c>
      <c r="P315" s="5">
        <v>520.93532299999993</v>
      </c>
      <c r="Q315" s="5">
        <v>26.418560000000003</v>
      </c>
      <c r="R315" s="5">
        <v>1025.425156</v>
      </c>
      <c r="S315" s="5">
        <v>25.349239000000001</v>
      </c>
      <c r="T315" s="5">
        <v>0</v>
      </c>
      <c r="U315" s="5">
        <v>0</v>
      </c>
      <c r="V315" s="5">
        <v>55.749000000000002</v>
      </c>
      <c r="W315" s="5">
        <v>2418.9449290000002</v>
      </c>
      <c r="X315" s="5">
        <v>2392.5263690000002</v>
      </c>
      <c r="Y315" s="19">
        <v>9.7482849999999992</v>
      </c>
      <c r="Z315" s="19">
        <v>78.836708000000002</v>
      </c>
      <c r="AA315" s="19">
        <v>3.2747700000000002</v>
      </c>
      <c r="AB315" s="19">
        <v>0</v>
      </c>
      <c r="AC315" s="19">
        <v>82.111478000000005</v>
      </c>
      <c r="AD315" s="19">
        <v>29.254308000000002</v>
      </c>
      <c r="AE315" s="19">
        <v>38.139341000000002</v>
      </c>
      <c r="AF315" s="19">
        <v>3.7045249999999998</v>
      </c>
      <c r="AG315" s="19">
        <v>2.7783929999999999</v>
      </c>
      <c r="AH315" s="19">
        <v>48.464564000000003</v>
      </c>
      <c r="AI315" s="19">
        <v>2.4729719999999999</v>
      </c>
      <c r="AJ315" s="19">
        <v>93.086822999999995</v>
      </c>
      <c r="AK315" s="19">
        <v>2.1432470000000001</v>
      </c>
      <c r="AL315" s="19">
        <v>0</v>
      </c>
      <c r="AM315" s="19">
        <v>216.34414100000004</v>
      </c>
    </row>
    <row r="316" spans="1:39">
      <c r="A316" s="6" t="s">
        <v>643</v>
      </c>
      <c r="B316" s="6" t="s">
        <v>412</v>
      </c>
      <c r="C316" s="6" t="s">
        <v>644</v>
      </c>
      <c r="D316" s="5">
        <v>0</v>
      </c>
      <c r="E316" s="5">
        <v>136.16941100000003</v>
      </c>
      <c r="F316" s="5">
        <v>62.082000000000001</v>
      </c>
      <c r="G316" s="5">
        <v>198.25141100000002</v>
      </c>
      <c r="H316" s="5">
        <v>824.87021200000004</v>
      </c>
      <c r="I316" s="5">
        <v>31.159230000000001</v>
      </c>
      <c r="J316" s="5">
        <v>0</v>
      </c>
      <c r="K316" s="5">
        <v>856.02944200000002</v>
      </c>
      <c r="L316" s="5">
        <v>523.72121000000004</v>
      </c>
      <c r="M316" s="5">
        <v>515.26849800000002</v>
      </c>
      <c r="N316" s="5">
        <v>86.907895000000011</v>
      </c>
      <c r="O316" s="5">
        <v>65.180921999999995</v>
      </c>
      <c r="P316" s="5">
        <v>648.57727699999998</v>
      </c>
      <c r="Q316" s="5">
        <v>37.049400999999996</v>
      </c>
      <c r="R316" s="5">
        <v>1352.9839930000001</v>
      </c>
      <c r="S316" s="5">
        <v>29.087178000000002</v>
      </c>
      <c r="T316" s="5">
        <v>0</v>
      </c>
      <c r="U316" s="5">
        <v>0</v>
      </c>
      <c r="V316" s="5">
        <v>80.82944599999999</v>
      </c>
      <c r="W316" s="5">
        <v>3040.9026799999997</v>
      </c>
      <c r="X316" s="5">
        <v>3003.8532789999995</v>
      </c>
      <c r="Y316" s="19">
        <v>12.014948</v>
      </c>
      <c r="Z316" s="19">
        <v>74.469362000000004</v>
      </c>
      <c r="AA316" s="19">
        <v>3.1477029999999999</v>
      </c>
      <c r="AB316" s="19">
        <v>0</v>
      </c>
      <c r="AC316" s="19">
        <v>77.617064999999997</v>
      </c>
      <c r="AD316" s="19">
        <v>58.953346000000003</v>
      </c>
      <c r="AE316" s="19">
        <v>52.091146999999999</v>
      </c>
      <c r="AF316" s="19">
        <v>8.2467210000000009</v>
      </c>
      <c r="AG316" s="19">
        <v>6.185041</v>
      </c>
      <c r="AH316" s="19">
        <v>64.996606</v>
      </c>
      <c r="AI316" s="19">
        <v>4.0816400000000002</v>
      </c>
      <c r="AJ316" s="19">
        <v>131.51951500000001</v>
      </c>
      <c r="AK316" s="19">
        <v>2.5221230000000001</v>
      </c>
      <c r="AL316" s="19">
        <v>0</v>
      </c>
      <c r="AM316" s="19">
        <v>282.62699700000002</v>
      </c>
    </row>
    <row r="317" spans="1:39">
      <c r="A317" s="6" t="s">
        <v>645</v>
      </c>
      <c r="B317" s="6" t="s">
        <v>412</v>
      </c>
      <c r="C317" s="6" t="s">
        <v>646</v>
      </c>
      <c r="D317" s="5">
        <v>0</v>
      </c>
      <c r="E317" s="5">
        <v>46.474864000000004</v>
      </c>
      <c r="F317" s="5">
        <v>18.087</v>
      </c>
      <c r="G317" s="5">
        <v>64.561864</v>
      </c>
      <c r="H317" s="5">
        <v>284.12697800000001</v>
      </c>
      <c r="I317" s="5">
        <v>12.363797</v>
      </c>
      <c r="J317" s="5">
        <v>0</v>
      </c>
      <c r="K317" s="5">
        <v>296.49077500000004</v>
      </c>
      <c r="L317" s="5">
        <v>359.61499300000003</v>
      </c>
      <c r="M317" s="5">
        <v>499.26108799999997</v>
      </c>
      <c r="N317" s="5">
        <v>57.364807999999996</v>
      </c>
      <c r="O317" s="5">
        <v>43.023607000000005</v>
      </c>
      <c r="P317" s="5">
        <v>623.98584600000004</v>
      </c>
      <c r="Q317" s="5">
        <v>38.511730999999997</v>
      </c>
      <c r="R317" s="5">
        <v>1262.1470800000002</v>
      </c>
      <c r="S317" s="5">
        <v>9.5900949999999998</v>
      </c>
      <c r="T317" s="5">
        <v>0</v>
      </c>
      <c r="U317" s="5">
        <v>0</v>
      </c>
      <c r="V317" s="5">
        <v>21.08839</v>
      </c>
      <c r="W317" s="5">
        <v>2013.493197</v>
      </c>
      <c r="X317" s="5">
        <v>1974.981466</v>
      </c>
      <c r="Y317" s="19">
        <v>3.8986239999999999</v>
      </c>
      <c r="Z317" s="19">
        <v>28.380700000000001</v>
      </c>
      <c r="AA317" s="19">
        <v>1.021388</v>
      </c>
      <c r="AB317" s="19">
        <v>0</v>
      </c>
      <c r="AC317" s="19">
        <v>29.402087999999999</v>
      </c>
      <c r="AD317" s="19">
        <v>39.443283000000001</v>
      </c>
      <c r="AE317" s="19">
        <v>47.059994000000003</v>
      </c>
      <c r="AF317" s="19">
        <v>5.4433670000000003</v>
      </c>
      <c r="AG317" s="19">
        <v>4.0825259999999997</v>
      </c>
      <c r="AH317" s="19">
        <v>58.723489999999998</v>
      </c>
      <c r="AI317" s="19">
        <v>3.684777</v>
      </c>
      <c r="AJ317" s="19">
        <v>115.309377</v>
      </c>
      <c r="AK317" s="19">
        <v>0.94269599999999998</v>
      </c>
      <c r="AL317" s="19">
        <v>0</v>
      </c>
      <c r="AM317" s="19">
        <v>188.99606800000001</v>
      </c>
    </row>
    <row r="318" spans="1:39">
      <c r="A318" s="6" t="s">
        <v>647</v>
      </c>
      <c r="B318" s="6" t="s">
        <v>412</v>
      </c>
      <c r="C318" s="6" t="s">
        <v>648</v>
      </c>
      <c r="D318" s="5">
        <v>0</v>
      </c>
      <c r="E318" s="5">
        <v>152.89723200000003</v>
      </c>
      <c r="F318" s="5">
        <v>53.994</v>
      </c>
      <c r="G318" s="5">
        <v>206.89123200000003</v>
      </c>
      <c r="H318" s="5">
        <v>1052.2121769999999</v>
      </c>
      <c r="I318" s="5">
        <v>37.941553999999996</v>
      </c>
      <c r="J318" s="5">
        <v>0</v>
      </c>
      <c r="K318" s="5">
        <v>1090.1537309999999</v>
      </c>
      <c r="L318" s="5">
        <v>388.000519</v>
      </c>
      <c r="M318" s="5">
        <v>571.48503200000005</v>
      </c>
      <c r="N318" s="5">
        <v>47.960068</v>
      </c>
      <c r="O318" s="5">
        <v>35.970050999999998</v>
      </c>
      <c r="P318" s="5">
        <v>730.31061899999997</v>
      </c>
      <c r="Q318" s="5">
        <v>34.637056999999999</v>
      </c>
      <c r="R318" s="5">
        <v>1420.3628270000002</v>
      </c>
      <c r="S318" s="5">
        <v>33.281889</v>
      </c>
      <c r="T318" s="5">
        <v>0</v>
      </c>
      <c r="U318" s="5">
        <v>0</v>
      </c>
      <c r="V318" s="5">
        <v>152.487707</v>
      </c>
      <c r="W318" s="5">
        <v>3291.177905</v>
      </c>
      <c r="X318" s="5">
        <v>3256.5408479999996</v>
      </c>
      <c r="Y318" s="19">
        <v>12.414327</v>
      </c>
      <c r="Z318" s="19">
        <v>96.012124</v>
      </c>
      <c r="AA318" s="19">
        <v>3.68764</v>
      </c>
      <c r="AB318" s="19">
        <v>0</v>
      </c>
      <c r="AC318" s="19">
        <v>99.699764000000002</v>
      </c>
      <c r="AD318" s="19">
        <v>38.225790000000003</v>
      </c>
      <c r="AE318" s="19">
        <v>48.409882000000003</v>
      </c>
      <c r="AF318" s="19">
        <v>4.5509490000000001</v>
      </c>
      <c r="AG318" s="19">
        <v>3.413211</v>
      </c>
      <c r="AH318" s="19">
        <v>62.406551999999998</v>
      </c>
      <c r="AI318" s="19">
        <v>2.6148189999999998</v>
      </c>
      <c r="AJ318" s="19">
        <v>118.78059399999999</v>
      </c>
      <c r="AK318" s="19">
        <v>3.1089630000000001</v>
      </c>
      <c r="AL318" s="19">
        <v>0</v>
      </c>
      <c r="AM318" s="19">
        <v>272.22943800000002</v>
      </c>
    </row>
    <row r="319" spans="1:39">
      <c r="A319" s="6" t="s">
        <v>649</v>
      </c>
      <c r="B319" s="6" t="s">
        <v>412</v>
      </c>
      <c r="C319" s="6" t="s">
        <v>650</v>
      </c>
      <c r="D319" s="5">
        <v>0</v>
      </c>
      <c r="E319" s="5">
        <v>215.49129799999997</v>
      </c>
      <c r="F319" s="5">
        <v>84.18</v>
      </c>
      <c r="G319" s="5">
        <v>299.67129799999998</v>
      </c>
      <c r="H319" s="5">
        <v>1542.84636</v>
      </c>
      <c r="I319" s="5">
        <v>49.368790999999995</v>
      </c>
      <c r="J319" s="5">
        <v>82.379727000000003</v>
      </c>
      <c r="K319" s="5">
        <v>1674.5948780000001</v>
      </c>
      <c r="L319" s="5">
        <v>327.93325400000003</v>
      </c>
      <c r="M319" s="5">
        <v>478.59507100000002</v>
      </c>
      <c r="N319" s="5">
        <v>36.836862000000004</v>
      </c>
      <c r="O319" s="5">
        <v>27.627647</v>
      </c>
      <c r="P319" s="5">
        <v>618.35453099999995</v>
      </c>
      <c r="Q319" s="5">
        <v>25.036747999999999</v>
      </c>
      <c r="R319" s="5">
        <v>1186.450859</v>
      </c>
      <c r="S319" s="5">
        <v>40.260061</v>
      </c>
      <c r="T319" s="5">
        <v>0</v>
      </c>
      <c r="U319" s="5">
        <v>0</v>
      </c>
      <c r="V319" s="5">
        <v>119.915341</v>
      </c>
      <c r="W319" s="5">
        <v>3648.825691</v>
      </c>
      <c r="X319" s="5">
        <v>3623.788943</v>
      </c>
      <c r="Y319" s="19">
        <v>19.013938</v>
      </c>
      <c r="Z319" s="19">
        <v>138.62159700000001</v>
      </c>
      <c r="AA319" s="19">
        <v>4.7022680000000001</v>
      </c>
      <c r="AB319" s="19">
        <v>16.867425000000001</v>
      </c>
      <c r="AC319" s="19">
        <v>160.19129000000001</v>
      </c>
      <c r="AD319" s="19">
        <v>31.156832000000001</v>
      </c>
      <c r="AE319" s="19">
        <v>45.001438</v>
      </c>
      <c r="AF319" s="19">
        <v>3.4954649999999998</v>
      </c>
      <c r="AG319" s="19">
        <v>2.6215989999999998</v>
      </c>
      <c r="AH319" s="19">
        <v>57.961537</v>
      </c>
      <c r="AI319" s="19">
        <v>2.460769</v>
      </c>
      <c r="AJ319" s="19">
        <v>109.080039</v>
      </c>
      <c r="AK319" s="19">
        <v>3.9044150000000002</v>
      </c>
      <c r="AL319" s="19">
        <v>0</v>
      </c>
      <c r="AM319" s="19">
        <v>323.34651400000001</v>
      </c>
    </row>
    <row r="320" spans="1:39">
      <c r="A320" s="6" t="s">
        <v>651</v>
      </c>
      <c r="B320" s="6" t="s">
        <v>412</v>
      </c>
      <c r="C320" s="6" t="s">
        <v>652</v>
      </c>
      <c r="D320" s="5">
        <v>0</v>
      </c>
      <c r="E320" s="5">
        <v>53.116426999999995</v>
      </c>
      <c r="F320" s="5">
        <v>23.504999999999999</v>
      </c>
      <c r="G320" s="5">
        <v>76.621426999999997</v>
      </c>
      <c r="H320" s="5">
        <v>374.74812300000002</v>
      </c>
      <c r="I320" s="5">
        <v>11.670021</v>
      </c>
      <c r="J320" s="5">
        <v>0</v>
      </c>
      <c r="K320" s="5">
        <v>386.41814400000004</v>
      </c>
      <c r="L320" s="5">
        <v>295.46573899999999</v>
      </c>
      <c r="M320" s="5">
        <v>415.605009</v>
      </c>
      <c r="N320" s="5">
        <v>43.835940000000001</v>
      </c>
      <c r="O320" s="5">
        <v>32.876953</v>
      </c>
      <c r="P320" s="5">
        <v>523.21629299999995</v>
      </c>
      <c r="Q320" s="5">
        <v>29.83202</v>
      </c>
      <c r="R320" s="5">
        <v>1045.366215</v>
      </c>
      <c r="S320" s="5">
        <v>10.942435</v>
      </c>
      <c r="T320" s="5">
        <v>0</v>
      </c>
      <c r="U320" s="5">
        <v>0</v>
      </c>
      <c r="V320" s="5">
        <v>32.929394000000002</v>
      </c>
      <c r="W320" s="5">
        <v>1847.743354</v>
      </c>
      <c r="X320" s="5">
        <v>1817.9113340000001</v>
      </c>
      <c r="Y320" s="19">
        <v>4.1023579999999997</v>
      </c>
      <c r="Z320" s="19">
        <v>37.097351000000003</v>
      </c>
      <c r="AA320" s="19">
        <v>1.1720010000000001</v>
      </c>
      <c r="AB320" s="19">
        <v>0</v>
      </c>
      <c r="AC320" s="19">
        <v>38.269351999999998</v>
      </c>
      <c r="AD320" s="19">
        <v>31.211621000000001</v>
      </c>
      <c r="AE320" s="19">
        <v>45.555141999999996</v>
      </c>
      <c r="AF320" s="19">
        <v>4.1596080000000004</v>
      </c>
      <c r="AG320" s="19">
        <v>3.1197050000000002</v>
      </c>
      <c r="AH320" s="19">
        <v>56.537317999999999</v>
      </c>
      <c r="AI320" s="19">
        <v>3.748332</v>
      </c>
      <c r="AJ320" s="19">
        <v>109.371773</v>
      </c>
      <c r="AK320" s="19">
        <v>0.96953100000000003</v>
      </c>
      <c r="AL320" s="19">
        <v>0</v>
      </c>
      <c r="AM320" s="19">
        <v>183.92463500000002</v>
      </c>
    </row>
    <row r="321" spans="1:39">
      <c r="A321" s="6" t="s">
        <v>653</v>
      </c>
      <c r="B321" s="6" t="s">
        <v>412</v>
      </c>
      <c r="C321" s="6" t="s">
        <v>654</v>
      </c>
      <c r="D321" s="5">
        <v>0</v>
      </c>
      <c r="E321" s="5">
        <v>98.242142000000001</v>
      </c>
      <c r="F321" s="5">
        <v>44.765999999999998</v>
      </c>
      <c r="G321" s="5">
        <v>143.00814199999999</v>
      </c>
      <c r="H321" s="5">
        <v>604.42894999999999</v>
      </c>
      <c r="I321" s="5">
        <v>25.909397000000002</v>
      </c>
      <c r="J321" s="5">
        <v>0</v>
      </c>
      <c r="K321" s="5">
        <v>630.338347</v>
      </c>
      <c r="L321" s="5">
        <v>360.449927</v>
      </c>
      <c r="M321" s="5">
        <v>552.76804299999992</v>
      </c>
      <c r="N321" s="5">
        <v>53.355779000000005</v>
      </c>
      <c r="O321" s="5">
        <v>40.016832999999998</v>
      </c>
      <c r="P321" s="5">
        <v>684.78799000000004</v>
      </c>
      <c r="Q321" s="5">
        <v>46.210798000000004</v>
      </c>
      <c r="R321" s="5">
        <v>1377.139443</v>
      </c>
      <c r="S321" s="5">
        <v>19.680915000000002</v>
      </c>
      <c r="T321" s="5">
        <v>0</v>
      </c>
      <c r="U321" s="5">
        <v>0</v>
      </c>
      <c r="V321" s="5">
        <v>47.908684000000001</v>
      </c>
      <c r="W321" s="5">
        <v>2578.5254580000001</v>
      </c>
      <c r="X321" s="5">
        <v>2532.31466</v>
      </c>
      <c r="Y321" s="19">
        <v>8.6684239999999999</v>
      </c>
      <c r="Z321" s="19">
        <v>60.223627</v>
      </c>
      <c r="AA321" s="19">
        <v>2.315248</v>
      </c>
      <c r="AB321" s="19">
        <v>0</v>
      </c>
      <c r="AC321" s="19">
        <v>62.538874999999997</v>
      </c>
      <c r="AD321" s="19">
        <v>38.207315999999999</v>
      </c>
      <c r="AE321" s="19">
        <v>42.374887999999999</v>
      </c>
      <c r="AF321" s="19">
        <v>5.0629499999999998</v>
      </c>
      <c r="AG321" s="19">
        <v>3.7972109999999999</v>
      </c>
      <c r="AH321" s="19">
        <v>53.303035000000001</v>
      </c>
      <c r="AI321" s="19">
        <v>3.06745</v>
      </c>
      <c r="AJ321" s="19">
        <v>104.538084</v>
      </c>
      <c r="AK321" s="19">
        <v>2.1825009999999998</v>
      </c>
      <c r="AL321" s="19">
        <v>0</v>
      </c>
      <c r="AM321" s="19">
        <v>216.13519999999997</v>
      </c>
    </row>
    <row r="322" spans="1:39">
      <c r="A322" s="5" t="s">
        <v>655</v>
      </c>
      <c r="B322" s="5" t="s">
        <v>74</v>
      </c>
      <c r="C322" s="5" t="s">
        <v>656</v>
      </c>
      <c r="D322" s="5">
        <v>84460.760265000004</v>
      </c>
      <c r="E322" s="5">
        <v>2899.7095210000002</v>
      </c>
      <c r="F322" s="5">
        <v>1112.847</v>
      </c>
      <c r="G322" s="5">
        <v>88473.316785999996</v>
      </c>
      <c r="H322" s="5">
        <v>14257.051731000001</v>
      </c>
      <c r="I322" s="5">
        <v>1077.5075589999999</v>
      </c>
      <c r="J322" s="5">
        <v>1884.0602960000001</v>
      </c>
      <c r="K322" s="5">
        <v>17218.619586000004</v>
      </c>
      <c r="L322" s="5">
        <v>3489.9147540000004</v>
      </c>
      <c r="M322" s="5">
        <v>0</v>
      </c>
      <c r="N322" s="5">
        <v>439.341793</v>
      </c>
      <c r="O322" s="5">
        <v>329.50634600000001</v>
      </c>
      <c r="P322" s="5">
        <v>5327.7217959999998</v>
      </c>
      <c r="Q322" s="5">
        <v>641.89419200000009</v>
      </c>
      <c r="R322" s="5">
        <v>6738.4641270000002</v>
      </c>
      <c r="S322" s="5">
        <v>322.71266600000001</v>
      </c>
      <c r="T322" s="5">
        <v>0</v>
      </c>
      <c r="U322" s="5">
        <v>0</v>
      </c>
      <c r="V322" s="5">
        <v>706.78462200000001</v>
      </c>
      <c r="W322" s="5">
        <v>116949.81254099999</v>
      </c>
      <c r="X322" s="5">
        <v>116307.91834899999</v>
      </c>
      <c r="Y322" s="19">
        <v>0</v>
      </c>
      <c r="Z322" s="19">
        <v>1332.008118</v>
      </c>
      <c r="AA322" s="19">
        <v>102.543302</v>
      </c>
      <c r="AB322" s="19">
        <v>0</v>
      </c>
      <c r="AC322" s="19">
        <v>1434.55142</v>
      </c>
      <c r="AD322" s="19">
        <v>191.28487999999999</v>
      </c>
      <c r="AE322" s="19">
        <v>0</v>
      </c>
      <c r="AF322" s="19">
        <v>41.689377999999998</v>
      </c>
      <c r="AG322" s="19">
        <v>31.267035</v>
      </c>
      <c r="AH322" s="19">
        <v>514.22676899999999</v>
      </c>
      <c r="AI322" s="19">
        <v>61.955032000000003</v>
      </c>
      <c r="AJ322" s="19">
        <v>587.18318199999999</v>
      </c>
      <c r="AK322" s="19">
        <v>35.422103</v>
      </c>
      <c r="AL322" s="19">
        <v>0</v>
      </c>
      <c r="AM322" s="19">
        <v>2248.441585</v>
      </c>
    </row>
    <row r="323" spans="1:39">
      <c r="A323" s="6" t="s">
        <v>657</v>
      </c>
      <c r="B323" s="6" t="s">
        <v>74</v>
      </c>
      <c r="C323" s="6" t="s">
        <v>658</v>
      </c>
      <c r="D323" s="5">
        <v>0</v>
      </c>
      <c r="E323" s="5">
        <v>350.41010799999998</v>
      </c>
      <c r="F323" s="5">
        <v>122.988</v>
      </c>
      <c r="G323" s="5">
        <v>473.39810799999998</v>
      </c>
      <c r="H323" s="5">
        <v>2544.8377559999999</v>
      </c>
      <c r="I323" s="5">
        <v>171.180914</v>
      </c>
      <c r="J323" s="5">
        <v>197.510693</v>
      </c>
      <c r="K323" s="5">
        <v>2913.5293630000001</v>
      </c>
      <c r="L323" s="5">
        <v>591.88879799999995</v>
      </c>
      <c r="M323" s="5">
        <v>800.29303599999992</v>
      </c>
      <c r="N323" s="5">
        <v>75.749624999999995</v>
      </c>
      <c r="O323" s="5">
        <v>56.812218000000001</v>
      </c>
      <c r="P323" s="5">
        <v>1005.70825</v>
      </c>
      <c r="Q323" s="5">
        <v>58.504896000000002</v>
      </c>
      <c r="R323" s="5">
        <v>1997.0680249999998</v>
      </c>
      <c r="S323" s="5">
        <v>39.024254999999997</v>
      </c>
      <c r="T323" s="5">
        <v>0</v>
      </c>
      <c r="U323" s="5">
        <v>0</v>
      </c>
      <c r="V323" s="5">
        <v>129.47895800000001</v>
      </c>
      <c r="W323" s="5">
        <v>6144.3875069999995</v>
      </c>
      <c r="X323" s="5">
        <v>6085.882611</v>
      </c>
      <c r="Y323" s="19">
        <v>30.918538999999999</v>
      </c>
      <c r="Z323" s="19">
        <v>250.84525199999999</v>
      </c>
      <c r="AA323" s="19">
        <v>15.561902</v>
      </c>
      <c r="AB323" s="19">
        <v>0</v>
      </c>
      <c r="AC323" s="19">
        <v>266.40715399999999</v>
      </c>
      <c r="AD323" s="19">
        <v>60.319060999999998</v>
      </c>
      <c r="AE323" s="19">
        <v>71.624410999999995</v>
      </c>
      <c r="AF323" s="19">
        <v>7.1879119999999999</v>
      </c>
      <c r="AG323" s="19">
        <v>5.3909330000000004</v>
      </c>
      <c r="AH323" s="19">
        <v>90.283529999999999</v>
      </c>
      <c r="AI323" s="19">
        <v>5.0743349999999996</v>
      </c>
      <c r="AJ323" s="19">
        <v>174.486786</v>
      </c>
      <c r="AK323" s="19">
        <v>4.2244070000000002</v>
      </c>
      <c r="AL323" s="19">
        <v>0</v>
      </c>
      <c r="AM323" s="19">
        <v>536.35594700000001</v>
      </c>
    </row>
    <row r="324" spans="1:39">
      <c r="A324" s="6" t="s">
        <v>659</v>
      </c>
      <c r="B324" s="6" t="s">
        <v>74</v>
      </c>
      <c r="C324" s="6" t="s">
        <v>660</v>
      </c>
      <c r="D324" s="5">
        <v>0</v>
      </c>
      <c r="E324" s="5">
        <v>506.39724700000005</v>
      </c>
      <c r="F324" s="5">
        <v>181.70099999999999</v>
      </c>
      <c r="G324" s="5">
        <v>688.09824700000001</v>
      </c>
      <c r="H324" s="5">
        <v>3293.3002839999999</v>
      </c>
      <c r="I324" s="5">
        <v>149.90681799999999</v>
      </c>
      <c r="J324" s="5">
        <v>282.87814199999997</v>
      </c>
      <c r="K324" s="5">
        <v>3726.0852439999999</v>
      </c>
      <c r="L324" s="5">
        <v>625.18971399999998</v>
      </c>
      <c r="M324" s="5">
        <v>419.01390000000004</v>
      </c>
      <c r="N324" s="5">
        <v>58.366891000000003</v>
      </c>
      <c r="O324" s="5">
        <v>43.775168999999998</v>
      </c>
      <c r="P324" s="5">
        <v>480.26974099999995</v>
      </c>
      <c r="Q324" s="5">
        <v>57.863824000000001</v>
      </c>
      <c r="R324" s="5">
        <v>1059.2895249999999</v>
      </c>
      <c r="S324" s="5">
        <v>53.082006</v>
      </c>
      <c r="T324" s="5">
        <v>0</v>
      </c>
      <c r="U324" s="5">
        <v>0</v>
      </c>
      <c r="V324" s="5">
        <v>151.90923100000001</v>
      </c>
      <c r="W324" s="5">
        <v>6303.6539670000002</v>
      </c>
      <c r="X324" s="5">
        <v>6245.7901430000002</v>
      </c>
      <c r="Y324" s="19">
        <v>44.682110000000002</v>
      </c>
      <c r="Z324" s="19">
        <v>325.109398</v>
      </c>
      <c r="AA324" s="19">
        <v>14.331250000000001</v>
      </c>
      <c r="AB324" s="19">
        <v>0</v>
      </c>
      <c r="AC324" s="19">
        <v>339.44064800000001</v>
      </c>
      <c r="AD324" s="19">
        <v>55.470596</v>
      </c>
      <c r="AE324" s="19">
        <v>41.528269000000002</v>
      </c>
      <c r="AF324" s="19">
        <v>5.5384589999999996</v>
      </c>
      <c r="AG324" s="19">
        <v>4.1538440000000003</v>
      </c>
      <c r="AH324" s="19">
        <v>47.599308000000001</v>
      </c>
      <c r="AI324" s="19">
        <v>5.7348559999999997</v>
      </c>
      <c r="AJ324" s="19">
        <v>98.819879999999998</v>
      </c>
      <c r="AK324" s="19">
        <v>6.4981489999999997</v>
      </c>
      <c r="AL324" s="19">
        <v>0</v>
      </c>
      <c r="AM324" s="19">
        <v>544.911383</v>
      </c>
    </row>
    <row r="325" spans="1:39">
      <c r="A325" s="6" t="s">
        <v>661</v>
      </c>
      <c r="B325" s="6" t="s">
        <v>74</v>
      </c>
      <c r="C325" s="6" t="s">
        <v>662</v>
      </c>
      <c r="D325" s="5">
        <v>0</v>
      </c>
      <c r="E325" s="5">
        <v>188.08501100000001</v>
      </c>
      <c r="F325" s="5">
        <v>75.072000000000003</v>
      </c>
      <c r="G325" s="5">
        <v>263.15701100000001</v>
      </c>
      <c r="H325" s="5">
        <v>1449.2588259999998</v>
      </c>
      <c r="I325" s="5">
        <v>50.889303999999996</v>
      </c>
      <c r="J325" s="5">
        <v>0</v>
      </c>
      <c r="K325" s="5">
        <v>1500.1481299999998</v>
      </c>
      <c r="L325" s="5">
        <v>368.95423900000003</v>
      </c>
      <c r="M325" s="5">
        <v>424.79136099999999</v>
      </c>
      <c r="N325" s="5">
        <v>49.439036999999999</v>
      </c>
      <c r="O325" s="5">
        <v>37.079277999999995</v>
      </c>
      <c r="P325" s="5">
        <v>541.37100499999997</v>
      </c>
      <c r="Q325" s="5">
        <v>26.615080000000003</v>
      </c>
      <c r="R325" s="5">
        <v>1079.2957609999999</v>
      </c>
      <c r="S325" s="5">
        <v>22.841709999999999</v>
      </c>
      <c r="T325" s="5">
        <v>0</v>
      </c>
      <c r="U325" s="5">
        <v>0</v>
      </c>
      <c r="V325" s="5">
        <v>63.511825999999999</v>
      </c>
      <c r="W325" s="5">
        <v>3297.9086769999999</v>
      </c>
      <c r="X325" s="5">
        <v>3271.2935969999994</v>
      </c>
      <c r="Y325" s="19">
        <v>16.595735999999999</v>
      </c>
      <c r="Z325" s="19">
        <v>142.45123699999999</v>
      </c>
      <c r="AA325" s="19">
        <v>4.6262999999999996</v>
      </c>
      <c r="AB325" s="19">
        <v>0</v>
      </c>
      <c r="AC325" s="19">
        <v>147.07753700000001</v>
      </c>
      <c r="AD325" s="19">
        <v>38.301445000000001</v>
      </c>
      <c r="AE325" s="19">
        <v>40.452665000000003</v>
      </c>
      <c r="AF325" s="19">
        <v>4.6912880000000001</v>
      </c>
      <c r="AG325" s="19">
        <v>3.5184660000000001</v>
      </c>
      <c r="AH325" s="19">
        <v>51.401907000000001</v>
      </c>
      <c r="AI325" s="19">
        <v>2.6242909999999999</v>
      </c>
      <c r="AJ325" s="19">
        <v>100.06432599999999</v>
      </c>
      <c r="AK325" s="19">
        <v>2.378037</v>
      </c>
      <c r="AL325" s="19">
        <v>0</v>
      </c>
      <c r="AM325" s="19">
        <v>304.417081</v>
      </c>
    </row>
    <row r="326" spans="1:39">
      <c r="A326" s="6" t="s">
        <v>663</v>
      </c>
      <c r="B326" s="6" t="s">
        <v>74</v>
      </c>
      <c r="C326" s="6" t="s">
        <v>664</v>
      </c>
      <c r="D326" s="5">
        <v>0</v>
      </c>
      <c r="E326" s="5">
        <v>159.86478500000001</v>
      </c>
      <c r="F326" s="5">
        <v>56.079000000000001</v>
      </c>
      <c r="G326" s="5">
        <v>215.94378499999999</v>
      </c>
      <c r="H326" s="5">
        <v>1162.4164469999998</v>
      </c>
      <c r="I326" s="5">
        <v>69.387668000000005</v>
      </c>
      <c r="J326" s="5">
        <v>96.166912999999994</v>
      </c>
      <c r="K326" s="5">
        <v>1327.9710279999999</v>
      </c>
      <c r="L326" s="5">
        <v>349.91650300000003</v>
      </c>
      <c r="M326" s="5">
        <v>447.075244</v>
      </c>
      <c r="N326" s="5">
        <v>41.386944</v>
      </c>
      <c r="O326" s="5">
        <v>31.040208</v>
      </c>
      <c r="P326" s="5">
        <v>573.00083900000004</v>
      </c>
      <c r="Q326" s="5">
        <v>26.111048999999998</v>
      </c>
      <c r="R326" s="5">
        <v>1118.614284</v>
      </c>
      <c r="S326" s="5">
        <v>25.972664999999999</v>
      </c>
      <c r="T326" s="5">
        <v>0</v>
      </c>
      <c r="U326" s="5">
        <v>35.192286000000003</v>
      </c>
      <c r="V326" s="5">
        <v>82.831851</v>
      </c>
      <c r="W326" s="5">
        <v>3156.4424019999992</v>
      </c>
      <c r="X326" s="5">
        <v>3130.3313529999991</v>
      </c>
      <c r="Y326" s="19">
        <v>14.105715999999999</v>
      </c>
      <c r="Z326" s="19">
        <v>114.82948500000001</v>
      </c>
      <c r="AA326" s="19">
        <v>6.8835379999999997</v>
      </c>
      <c r="AB326" s="19">
        <v>0</v>
      </c>
      <c r="AC326" s="19">
        <v>121.71302300000001</v>
      </c>
      <c r="AD326" s="19">
        <v>33.576968999999998</v>
      </c>
      <c r="AE326" s="19">
        <v>41.674233999999998</v>
      </c>
      <c r="AF326" s="19">
        <v>3.927222</v>
      </c>
      <c r="AG326" s="19">
        <v>2.9454159999999998</v>
      </c>
      <c r="AH326" s="19">
        <v>53.357168999999999</v>
      </c>
      <c r="AI326" s="19">
        <v>2.46645</v>
      </c>
      <c r="AJ326" s="19">
        <v>101.90404100000001</v>
      </c>
      <c r="AK326" s="19">
        <v>2.625791</v>
      </c>
      <c r="AL326" s="19">
        <v>0</v>
      </c>
      <c r="AM326" s="19">
        <v>273.92553999999996</v>
      </c>
    </row>
    <row r="327" spans="1:39">
      <c r="A327" s="6" t="s">
        <v>665</v>
      </c>
      <c r="B327" s="6" t="s">
        <v>74</v>
      </c>
      <c r="C327" s="6" t="s">
        <v>666</v>
      </c>
      <c r="D327" s="5">
        <v>0</v>
      </c>
      <c r="E327" s="5">
        <v>665.78973499999995</v>
      </c>
      <c r="F327" s="5">
        <v>243.393</v>
      </c>
      <c r="G327" s="5">
        <v>909.18273499999998</v>
      </c>
      <c r="H327" s="5">
        <v>4146.8975220000002</v>
      </c>
      <c r="I327" s="5">
        <v>328.60499300000004</v>
      </c>
      <c r="J327" s="5">
        <v>0</v>
      </c>
      <c r="K327" s="5">
        <v>4475.5025149999992</v>
      </c>
      <c r="L327" s="5">
        <v>840.42567799999995</v>
      </c>
      <c r="M327" s="5">
        <v>599.26878199999999</v>
      </c>
      <c r="N327" s="5">
        <v>88.280501999999998</v>
      </c>
      <c r="O327" s="5">
        <v>66.210376999999994</v>
      </c>
      <c r="P327" s="5">
        <v>686.87617</v>
      </c>
      <c r="Q327" s="5">
        <v>82.756164999999996</v>
      </c>
      <c r="R327" s="5">
        <v>1523.3919960000001</v>
      </c>
      <c r="S327" s="5">
        <v>77.437855999999996</v>
      </c>
      <c r="T327" s="5">
        <v>0</v>
      </c>
      <c r="U327" s="5">
        <v>0</v>
      </c>
      <c r="V327" s="5">
        <v>234.60492400000001</v>
      </c>
      <c r="W327" s="5">
        <v>8060.5457040000001</v>
      </c>
      <c r="X327" s="5">
        <v>7977.7895389999994</v>
      </c>
      <c r="Y327" s="19">
        <v>58.746153</v>
      </c>
      <c r="Z327" s="19">
        <v>407.35684800000001</v>
      </c>
      <c r="AA327" s="19">
        <v>29.873180999999999</v>
      </c>
      <c r="AB327" s="19">
        <v>0</v>
      </c>
      <c r="AC327" s="19">
        <v>437.230029</v>
      </c>
      <c r="AD327" s="19">
        <v>76.931939999999997</v>
      </c>
      <c r="AE327" s="19">
        <v>55.733643000000001</v>
      </c>
      <c r="AF327" s="19">
        <v>8.3769740000000006</v>
      </c>
      <c r="AG327" s="19">
        <v>6.2827310000000001</v>
      </c>
      <c r="AH327" s="19">
        <v>63.881369999999997</v>
      </c>
      <c r="AI327" s="19">
        <v>7.6965510000000004</v>
      </c>
      <c r="AJ327" s="19">
        <v>134.27471800000001</v>
      </c>
      <c r="AK327" s="19">
        <v>9.0955030000000008</v>
      </c>
      <c r="AL327" s="19">
        <v>0</v>
      </c>
      <c r="AM327" s="19">
        <v>716.27834300000006</v>
      </c>
    </row>
    <row r="328" spans="1:39">
      <c r="A328" s="6" t="s">
        <v>667</v>
      </c>
      <c r="B328" s="6" t="s">
        <v>74</v>
      </c>
      <c r="C328" s="6" t="s">
        <v>668</v>
      </c>
      <c r="D328" s="5">
        <v>0</v>
      </c>
      <c r="E328" s="5">
        <v>156.34664999999998</v>
      </c>
      <c r="F328" s="5">
        <v>61.947000000000003</v>
      </c>
      <c r="G328" s="5">
        <v>218.29364999999999</v>
      </c>
      <c r="H328" s="5">
        <v>1232.8590139999999</v>
      </c>
      <c r="I328" s="5">
        <v>74.042460000000005</v>
      </c>
      <c r="J328" s="5">
        <v>82.023831000000001</v>
      </c>
      <c r="K328" s="5">
        <v>1388.925305</v>
      </c>
      <c r="L328" s="5">
        <v>381.57437300000004</v>
      </c>
      <c r="M328" s="5">
        <v>455.38448599999998</v>
      </c>
      <c r="N328" s="5">
        <v>48.891742000000001</v>
      </c>
      <c r="O328" s="5">
        <v>36.668804999999999</v>
      </c>
      <c r="P328" s="5">
        <v>581.97495200000003</v>
      </c>
      <c r="Q328" s="5">
        <v>27.581963999999999</v>
      </c>
      <c r="R328" s="5">
        <v>1150.501949</v>
      </c>
      <c r="S328" s="5">
        <v>21.846409999999999</v>
      </c>
      <c r="T328" s="5">
        <v>0</v>
      </c>
      <c r="U328" s="5">
        <v>0</v>
      </c>
      <c r="V328" s="5">
        <v>80.803327999999993</v>
      </c>
      <c r="W328" s="5">
        <v>3241.9450150000002</v>
      </c>
      <c r="X328" s="5">
        <v>3214.3630509999998</v>
      </c>
      <c r="Y328" s="19">
        <v>13.795292</v>
      </c>
      <c r="Z328" s="19">
        <v>121.117632</v>
      </c>
      <c r="AA328" s="19">
        <v>6.7311329999999998</v>
      </c>
      <c r="AB328" s="19">
        <v>0</v>
      </c>
      <c r="AC328" s="19">
        <v>127.848765</v>
      </c>
      <c r="AD328" s="19">
        <v>37.000202999999999</v>
      </c>
      <c r="AE328" s="19">
        <v>44.246155999999999</v>
      </c>
      <c r="AF328" s="19">
        <v>4.6393570000000004</v>
      </c>
      <c r="AG328" s="19">
        <v>3.4795159999999998</v>
      </c>
      <c r="AH328" s="19">
        <v>56.271965000000002</v>
      </c>
      <c r="AI328" s="19">
        <v>2.8410989999999998</v>
      </c>
      <c r="AJ328" s="19">
        <v>108.636994</v>
      </c>
      <c r="AK328" s="19">
        <v>2.647348</v>
      </c>
      <c r="AL328" s="19">
        <v>0</v>
      </c>
      <c r="AM328" s="19">
        <v>289.92860200000001</v>
      </c>
    </row>
    <row r="329" spans="1:39">
      <c r="A329" s="6" t="s">
        <v>669</v>
      </c>
      <c r="B329" s="6" t="s">
        <v>74</v>
      </c>
      <c r="C329" s="6" t="s">
        <v>670</v>
      </c>
      <c r="D329" s="5">
        <v>0</v>
      </c>
      <c r="E329" s="5">
        <v>956.32852400000013</v>
      </c>
      <c r="F329" s="5">
        <v>379.18799999999999</v>
      </c>
      <c r="G329" s="5">
        <v>1335.5165240000001</v>
      </c>
      <c r="H329" s="5">
        <v>6661.160382</v>
      </c>
      <c r="I329" s="5">
        <v>390.86418900000001</v>
      </c>
      <c r="J329" s="5">
        <v>447.02187900000001</v>
      </c>
      <c r="K329" s="5">
        <v>7499.0464499999998</v>
      </c>
      <c r="L329" s="5">
        <v>1174.270454</v>
      </c>
      <c r="M329" s="5">
        <v>761.02194999999995</v>
      </c>
      <c r="N329" s="5">
        <v>101.974385</v>
      </c>
      <c r="O329" s="5">
        <v>76.480789000000001</v>
      </c>
      <c r="P329" s="5">
        <v>872.27611200000001</v>
      </c>
      <c r="Q329" s="5">
        <v>105.093507</v>
      </c>
      <c r="R329" s="5">
        <v>1916.8467430000001</v>
      </c>
      <c r="S329" s="5">
        <v>120.411883</v>
      </c>
      <c r="T329" s="5">
        <v>328.352982</v>
      </c>
      <c r="U329" s="5">
        <v>0</v>
      </c>
      <c r="V329" s="5">
        <v>481.24827799999997</v>
      </c>
      <c r="W329" s="5">
        <v>12855.693314000002</v>
      </c>
      <c r="X329" s="5">
        <v>12750.599807000002</v>
      </c>
      <c r="Y329" s="19">
        <v>84.381928000000002</v>
      </c>
      <c r="Z329" s="19">
        <v>651.04728399999999</v>
      </c>
      <c r="AA329" s="19">
        <v>31.913771000000001</v>
      </c>
      <c r="AB329" s="19">
        <v>0</v>
      </c>
      <c r="AC329" s="19">
        <v>682.96105499999999</v>
      </c>
      <c r="AD329" s="19">
        <v>100.77426800000001</v>
      </c>
      <c r="AE329" s="19">
        <v>66.176743000000002</v>
      </c>
      <c r="AF329" s="19">
        <v>9.6763949999999994</v>
      </c>
      <c r="AG329" s="19">
        <v>7.2572960000000002</v>
      </c>
      <c r="AH329" s="19">
        <v>75.851152999999996</v>
      </c>
      <c r="AI329" s="19">
        <v>9.138693</v>
      </c>
      <c r="AJ329" s="19">
        <v>158.96158700000001</v>
      </c>
      <c r="AK329" s="19">
        <v>13.395934</v>
      </c>
      <c r="AL329" s="19">
        <v>30.374993</v>
      </c>
      <c r="AM329" s="19">
        <v>1070.8497649999999</v>
      </c>
    </row>
    <row r="330" spans="1:39">
      <c r="A330" s="6" t="s">
        <v>671</v>
      </c>
      <c r="B330" s="6" t="s">
        <v>74</v>
      </c>
      <c r="C330" s="6" t="s">
        <v>672</v>
      </c>
      <c r="D330" s="5">
        <v>0</v>
      </c>
      <c r="E330" s="5">
        <v>108.20814899999999</v>
      </c>
      <c r="F330" s="5">
        <v>36.527999999999999</v>
      </c>
      <c r="G330" s="5">
        <v>144.73614899999998</v>
      </c>
      <c r="H330" s="5">
        <v>664.64039300000002</v>
      </c>
      <c r="I330" s="5">
        <v>41.911455000000004</v>
      </c>
      <c r="J330" s="5">
        <v>68.883410999999995</v>
      </c>
      <c r="K330" s="5">
        <v>775.43525899999997</v>
      </c>
      <c r="L330" s="5">
        <v>290.24357400000002</v>
      </c>
      <c r="M330" s="5">
        <v>425.69246199999998</v>
      </c>
      <c r="N330" s="5">
        <v>40.824239999999996</v>
      </c>
      <c r="O330" s="5">
        <v>30.618179000000001</v>
      </c>
      <c r="P330" s="5">
        <v>530.78661299999999</v>
      </c>
      <c r="Q330" s="5">
        <v>33.573180000000001</v>
      </c>
      <c r="R330" s="5">
        <v>1061.494674</v>
      </c>
      <c r="S330" s="5">
        <v>13.321501</v>
      </c>
      <c r="T330" s="5">
        <v>0</v>
      </c>
      <c r="U330" s="5">
        <v>0</v>
      </c>
      <c r="V330" s="5">
        <v>40.036532000000001</v>
      </c>
      <c r="W330" s="5">
        <v>2325.2676890000002</v>
      </c>
      <c r="X330" s="5">
        <v>2291.6945089999999</v>
      </c>
      <c r="Y330" s="19">
        <v>9.5477779999999992</v>
      </c>
      <c r="Z330" s="19">
        <v>65.927584999999993</v>
      </c>
      <c r="AA330" s="19">
        <v>3.8101319999999999</v>
      </c>
      <c r="AB330" s="19">
        <v>0</v>
      </c>
      <c r="AC330" s="19">
        <v>69.737717000000004</v>
      </c>
      <c r="AD330" s="19">
        <v>30.249775</v>
      </c>
      <c r="AE330" s="19">
        <v>44.100099</v>
      </c>
      <c r="AF330" s="19">
        <v>3.8738269999999999</v>
      </c>
      <c r="AG330" s="19">
        <v>2.90537</v>
      </c>
      <c r="AH330" s="19">
        <v>54.521045999999998</v>
      </c>
      <c r="AI330" s="19">
        <v>3.7524060000000001</v>
      </c>
      <c r="AJ330" s="19">
        <v>105.40034199999999</v>
      </c>
      <c r="AK330" s="19">
        <v>1.621251</v>
      </c>
      <c r="AL330" s="19">
        <v>0</v>
      </c>
      <c r="AM330" s="19">
        <v>216.55686299999999</v>
      </c>
    </row>
    <row r="331" spans="1:39">
      <c r="A331" s="6" t="s">
        <v>673</v>
      </c>
      <c r="B331" s="6" t="s">
        <v>74</v>
      </c>
      <c r="C331" s="6" t="s">
        <v>674</v>
      </c>
      <c r="D331" s="5">
        <v>0</v>
      </c>
      <c r="E331" s="5">
        <v>268.826077</v>
      </c>
      <c r="F331" s="5">
        <v>97.293000000000006</v>
      </c>
      <c r="G331" s="5">
        <v>366.119077</v>
      </c>
      <c r="H331" s="5">
        <v>2185.453184</v>
      </c>
      <c r="I331" s="5">
        <v>108.29553900000001</v>
      </c>
      <c r="J331" s="5">
        <v>116.17950599999999</v>
      </c>
      <c r="K331" s="5">
        <v>2409.9282289999996</v>
      </c>
      <c r="L331" s="5">
        <v>646.99262999999996</v>
      </c>
      <c r="M331" s="5">
        <v>700.58711600000004</v>
      </c>
      <c r="N331" s="5">
        <v>69.884314000000003</v>
      </c>
      <c r="O331" s="5">
        <v>52.413235999999998</v>
      </c>
      <c r="P331" s="5">
        <v>899.20624399999997</v>
      </c>
      <c r="Q331" s="5">
        <v>40.159531000000001</v>
      </c>
      <c r="R331" s="5">
        <v>1762.2504410000001</v>
      </c>
      <c r="S331" s="5">
        <v>41.160735000000003</v>
      </c>
      <c r="T331" s="5">
        <v>0</v>
      </c>
      <c r="U331" s="5">
        <v>0</v>
      </c>
      <c r="V331" s="5">
        <v>167.33464600000002</v>
      </c>
      <c r="W331" s="5">
        <v>5393.785758</v>
      </c>
      <c r="X331" s="5">
        <v>5353.6262269999997</v>
      </c>
      <c r="Y331" s="19">
        <v>23.719947999999999</v>
      </c>
      <c r="Z331" s="19">
        <v>215.616568</v>
      </c>
      <c r="AA331" s="19">
        <v>9.8450489999999995</v>
      </c>
      <c r="AB331" s="19">
        <v>0</v>
      </c>
      <c r="AC331" s="19">
        <v>225.46161699999999</v>
      </c>
      <c r="AD331" s="19">
        <v>61.181702999999999</v>
      </c>
      <c r="AE331" s="19">
        <v>63.331055999999997</v>
      </c>
      <c r="AF331" s="19">
        <v>6.6313510000000004</v>
      </c>
      <c r="AG331" s="19">
        <v>4.9735120000000004</v>
      </c>
      <c r="AH331" s="19">
        <v>81.395692999999994</v>
      </c>
      <c r="AI331" s="19">
        <v>3.5655739999999998</v>
      </c>
      <c r="AJ331" s="19">
        <v>156.33161200000001</v>
      </c>
      <c r="AK331" s="19">
        <v>4.4306869999999998</v>
      </c>
      <c r="AL331" s="19">
        <v>0</v>
      </c>
      <c r="AM331" s="19">
        <v>471.12556699999999</v>
      </c>
    </row>
    <row r="332" spans="1:39">
      <c r="A332" s="6" t="s">
        <v>675</v>
      </c>
      <c r="B332" s="6" t="s">
        <v>74</v>
      </c>
      <c r="C332" s="6" t="s">
        <v>676</v>
      </c>
      <c r="D332" s="5">
        <v>0</v>
      </c>
      <c r="E332" s="5">
        <v>140.17070699999999</v>
      </c>
      <c r="F332" s="5">
        <v>51.078000000000003</v>
      </c>
      <c r="G332" s="5">
        <v>191.248707</v>
      </c>
      <c r="H332" s="5">
        <v>797.45893999999998</v>
      </c>
      <c r="I332" s="5">
        <v>49.108741000000002</v>
      </c>
      <c r="J332" s="5">
        <v>0</v>
      </c>
      <c r="K332" s="5">
        <v>846.56768099999999</v>
      </c>
      <c r="L332" s="5">
        <v>330.44619</v>
      </c>
      <c r="M332" s="5">
        <v>497.18923100000001</v>
      </c>
      <c r="N332" s="5">
        <v>37.159254000000004</v>
      </c>
      <c r="O332" s="5">
        <v>27.869441999999999</v>
      </c>
      <c r="P332" s="5">
        <v>629.77340900000002</v>
      </c>
      <c r="Q332" s="5">
        <v>33.424261000000001</v>
      </c>
      <c r="R332" s="5">
        <v>1225.4155970000002</v>
      </c>
      <c r="S332" s="5">
        <v>26.118268</v>
      </c>
      <c r="T332" s="5">
        <v>0</v>
      </c>
      <c r="U332" s="5">
        <v>0</v>
      </c>
      <c r="V332" s="5">
        <v>91.021366999999998</v>
      </c>
      <c r="W332" s="5">
        <v>2710.81781</v>
      </c>
      <c r="X332" s="5">
        <v>2677.3935489999999</v>
      </c>
      <c r="Y332" s="19">
        <v>12.368004000000001</v>
      </c>
      <c r="Z332" s="19">
        <v>78.135994999999994</v>
      </c>
      <c r="AA332" s="19">
        <v>4.3858370000000004</v>
      </c>
      <c r="AB332" s="19">
        <v>0</v>
      </c>
      <c r="AC332" s="19">
        <v>82.521832000000003</v>
      </c>
      <c r="AD332" s="19">
        <v>30.423155999999999</v>
      </c>
      <c r="AE332" s="19">
        <v>46.455511999999999</v>
      </c>
      <c r="AF332" s="19">
        <v>3.5260549999999999</v>
      </c>
      <c r="AG332" s="19">
        <v>2.6445430000000001</v>
      </c>
      <c r="AH332" s="19">
        <v>58.741844</v>
      </c>
      <c r="AI332" s="19">
        <v>3.1829450000000001</v>
      </c>
      <c r="AJ332" s="19">
        <v>111.367954</v>
      </c>
      <c r="AK332" s="19">
        <v>2.5288369999999998</v>
      </c>
      <c r="AL332" s="19">
        <v>0</v>
      </c>
      <c r="AM332" s="19">
        <v>239.20978300000004</v>
      </c>
    </row>
    <row r="333" spans="1:39">
      <c r="A333" s="6" t="s">
        <v>677</v>
      </c>
      <c r="B333" s="6" t="s">
        <v>74</v>
      </c>
      <c r="C333" s="6" t="s">
        <v>678</v>
      </c>
      <c r="D333" s="5">
        <v>0</v>
      </c>
      <c r="E333" s="5">
        <v>206.03303700000001</v>
      </c>
      <c r="F333" s="5">
        <v>83.277000000000001</v>
      </c>
      <c r="G333" s="5">
        <v>289.31003700000002</v>
      </c>
      <c r="H333" s="5">
        <v>1568.7946219999999</v>
      </c>
      <c r="I333" s="5">
        <v>76.818873000000011</v>
      </c>
      <c r="J333" s="5">
        <v>0</v>
      </c>
      <c r="K333" s="5">
        <v>1645.6134949999998</v>
      </c>
      <c r="L333" s="5">
        <v>396.45316300000002</v>
      </c>
      <c r="M333" s="5">
        <v>506.75806599999999</v>
      </c>
      <c r="N333" s="5">
        <v>41.667020999999998</v>
      </c>
      <c r="O333" s="5">
        <v>31.250266</v>
      </c>
      <c r="P333" s="5">
        <v>649.15129999999999</v>
      </c>
      <c r="Q333" s="5">
        <v>29.798504000000001</v>
      </c>
      <c r="R333" s="5">
        <v>1258.6251569999999</v>
      </c>
      <c r="S333" s="5">
        <v>35.265028000000001</v>
      </c>
      <c r="T333" s="5">
        <v>0</v>
      </c>
      <c r="U333" s="5">
        <v>0</v>
      </c>
      <c r="V333" s="5">
        <v>110.36408800000001</v>
      </c>
      <c r="W333" s="5">
        <v>3735.6309679999999</v>
      </c>
      <c r="X333" s="5">
        <v>3705.8324639999996</v>
      </c>
      <c r="Y333" s="19">
        <v>18.179385</v>
      </c>
      <c r="Z333" s="19">
        <v>145.66945899999999</v>
      </c>
      <c r="AA333" s="19">
        <v>6.6838100000000003</v>
      </c>
      <c r="AB333" s="19">
        <v>0</v>
      </c>
      <c r="AC333" s="19">
        <v>152.35326900000001</v>
      </c>
      <c r="AD333" s="19">
        <v>36.171700999999999</v>
      </c>
      <c r="AE333" s="19">
        <v>46.912838000000001</v>
      </c>
      <c r="AF333" s="19">
        <v>3.9538000000000002</v>
      </c>
      <c r="AG333" s="19">
        <v>2.9653499999999999</v>
      </c>
      <c r="AH333" s="19">
        <v>60.044235999999998</v>
      </c>
      <c r="AI333" s="19">
        <v>2.7883290000000001</v>
      </c>
      <c r="AJ333" s="19">
        <v>113.87622399999999</v>
      </c>
      <c r="AK333" s="19">
        <v>3.6176789999999999</v>
      </c>
      <c r="AL333" s="19">
        <v>0</v>
      </c>
      <c r="AM333" s="19">
        <v>324.19825800000001</v>
      </c>
    </row>
    <row r="334" spans="1:39">
      <c r="A334" s="6" t="s">
        <v>679</v>
      </c>
      <c r="B334" s="6" t="s">
        <v>74</v>
      </c>
      <c r="C334" s="6" t="s">
        <v>680</v>
      </c>
      <c r="D334" s="5">
        <v>0</v>
      </c>
      <c r="E334" s="5">
        <v>37.318629999999999</v>
      </c>
      <c r="F334" s="5">
        <v>17.870999999999999</v>
      </c>
      <c r="G334" s="5">
        <v>55.189629999999994</v>
      </c>
      <c r="H334" s="5">
        <v>328.35639000000003</v>
      </c>
      <c r="I334" s="5">
        <v>21.460372</v>
      </c>
      <c r="J334" s="5">
        <v>0</v>
      </c>
      <c r="K334" s="5">
        <v>349.81676199999998</v>
      </c>
      <c r="L334" s="5">
        <v>199.54737800000001</v>
      </c>
      <c r="M334" s="5">
        <v>298.259973</v>
      </c>
      <c r="N334" s="5">
        <v>28.834718000000002</v>
      </c>
      <c r="O334" s="5">
        <v>21.626039000000002</v>
      </c>
      <c r="P334" s="5">
        <v>372.61726199999998</v>
      </c>
      <c r="Q334" s="5">
        <v>23.097387999999999</v>
      </c>
      <c r="R334" s="5">
        <v>744.43538000000001</v>
      </c>
      <c r="S334" s="5">
        <v>5.5124620000000002</v>
      </c>
      <c r="T334" s="5">
        <v>0</v>
      </c>
      <c r="U334" s="5">
        <v>0</v>
      </c>
      <c r="V334" s="5">
        <v>21.680627000000001</v>
      </c>
      <c r="W334" s="5">
        <v>1376.182239</v>
      </c>
      <c r="X334" s="5">
        <v>1353.0848510000001</v>
      </c>
      <c r="Y334" s="19">
        <v>3.2928199999999999</v>
      </c>
      <c r="Z334" s="19">
        <v>32.033060999999996</v>
      </c>
      <c r="AA334" s="19">
        <v>1.971625</v>
      </c>
      <c r="AB334" s="19">
        <v>0</v>
      </c>
      <c r="AC334" s="19">
        <v>34.004686</v>
      </c>
      <c r="AD334" s="19">
        <v>21.002635999999999</v>
      </c>
      <c r="AE334" s="19">
        <v>30.078329</v>
      </c>
      <c r="AF334" s="19">
        <v>2.7361369999999998</v>
      </c>
      <c r="AG334" s="19">
        <v>2.052101</v>
      </c>
      <c r="AH334" s="19">
        <v>37.312623000000002</v>
      </c>
      <c r="AI334" s="19">
        <v>2.4847739999999998</v>
      </c>
      <c r="AJ334" s="19">
        <v>72.179190000000006</v>
      </c>
      <c r="AK334" s="19">
        <v>0.59110399999999996</v>
      </c>
      <c r="AL334" s="19">
        <v>0</v>
      </c>
      <c r="AM334" s="19">
        <v>131.070436</v>
      </c>
    </row>
    <row r="335" spans="1:39">
      <c r="A335" s="6" t="s">
        <v>681</v>
      </c>
      <c r="B335" s="6" t="s">
        <v>74</v>
      </c>
      <c r="C335" s="6" t="s">
        <v>682</v>
      </c>
      <c r="D335" s="5">
        <v>0</v>
      </c>
      <c r="E335" s="5">
        <v>330.17845599999998</v>
      </c>
      <c r="F335" s="5">
        <v>102.834</v>
      </c>
      <c r="G335" s="5">
        <v>433.01245599999999</v>
      </c>
      <c r="H335" s="5">
        <v>2056.822662</v>
      </c>
      <c r="I335" s="5">
        <v>93.535681999999994</v>
      </c>
      <c r="J335" s="5">
        <v>0</v>
      </c>
      <c r="K335" s="5">
        <v>2150.3583440000002</v>
      </c>
      <c r="L335" s="5">
        <v>465.84965199999999</v>
      </c>
      <c r="M335" s="5">
        <v>325.181737</v>
      </c>
      <c r="N335" s="5">
        <v>42.789294999999996</v>
      </c>
      <c r="O335" s="5">
        <v>32.091973000000003</v>
      </c>
      <c r="P335" s="5">
        <v>372.72020899999995</v>
      </c>
      <c r="Q335" s="5">
        <v>44.906048999999996</v>
      </c>
      <c r="R335" s="5">
        <v>817.68926299999998</v>
      </c>
      <c r="S335" s="5">
        <v>41.607759000000001</v>
      </c>
      <c r="T335" s="5">
        <v>0</v>
      </c>
      <c r="U335" s="5">
        <v>0</v>
      </c>
      <c r="V335" s="5">
        <v>182.774338</v>
      </c>
      <c r="W335" s="5">
        <v>4091.2918119999999</v>
      </c>
      <c r="X335" s="5">
        <v>4046.3857629999998</v>
      </c>
      <c r="Y335" s="19">
        <v>29.133393000000002</v>
      </c>
      <c r="Z335" s="19">
        <v>195.917722</v>
      </c>
      <c r="AA335" s="19">
        <v>9.0750679999999999</v>
      </c>
      <c r="AB335" s="19">
        <v>0</v>
      </c>
      <c r="AC335" s="19">
        <v>204.99279000000001</v>
      </c>
      <c r="AD335" s="19">
        <v>39.114097000000001</v>
      </c>
      <c r="AE335" s="19">
        <v>32.910460999999998</v>
      </c>
      <c r="AF335" s="19">
        <v>4.060295</v>
      </c>
      <c r="AG335" s="19">
        <v>3.0452210000000002</v>
      </c>
      <c r="AH335" s="19">
        <v>37.721657999999998</v>
      </c>
      <c r="AI335" s="19">
        <v>4.544778</v>
      </c>
      <c r="AJ335" s="19">
        <v>77.737634999999997</v>
      </c>
      <c r="AK335" s="19">
        <v>4.3274840000000001</v>
      </c>
      <c r="AL335" s="19">
        <v>0</v>
      </c>
      <c r="AM335" s="19">
        <v>355.30539900000002</v>
      </c>
    </row>
    <row r="336" spans="1:39">
      <c r="A336" s="6" t="s">
        <v>683</v>
      </c>
      <c r="B336" s="6" t="s">
        <v>74</v>
      </c>
      <c r="C336" s="6" t="s">
        <v>684</v>
      </c>
      <c r="D336" s="5">
        <v>0</v>
      </c>
      <c r="E336" s="5">
        <v>108.045175</v>
      </c>
      <c r="F336" s="5">
        <v>37.962000000000003</v>
      </c>
      <c r="G336" s="5">
        <v>146.00717499999999</v>
      </c>
      <c r="H336" s="5">
        <v>762.38093000000003</v>
      </c>
      <c r="I336" s="5">
        <v>42.588144999999997</v>
      </c>
      <c r="J336" s="5">
        <v>0</v>
      </c>
      <c r="K336" s="5">
        <v>804.96907500000009</v>
      </c>
      <c r="L336" s="5">
        <v>332.22850199999999</v>
      </c>
      <c r="M336" s="5">
        <v>486.062949</v>
      </c>
      <c r="N336" s="5">
        <v>40.855459000000003</v>
      </c>
      <c r="O336" s="5">
        <v>30.641595000000002</v>
      </c>
      <c r="P336" s="5">
        <v>611.97746499999994</v>
      </c>
      <c r="Q336" s="5">
        <v>34.854306999999999</v>
      </c>
      <c r="R336" s="5">
        <v>1204.3917749999998</v>
      </c>
      <c r="S336" s="5">
        <v>20.055276000000003</v>
      </c>
      <c r="T336" s="5">
        <v>0</v>
      </c>
      <c r="U336" s="5">
        <v>0</v>
      </c>
      <c r="V336" s="5">
        <v>77.678937999999988</v>
      </c>
      <c r="W336" s="5">
        <v>2585.3307409999998</v>
      </c>
      <c r="X336" s="5">
        <v>2550.4764339999997</v>
      </c>
      <c r="Y336" s="19">
        <v>9.533398</v>
      </c>
      <c r="Z336" s="19">
        <v>75.958395999999993</v>
      </c>
      <c r="AA336" s="19">
        <v>4.0551209999999998</v>
      </c>
      <c r="AB336" s="19">
        <v>0</v>
      </c>
      <c r="AC336" s="19">
        <v>80.013516999999993</v>
      </c>
      <c r="AD336" s="19">
        <v>32.079031999999998</v>
      </c>
      <c r="AE336" s="19">
        <v>44.499527</v>
      </c>
      <c r="AF336" s="19">
        <v>3.876789</v>
      </c>
      <c r="AG336" s="19">
        <v>2.9075929999999999</v>
      </c>
      <c r="AH336" s="19">
        <v>56.067765000000001</v>
      </c>
      <c r="AI336" s="19">
        <v>3.167036</v>
      </c>
      <c r="AJ336" s="19">
        <v>107.351674</v>
      </c>
      <c r="AK336" s="19">
        <v>2.3002639999999999</v>
      </c>
      <c r="AL336" s="19">
        <v>0</v>
      </c>
      <c r="AM336" s="19">
        <v>231.277885</v>
      </c>
    </row>
    <row r="337" spans="1:39">
      <c r="A337" s="6" t="s">
        <v>685</v>
      </c>
      <c r="B337" s="6" t="s">
        <v>74</v>
      </c>
      <c r="C337" s="6" t="s">
        <v>686</v>
      </c>
      <c r="D337" s="5">
        <v>0</v>
      </c>
      <c r="E337" s="5">
        <v>220.280902</v>
      </c>
      <c r="F337" s="5">
        <v>77.099999999999994</v>
      </c>
      <c r="G337" s="5">
        <v>297.38090199999999</v>
      </c>
      <c r="H337" s="5">
        <v>1586.6585360000001</v>
      </c>
      <c r="I337" s="5">
        <v>57.951214</v>
      </c>
      <c r="J337" s="5">
        <v>131.23184400000002</v>
      </c>
      <c r="K337" s="5">
        <v>1775.841594</v>
      </c>
      <c r="L337" s="5">
        <v>383.59033799999997</v>
      </c>
      <c r="M337" s="5">
        <v>530.250764</v>
      </c>
      <c r="N337" s="5">
        <v>41.408531000000004</v>
      </c>
      <c r="O337" s="5">
        <v>31.056397</v>
      </c>
      <c r="P337" s="5">
        <v>671.03668600000003</v>
      </c>
      <c r="Q337" s="5">
        <v>36.008453000000003</v>
      </c>
      <c r="R337" s="5">
        <v>1309.7608310000001</v>
      </c>
      <c r="S337" s="5">
        <v>28.567076</v>
      </c>
      <c r="T337" s="5">
        <v>0</v>
      </c>
      <c r="U337" s="5">
        <v>0</v>
      </c>
      <c r="V337" s="5">
        <v>107.67201799999999</v>
      </c>
      <c r="W337" s="5">
        <v>3902.8127589999999</v>
      </c>
      <c r="X337" s="5">
        <v>3866.804306</v>
      </c>
      <c r="Y337" s="19">
        <v>19.436551000000001</v>
      </c>
      <c r="Z337" s="19">
        <v>156.64667399999999</v>
      </c>
      <c r="AA337" s="19">
        <v>5.2218369999999998</v>
      </c>
      <c r="AB337" s="19">
        <v>18.729358000000001</v>
      </c>
      <c r="AC337" s="19">
        <v>180.597869</v>
      </c>
      <c r="AD337" s="19">
        <v>34.812607999999997</v>
      </c>
      <c r="AE337" s="19">
        <v>45.883606</v>
      </c>
      <c r="AF337" s="19">
        <v>3.929271</v>
      </c>
      <c r="AG337" s="19">
        <v>2.9469530000000002</v>
      </c>
      <c r="AH337" s="19">
        <v>58.489148999999998</v>
      </c>
      <c r="AI337" s="19">
        <v>2.867016</v>
      </c>
      <c r="AJ337" s="19">
        <v>111.24897900000001</v>
      </c>
      <c r="AK337" s="19">
        <v>3.0318399999999999</v>
      </c>
      <c r="AL337" s="19">
        <v>0</v>
      </c>
      <c r="AM337" s="19">
        <v>349.12784699999997</v>
      </c>
    </row>
    <row r="338" spans="1:39">
      <c r="A338" s="6" t="s">
        <v>687</v>
      </c>
      <c r="B338" s="6" t="s">
        <v>74</v>
      </c>
      <c r="C338" s="6" t="s">
        <v>688</v>
      </c>
      <c r="D338" s="5">
        <v>0</v>
      </c>
      <c r="E338" s="5">
        <v>247.55400299999999</v>
      </c>
      <c r="F338" s="5">
        <v>96.099000000000004</v>
      </c>
      <c r="G338" s="5">
        <v>343.65300300000001</v>
      </c>
      <c r="H338" s="5">
        <v>1649.737885</v>
      </c>
      <c r="I338" s="5">
        <v>126.844628</v>
      </c>
      <c r="J338" s="5">
        <v>192.53720100000001</v>
      </c>
      <c r="K338" s="5">
        <v>1969.1197140000002</v>
      </c>
      <c r="L338" s="5">
        <v>518.57408399999997</v>
      </c>
      <c r="M338" s="5">
        <v>555.78172299999994</v>
      </c>
      <c r="N338" s="5">
        <v>69.473979999999997</v>
      </c>
      <c r="O338" s="5">
        <v>52.105485000000002</v>
      </c>
      <c r="P338" s="5">
        <v>712.96682599999997</v>
      </c>
      <c r="Q338" s="5">
        <v>32.083098999999997</v>
      </c>
      <c r="R338" s="5">
        <v>1422.4111129999999</v>
      </c>
      <c r="S338" s="5">
        <v>37.116885000000003</v>
      </c>
      <c r="T338" s="5">
        <v>0</v>
      </c>
      <c r="U338" s="5">
        <v>0</v>
      </c>
      <c r="V338" s="5">
        <v>124.70284299999999</v>
      </c>
      <c r="W338" s="5">
        <v>4415.5776420000002</v>
      </c>
      <c r="X338" s="5">
        <v>4383.4945429999998</v>
      </c>
      <c r="Y338" s="19">
        <v>21.843</v>
      </c>
      <c r="Z338" s="19">
        <v>163.07334700000001</v>
      </c>
      <c r="AA338" s="19">
        <v>11.531330000000001</v>
      </c>
      <c r="AB338" s="19">
        <v>0</v>
      </c>
      <c r="AC338" s="19">
        <v>174.60467700000001</v>
      </c>
      <c r="AD338" s="19">
        <v>52.317808999999997</v>
      </c>
      <c r="AE338" s="19">
        <v>56.985968999999997</v>
      </c>
      <c r="AF338" s="19">
        <v>6.5924120000000004</v>
      </c>
      <c r="AG338" s="19">
        <v>4.9443089999999996</v>
      </c>
      <c r="AH338" s="19">
        <v>72.293948999999998</v>
      </c>
      <c r="AI338" s="19">
        <v>3.7652709999999998</v>
      </c>
      <c r="AJ338" s="19">
        <v>140.81663900000001</v>
      </c>
      <c r="AK338" s="19">
        <v>3.764211</v>
      </c>
      <c r="AL338" s="19">
        <v>0</v>
      </c>
      <c r="AM338" s="19">
        <v>393.34633600000001</v>
      </c>
    </row>
    <row r="339" spans="1:39">
      <c r="A339" s="6" t="s">
        <v>689</v>
      </c>
      <c r="B339" s="6" t="s">
        <v>74</v>
      </c>
      <c r="C339" s="6" t="s">
        <v>690</v>
      </c>
      <c r="D339" s="5">
        <v>0</v>
      </c>
      <c r="E339" s="5">
        <v>350.32966399999998</v>
      </c>
      <c r="F339" s="5">
        <v>131.45400000000001</v>
      </c>
      <c r="G339" s="5">
        <v>481.78366399999999</v>
      </c>
      <c r="H339" s="5">
        <v>2472.6166979999998</v>
      </c>
      <c r="I339" s="5">
        <v>84.310339000000013</v>
      </c>
      <c r="J339" s="5">
        <v>89.080371999999997</v>
      </c>
      <c r="K339" s="5">
        <v>2646.0074089999998</v>
      </c>
      <c r="L339" s="5">
        <v>535.93433600000003</v>
      </c>
      <c r="M339" s="5">
        <v>364.389994</v>
      </c>
      <c r="N339" s="5">
        <v>51.006955999999995</v>
      </c>
      <c r="O339" s="5">
        <v>38.255216999999995</v>
      </c>
      <c r="P339" s="5">
        <v>417.66034000000002</v>
      </c>
      <c r="Q339" s="5">
        <v>50.320523000000001</v>
      </c>
      <c r="R339" s="5">
        <v>921.63303000000008</v>
      </c>
      <c r="S339" s="5">
        <v>45.535029000000002</v>
      </c>
      <c r="T339" s="5">
        <v>0</v>
      </c>
      <c r="U339" s="5">
        <v>0</v>
      </c>
      <c r="V339" s="5">
        <v>156.70439499999998</v>
      </c>
      <c r="W339" s="5">
        <v>4787.597863</v>
      </c>
      <c r="X339" s="5">
        <v>4737.2773399999996</v>
      </c>
      <c r="Y339" s="19">
        <v>30.911441</v>
      </c>
      <c r="Z339" s="19">
        <v>245.225427</v>
      </c>
      <c r="AA339" s="19">
        <v>8.2730359999999994</v>
      </c>
      <c r="AB339" s="19">
        <v>0</v>
      </c>
      <c r="AC339" s="19">
        <v>253.49846299999999</v>
      </c>
      <c r="AD339" s="19">
        <v>47.297606000000002</v>
      </c>
      <c r="AE339" s="19">
        <v>37.287357</v>
      </c>
      <c r="AF339" s="19">
        <v>4.840071</v>
      </c>
      <c r="AG339" s="19">
        <v>3.6300539999999999</v>
      </c>
      <c r="AH339" s="19">
        <v>42.738413999999999</v>
      </c>
      <c r="AI339" s="19">
        <v>5.1492060000000004</v>
      </c>
      <c r="AJ339" s="19">
        <v>88.495896000000002</v>
      </c>
      <c r="AK339" s="19">
        <v>5.0182010000000004</v>
      </c>
      <c r="AL339" s="19">
        <v>0</v>
      </c>
      <c r="AM339" s="19">
        <v>425.22160700000001</v>
      </c>
    </row>
    <row r="340" spans="1:39">
      <c r="A340" s="6" t="s">
        <v>691</v>
      </c>
      <c r="B340" s="6" t="s">
        <v>74</v>
      </c>
      <c r="C340" s="6" t="s">
        <v>692</v>
      </c>
      <c r="D340" s="5">
        <v>0</v>
      </c>
      <c r="E340" s="5">
        <v>775.79500699999994</v>
      </c>
      <c r="F340" s="5">
        <v>288.42899999999997</v>
      </c>
      <c r="G340" s="5">
        <v>1064.224007</v>
      </c>
      <c r="H340" s="5">
        <v>5803.3126679999996</v>
      </c>
      <c r="I340" s="5">
        <v>213.64951099999999</v>
      </c>
      <c r="J340" s="5">
        <v>511.68000499999999</v>
      </c>
      <c r="K340" s="5">
        <v>6528.6421839999994</v>
      </c>
      <c r="L340" s="5">
        <v>1049.4603750000001</v>
      </c>
      <c r="M340" s="5">
        <v>682.024857</v>
      </c>
      <c r="N340" s="5">
        <v>93.978967999999995</v>
      </c>
      <c r="O340" s="5">
        <v>70.484225000000009</v>
      </c>
      <c r="P340" s="5">
        <v>781.73039500000004</v>
      </c>
      <c r="Q340" s="5">
        <v>94.184384999999992</v>
      </c>
      <c r="R340" s="5">
        <v>1722.40283</v>
      </c>
      <c r="S340" s="5">
        <v>87.409376999999992</v>
      </c>
      <c r="T340" s="5">
        <v>0</v>
      </c>
      <c r="U340" s="5">
        <v>4676.5159910000002</v>
      </c>
      <c r="V340" s="5">
        <v>314.092443</v>
      </c>
      <c r="W340" s="5">
        <v>15442.747207</v>
      </c>
      <c r="X340" s="5">
        <v>15348.562822</v>
      </c>
      <c r="Y340" s="19">
        <v>68.452500000000001</v>
      </c>
      <c r="Z340" s="19">
        <v>564.42042700000002</v>
      </c>
      <c r="AA340" s="19">
        <v>20.382317</v>
      </c>
      <c r="AB340" s="19">
        <v>0</v>
      </c>
      <c r="AC340" s="19">
        <v>584.80274399999996</v>
      </c>
      <c r="AD340" s="19">
        <v>94.351299999999995</v>
      </c>
      <c r="AE340" s="19">
        <v>65.123414999999994</v>
      </c>
      <c r="AF340" s="19">
        <v>8.9177049999999998</v>
      </c>
      <c r="AG340" s="19">
        <v>6.6882780000000004</v>
      </c>
      <c r="AH340" s="19">
        <v>74.643835999999993</v>
      </c>
      <c r="AI340" s="19">
        <v>8.9932339999999993</v>
      </c>
      <c r="AJ340" s="19">
        <v>155.373234</v>
      </c>
      <c r="AK340" s="19">
        <v>9.2566450000000007</v>
      </c>
      <c r="AL340" s="19">
        <v>0</v>
      </c>
      <c r="AM340" s="19">
        <v>912.23642299999995</v>
      </c>
    </row>
    <row r="341" spans="1:39">
      <c r="A341" s="6" t="s">
        <v>693</v>
      </c>
      <c r="B341" s="6" t="s">
        <v>74</v>
      </c>
      <c r="C341" s="6" t="s">
        <v>694</v>
      </c>
      <c r="D341" s="5">
        <v>0</v>
      </c>
      <c r="E341" s="5">
        <v>161.064144</v>
      </c>
      <c r="F341" s="5">
        <v>48.683999999999997</v>
      </c>
      <c r="G341" s="5">
        <v>209.748144</v>
      </c>
      <c r="H341" s="5">
        <v>1085.8853259999998</v>
      </c>
      <c r="I341" s="5">
        <v>42.757128999999999</v>
      </c>
      <c r="J341" s="5">
        <v>0</v>
      </c>
      <c r="K341" s="5">
        <v>1128.6424549999999</v>
      </c>
      <c r="L341" s="5">
        <v>306.67042200000003</v>
      </c>
      <c r="M341" s="5">
        <v>356.34517800000003</v>
      </c>
      <c r="N341" s="5">
        <v>36.103642999999998</v>
      </c>
      <c r="O341" s="5">
        <v>27.077732999999998</v>
      </c>
      <c r="P341" s="5">
        <v>461.42133000000001</v>
      </c>
      <c r="Q341" s="5">
        <v>18.043758999999998</v>
      </c>
      <c r="R341" s="5">
        <v>898.99164300000007</v>
      </c>
      <c r="S341" s="5">
        <v>22.689130000000002</v>
      </c>
      <c r="T341" s="5">
        <v>0</v>
      </c>
      <c r="U341" s="5">
        <v>16.554793</v>
      </c>
      <c r="V341" s="5">
        <v>68.578097999999997</v>
      </c>
      <c r="W341" s="5">
        <v>2651.8746849999998</v>
      </c>
      <c r="X341" s="5">
        <v>2633.8309259999996</v>
      </c>
      <c r="Y341" s="19">
        <v>14.211541</v>
      </c>
      <c r="Z341" s="19">
        <v>106.064609</v>
      </c>
      <c r="AA341" s="19">
        <v>4.6584329999999996</v>
      </c>
      <c r="AB341" s="19">
        <v>0</v>
      </c>
      <c r="AC341" s="19">
        <v>110.72304200000001</v>
      </c>
      <c r="AD341" s="19">
        <v>29.483384999999998</v>
      </c>
      <c r="AE341" s="19">
        <v>33.300595999999999</v>
      </c>
      <c r="AF341" s="19">
        <v>3.425888</v>
      </c>
      <c r="AG341" s="19">
        <v>2.5694170000000001</v>
      </c>
      <c r="AH341" s="19">
        <v>43.066465999999998</v>
      </c>
      <c r="AI341" s="19">
        <v>1.7176880000000001</v>
      </c>
      <c r="AJ341" s="19">
        <v>82.362367000000006</v>
      </c>
      <c r="AK341" s="19">
        <v>2.279461</v>
      </c>
      <c r="AL341" s="19">
        <v>0</v>
      </c>
      <c r="AM341" s="19">
        <v>239.05979600000001</v>
      </c>
    </row>
    <row r="342" spans="1:39">
      <c r="A342" s="6" t="s">
        <v>695</v>
      </c>
      <c r="B342" s="6" t="s">
        <v>74</v>
      </c>
      <c r="C342" s="6" t="s">
        <v>696</v>
      </c>
      <c r="D342" s="5">
        <v>0</v>
      </c>
      <c r="E342" s="5">
        <v>270.2251</v>
      </c>
      <c r="F342" s="5">
        <v>91.863</v>
      </c>
      <c r="G342" s="5">
        <v>362.0881</v>
      </c>
      <c r="H342" s="5">
        <v>2021.565204</v>
      </c>
      <c r="I342" s="5">
        <v>91.817875999999998</v>
      </c>
      <c r="J342" s="5">
        <v>0</v>
      </c>
      <c r="K342" s="5">
        <v>2113.3830800000001</v>
      </c>
      <c r="L342" s="5">
        <v>493.312006</v>
      </c>
      <c r="M342" s="5">
        <v>607.88231499999995</v>
      </c>
      <c r="N342" s="5">
        <v>62.670400000000001</v>
      </c>
      <c r="O342" s="5">
        <v>47.002800999999998</v>
      </c>
      <c r="P342" s="5">
        <v>810.00194499999998</v>
      </c>
      <c r="Q342" s="5">
        <v>0</v>
      </c>
      <c r="R342" s="5">
        <v>1527.5574609999999</v>
      </c>
      <c r="S342" s="5">
        <v>27.055889000000001</v>
      </c>
      <c r="T342" s="5">
        <v>0</v>
      </c>
      <c r="U342" s="5">
        <v>0</v>
      </c>
      <c r="V342" s="5">
        <v>90.414914999999993</v>
      </c>
      <c r="W342" s="5">
        <v>4613.8114510000005</v>
      </c>
      <c r="X342" s="5">
        <v>4613.8114510000005</v>
      </c>
      <c r="Y342" s="19">
        <v>23.843391</v>
      </c>
      <c r="Z342" s="19">
        <v>201.1893</v>
      </c>
      <c r="AA342" s="19">
        <v>8.3470790000000008</v>
      </c>
      <c r="AB342" s="19">
        <v>0</v>
      </c>
      <c r="AC342" s="19">
        <v>209.53637900000001</v>
      </c>
      <c r="AD342" s="19">
        <v>48.994458999999999</v>
      </c>
      <c r="AE342" s="19">
        <v>53.102124000000003</v>
      </c>
      <c r="AF342" s="19">
        <v>5.9468170000000002</v>
      </c>
      <c r="AG342" s="19">
        <v>4.4601139999999999</v>
      </c>
      <c r="AH342" s="19">
        <v>70.908452999999994</v>
      </c>
      <c r="AI342" s="19">
        <v>0</v>
      </c>
      <c r="AJ342" s="19">
        <v>134.417508</v>
      </c>
      <c r="AK342" s="19">
        <v>3.4277129999999998</v>
      </c>
      <c r="AL342" s="19">
        <v>0</v>
      </c>
      <c r="AM342" s="19">
        <v>420.21944999999999</v>
      </c>
    </row>
    <row r="343" spans="1:39">
      <c r="A343" s="6" t="s">
        <v>697</v>
      </c>
      <c r="B343" s="6" t="s">
        <v>74</v>
      </c>
      <c r="C343" s="6" t="s">
        <v>698</v>
      </c>
      <c r="D343" s="5">
        <v>0</v>
      </c>
      <c r="E343" s="5">
        <v>352.02950200000004</v>
      </c>
      <c r="F343" s="5">
        <v>125.328</v>
      </c>
      <c r="G343" s="5">
        <v>477.35750200000001</v>
      </c>
      <c r="H343" s="5">
        <v>3225.9578320000001</v>
      </c>
      <c r="I343" s="5">
        <v>198.667495</v>
      </c>
      <c r="J343" s="5">
        <v>0</v>
      </c>
      <c r="K343" s="5">
        <v>3424.6253270000002</v>
      </c>
      <c r="L343" s="5">
        <v>597.39253300000007</v>
      </c>
      <c r="M343" s="5">
        <v>454.957673</v>
      </c>
      <c r="N343" s="5">
        <v>65.770313000000002</v>
      </c>
      <c r="O343" s="5">
        <v>49.327734</v>
      </c>
      <c r="P343" s="5">
        <v>521.46815200000003</v>
      </c>
      <c r="Q343" s="5">
        <v>62.827487999999995</v>
      </c>
      <c r="R343" s="5">
        <v>1154.3513600000001</v>
      </c>
      <c r="S343" s="5">
        <v>54.636326000000004</v>
      </c>
      <c r="T343" s="5">
        <v>0</v>
      </c>
      <c r="U343" s="5">
        <v>0</v>
      </c>
      <c r="V343" s="5">
        <v>221.96255100000002</v>
      </c>
      <c r="W343" s="5">
        <v>5930.3255990000007</v>
      </c>
      <c r="X343" s="5">
        <v>5867.4981110000008</v>
      </c>
      <c r="Y343" s="19">
        <v>31.061426999999998</v>
      </c>
      <c r="Z343" s="19">
        <v>240.04174499999999</v>
      </c>
      <c r="AA343" s="19">
        <v>17.308509000000001</v>
      </c>
      <c r="AB343" s="19">
        <v>0</v>
      </c>
      <c r="AC343" s="19">
        <v>257.35025400000001</v>
      </c>
      <c r="AD343" s="19">
        <v>58.795288999999997</v>
      </c>
      <c r="AE343" s="19">
        <v>46.229933000000003</v>
      </c>
      <c r="AF343" s="19">
        <v>6.240971</v>
      </c>
      <c r="AG343" s="19">
        <v>4.6807280000000002</v>
      </c>
      <c r="AH343" s="19">
        <v>52.988309000000001</v>
      </c>
      <c r="AI343" s="19">
        <v>6.3841340000000004</v>
      </c>
      <c r="AJ343" s="19">
        <v>110.13994099999999</v>
      </c>
      <c r="AK343" s="19">
        <v>6.1772989999999997</v>
      </c>
      <c r="AL343" s="19">
        <v>0</v>
      </c>
      <c r="AM343" s="19">
        <v>463.52420999999998</v>
      </c>
    </row>
    <row r="344" spans="1:39">
      <c r="A344" s="6" t="s">
        <v>699</v>
      </c>
      <c r="B344" s="6" t="s">
        <v>74</v>
      </c>
      <c r="C344" s="6" t="s">
        <v>700</v>
      </c>
      <c r="D344" s="5">
        <v>0</v>
      </c>
      <c r="E344" s="5">
        <v>82.663979999999995</v>
      </c>
      <c r="F344" s="5">
        <v>30.42</v>
      </c>
      <c r="G344" s="5">
        <v>113.08398</v>
      </c>
      <c r="H344" s="5">
        <v>558.46475800000007</v>
      </c>
      <c r="I344" s="5">
        <v>26.167801999999998</v>
      </c>
      <c r="J344" s="5">
        <v>0</v>
      </c>
      <c r="K344" s="5">
        <v>584.63256000000001</v>
      </c>
      <c r="L344" s="5">
        <v>267.96978300000001</v>
      </c>
      <c r="M344" s="5">
        <v>391.14392400000003</v>
      </c>
      <c r="N344" s="5">
        <v>31.937025000000002</v>
      </c>
      <c r="O344" s="5">
        <v>23.952769</v>
      </c>
      <c r="P344" s="5">
        <v>494.44242800000001</v>
      </c>
      <c r="Q344" s="5">
        <v>26.887473000000004</v>
      </c>
      <c r="R344" s="5">
        <v>968.36361899999997</v>
      </c>
      <c r="S344" s="5">
        <v>10.493099000000001</v>
      </c>
      <c r="T344" s="5">
        <v>0</v>
      </c>
      <c r="U344" s="5">
        <v>21.547253000000001</v>
      </c>
      <c r="V344" s="5">
        <v>48.421261000000001</v>
      </c>
      <c r="W344" s="5">
        <v>2014.511555</v>
      </c>
      <c r="X344" s="5">
        <v>1987.624082</v>
      </c>
      <c r="Y344" s="19">
        <v>7.2938799999999997</v>
      </c>
      <c r="Z344" s="19">
        <v>55.045838000000003</v>
      </c>
      <c r="AA344" s="19">
        <v>2.447085</v>
      </c>
      <c r="AB344" s="19">
        <v>0</v>
      </c>
      <c r="AC344" s="19">
        <v>57.492922999999998</v>
      </c>
      <c r="AD344" s="19">
        <v>26.102864</v>
      </c>
      <c r="AE344" s="19">
        <v>35.249395</v>
      </c>
      <c r="AF344" s="19">
        <v>3.0305149999999998</v>
      </c>
      <c r="AG344" s="19">
        <v>2.2728869999999999</v>
      </c>
      <c r="AH344" s="19">
        <v>44.642479999999999</v>
      </c>
      <c r="AI344" s="19">
        <v>2.3736799999999998</v>
      </c>
      <c r="AJ344" s="19">
        <v>85.195277000000004</v>
      </c>
      <c r="AK344" s="19">
        <v>1.139818</v>
      </c>
      <c r="AL344" s="19">
        <v>0</v>
      </c>
      <c r="AM344" s="19">
        <v>177.224762</v>
      </c>
    </row>
    <row r="345" spans="1:39">
      <c r="A345" s="6" t="s">
        <v>701</v>
      </c>
      <c r="B345" s="6" t="s">
        <v>74</v>
      </c>
      <c r="C345" s="6" t="s">
        <v>702</v>
      </c>
      <c r="D345" s="5">
        <v>0</v>
      </c>
      <c r="E345" s="5">
        <v>377.78105599999998</v>
      </c>
      <c r="F345" s="5">
        <v>128.48400000000001</v>
      </c>
      <c r="G345" s="5">
        <v>506.26505599999996</v>
      </c>
      <c r="H345" s="5">
        <v>3108.1043719999998</v>
      </c>
      <c r="I345" s="5">
        <v>124.69104799999999</v>
      </c>
      <c r="J345" s="5">
        <v>0</v>
      </c>
      <c r="K345" s="5">
        <v>3232.7954199999999</v>
      </c>
      <c r="L345" s="5">
        <v>604.34891000000005</v>
      </c>
      <c r="M345" s="5">
        <v>400.843142</v>
      </c>
      <c r="N345" s="5">
        <v>60.848536000000003</v>
      </c>
      <c r="O345" s="5">
        <v>45.636400999999999</v>
      </c>
      <c r="P345" s="5">
        <v>459.44259099999999</v>
      </c>
      <c r="Q345" s="5">
        <v>55.354528999999999</v>
      </c>
      <c r="R345" s="5">
        <v>1022.1251990000001</v>
      </c>
      <c r="S345" s="5">
        <v>52.364947999999998</v>
      </c>
      <c r="T345" s="5">
        <v>0</v>
      </c>
      <c r="U345" s="5">
        <v>905.77784600000007</v>
      </c>
      <c r="V345" s="5">
        <v>153.401106</v>
      </c>
      <c r="W345" s="5">
        <v>6477.0784849999991</v>
      </c>
      <c r="X345" s="5">
        <v>6421.7239559999989</v>
      </c>
      <c r="Y345" s="19">
        <v>33.333621999999998</v>
      </c>
      <c r="Z345" s="19">
        <v>283.57237300000003</v>
      </c>
      <c r="AA345" s="19">
        <v>12.009107999999999</v>
      </c>
      <c r="AB345" s="19">
        <v>0</v>
      </c>
      <c r="AC345" s="19">
        <v>295.581481</v>
      </c>
      <c r="AD345" s="19">
        <v>53.061225</v>
      </c>
      <c r="AE345" s="19">
        <v>38.175792999999999</v>
      </c>
      <c r="AF345" s="19">
        <v>5.7739409999999998</v>
      </c>
      <c r="AG345" s="19">
        <v>4.3304559999999999</v>
      </c>
      <c r="AH345" s="19">
        <v>43.756731000000002</v>
      </c>
      <c r="AI345" s="19">
        <v>5.2718959999999999</v>
      </c>
      <c r="AJ345" s="19">
        <v>92.036921000000007</v>
      </c>
      <c r="AK345" s="19">
        <v>4.7329039999999996</v>
      </c>
      <c r="AL345" s="19">
        <v>0</v>
      </c>
      <c r="AM345" s="19">
        <v>478.74615299999999</v>
      </c>
    </row>
    <row r="346" spans="1:39">
      <c r="A346" s="6" t="s">
        <v>703</v>
      </c>
      <c r="B346" s="6" t="s">
        <v>74</v>
      </c>
      <c r="C346" s="6" t="s">
        <v>704</v>
      </c>
      <c r="D346" s="5">
        <v>0</v>
      </c>
      <c r="E346" s="5">
        <v>133.049216</v>
      </c>
      <c r="F346" s="5">
        <v>56.682000000000002</v>
      </c>
      <c r="G346" s="5">
        <v>189.73121600000002</v>
      </c>
      <c r="H346" s="5">
        <v>1002.17786</v>
      </c>
      <c r="I346" s="5">
        <v>70.141505999999993</v>
      </c>
      <c r="J346" s="5">
        <v>0</v>
      </c>
      <c r="K346" s="5">
        <v>1072.3193659999999</v>
      </c>
      <c r="L346" s="5">
        <v>308.446214</v>
      </c>
      <c r="M346" s="5">
        <v>404.29540200000002</v>
      </c>
      <c r="N346" s="5">
        <v>35.556103999999998</v>
      </c>
      <c r="O346" s="5">
        <v>26.667079000000001</v>
      </c>
      <c r="P346" s="5">
        <v>518.23261400000001</v>
      </c>
      <c r="Q346" s="5">
        <v>23.576521</v>
      </c>
      <c r="R346" s="5">
        <v>1008.32772</v>
      </c>
      <c r="S346" s="5">
        <v>22.992526999999999</v>
      </c>
      <c r="T346" s="5">
        <v>0</v>
      </c>
      <c r="U346" s="5">
        <v>0</v>
      </c>
      <c r="V346" s="5">
        <v>64.674825999999996</v>
      </c>
      <c r="W346" s="5">
        <v>2666.4918689999995</v>
      </c>
      <c r="X346" s="5">
        <v>2642.9153479999991</v>
      </c>
      <c r="Y346" s="19">
        <v>11.991232999999999</v>
      </c>
      <c r="Z346" s="19">
        <v>98.633491000000006</v>
      </c>
      <c r="AA346" s="19">
        <v>6.2719120000000004</v>
      </c>
      <c r="AB346" s="19">
        <v>0</v>
      </c>
      <c r="AC346" s="19">
        <v>104.90540300000001</v>
      </c>
      <c r="AD346" s="19">
        <v>29.437035999999999</v>
      </c>
      <c r="AE346" s="19">
        <v>41.102311999999998</v>
      </c>
      <c r="AF346" s="19">
        <v>3.3739319999999999</v>
      </c>
      <c r="AG346" s="19">
        <v>2.5304489999999999</v>
      </c>
      <c r="AH346" s="19">
        <v>52.173417999999998</v>
      </c>
      <c r="AI346" s="19">
        <v>2.6981869999999999</v>
      </c>
      <c r="AJ346" s="19">
        <v>99.180110999999997</v>
      </c>
      <c r="AK346" s="19">
        <v>3.0611190000000001</v>
      </c>
      <c r="AL346" s="19">
        <v>0</v>
      </c>
      <c r="AM346" s="19">
        <v>248.57490199999998</v>
      </c>
    </row>
    <row r="347" spans="1:39">
      <c r="A347" s="6" t="s">
        <v>705</v>
      </c>
      <c r="B347" s="6" t="s">
        <v>74</v>
      </c>
      <c r="C347" s="6" t="s">
        <v>706</v>
      </c>
      <c r="D347" s="5">
        <v>0</v>
      </c>
      <c r="E347" s="5">
        <v>527.248334</v>
      </c>
      <c r="F347" s="5">
        <v>153.441</v>
      </c>
      <c r="G347" s="5">
        <v>680.68933400000003</v>
      </c>
      <c r="H347" s="5">
        <v>2147.4770189999999</v>
      </c>
      <c r="I347" s="5">
        <v>145.57901199999998</v>
      </c>
      <c r="J347" s="5">
        <v>0</v>
      </c>
      <c r="K347" s="5">
        <v>2293.0560310000001</v>
      </c>
      <c r="L347" s="5">
        <v>649.13700700000004</v>
      </c>
      <c r="M347" s="5">
        <v>546.753829</v>
      </c>
      <c r="N347" s="5">
        <v>71.606664999999992</v>
      </c>
      <c r="O347" s="5">
        <v>53.704997999999996</v>
      </c>
      <c r="P347" s="5">
        <v>626.684033</v>
      </c>
      <c r="Q347" s="5">
        <v>75.504100000000008</v>
      </c>
      <c r="R347" s="5">
        <v>1374.2536250000001</v>
      </c>
      <c r="S347" s="5">
        <v>49.295831</v>
      </c>
      <c r="T347" s="5">
        <v>0</v>
      </c>
      <c r="U347" s="5">
        <v>0</v>
      </c>
      <c r="V347" s="5">
        <v>137.80482999999998</v>
      </c>
      <c r="W347" s="5">
        <v>5184.2366580000007</v>
      </c>
      <c r="X347" s="5">
        <v>5108.7325580000015</v>
      </c>
      <c r="Y347" s="19">
        <v>46.521912</v>
      </c>
      <c r="Z347" s="19">
        <v>200.222714</v>
      </c>
      <c r="AA347" s="19">
        <v>14.099422000000001</v>
      </c>
      <c r="AB347" s="19">
        <v>0</v>
      </c>
      <c r="AC347" s="19">
        <v>214.322136</v>
      </c>
      <c r="AD347" s="19">
        <v>58.620548999999997</v>
      </c>
      <c r="AE347" s="19">
        <v>46.498795999999999</v>
      </c>
      <c r="AF347" s="19">
        <v>6.7947870000000004</v>
      </c>
      <c r="AG347" s="19">
        <v>5.0960900000000002</v>
      </c>
      <c r="AH347" s="19">
        <v>53.296478</v>
      </c>
      <c r="AI347" s="19">
        <v>6.4212619999999996</v>
      </c>
      <c r="AJ347" s="19">
        <v>111.686151</v>
      </c>
      <c r="AK347" s="19">
        <v>4.7198669999999998</v>
      </c>
      <c r="AL347" s="19">
        <v>0</v>
      </c>
      <c r="AM347" s="19">
        <v>435.87061499999999</v>
      </c>
    </row>
    <row r="348" spans="1:39">
      <c r="A348" s="6" t="s">
        <v>707</v>
      </c>
      <c r="B348" s="6" t="s">
        <v>74</v>
      </c>
      <c r="C348" s="6" t="s">
        <v>708</v>
      </c>
      <c r="D348" s="5">
        <v>0</v>
      </c>
      <c r="E348" s="5">
        <v>222.94184300000003</v>
      </c>
      <c r="F348" s="5">
        <v>79.41</v>
      </c>
      <c r="G348" s="5">
        <v>302.35184299999997</v>
      </c>
      <c r="H348" s="5">
        <v>1115.7738440000001</v>
      </c>
      <c r="I348" s="5">
        <v>70.831688</v>
      </c>
      <c r="J348" s="5">
        <v>0</v>
      </c>
      <c r="K348" s="5">
        <v>1186.605532</v>
      </c>
      <c r="L348" s="5">
        <v>321.17073499999998</v>
      </c>
      <c r="M348" s="5">
        <v>474.793744</v>
      </c>
      <c r="N348" s="5">
        <v>37.878599999999999</v>
      </c>
      <c r="O348" s="5">
        <v>28.408951000000002</v>
      </c>
      <c r="P348" s="5">
        <v>601.07192399999997</v>
      </c>
      <c r="Q348" s="5">
        <v>32.115074999999997</v>
      </c>
      <c r="R348" s="5">
        <v>1174.268294</v>
      </c>
      <c r="S348" s="5">
        <v>27.514688999999997</v>
      </c>
      <c r="T348" s="5">
        <v>0</v>
      </c>
      <c r="U348" s="5">
        <v>0</v>
      </c>
      <c r="V348" s="5">
        <v>69.196128000000002</v>
      </c>
      <c r="W348" s="5">
        <v>3081.1072209999998</v>
      </c>
      <c r="X348" s="5">
        <v>3048.9921459999996</v>
      </c>
      <c r="Y348" s="19">
        <v>19.671339</v>
      </c>
      <c r="Z348" s="19">
        <v>106.771253</v>
      </c>
      <c r="AA348" s="19">
        <v>6.4392440000000004</v>
      </c>
      <c r="AB348" s="19">
        <v>0</v>
      </c>
      <c r="AC348" s="19">
        <v>113.210497</v>
      </c>
      <c r="AD348" s="19">
        <v>31.012758000000002</v>
      </c>
      <c r="AE348" s="19">
        <v>42.186270999999998</v>
      </c>
      <c r="AF348" s="19">
        <v>3.5943149999999999</v>
      </c>
      <c r="AG348" s="19">
        <v>2.6957369999999998</v>
      </c>
      <c r="AH348" s="19">
        <v>53.712479999999999</v>
      </c>
      <c r="AI348" s="19">
        <v>2.673384</v>
      </c>
      <c r="AJ348" s="19">
        <v>102.18880299999999</v>
      </c>
      <c r="AK348" s="19">
        <v>2.89</v>
      </c>
      <c r="AL348" s="19">
        <v>0</v>
      </c>
      <c r="AM348" s="19">
        <v>268.97339699999998</v>
      </c>
    </row>
    <row r="349" spans="1:39">
      <c r="A349" s="5" t="s">
        <v>709</v>
      </c>
      <c r="B349" s="5" t="s">
        <v>710</v>
      </c>
      <c r="C349" s="5" t="s">
        <v>711</v>
      </c>
      <c r="D349" s="5">
        <v>47534.444752999996</v>
      </c>
      <c r="E349" s="5">
        <v>1817.136078</v>
      </c>
      <c r="F349" s="5">
        <v>796.37699999999995</v>
      </c>
      <c r="G349" s="5">
        <v>50147.957831</v>
      </c>
      <c r="H349" s="5">
        <v>11749.717447000001</v>
      </c>
      <c r="I349" s="5">
        <v>1062.9993139999999</v>
      </c>
      <c r="J349" s="5">
        <v>0</v>
      </c>
      <c r="K349" s="5">
        <v>12812.716761</v>
      </c>
      <c r="L349" s="5">
        <v>2540.3124010000001</v>
      </c>
      <c r="M349" s="5">
        <v>1199.2625780000001</v>
      </c>
      <c r="N349" s="5">
        <v>197.47724400000001</v>
      </c>
      <c r="O349" s="5">
        <v>148.107933</v>
      </c>
      <c r="P349" s="5">
        <v>1374.5833459999999</v>
      </c>
      <c r="Q349" s="5">
        <v>165.61245099999999</v>
      </c>
      <c r="R349" s="5">
        <v>3085.0435520000001</v>
      </c>
      <c r="S349" s="5">
        <v>329.50642999999997</v>
      </c>
      <c r="T349" s="5">
        <v>0</v>
      </c>
      <c r="U349" s="5">
        <v>17.237803</v>
      </c>
      <c r="V349" s="5">
        <v>1154.03592</v>
      </c>
      <c r="W349" s="5">
        <v>70086.810698000016</v>
      </c>
      <c r="X349" s="5">
        <v>69921.198247000008</v>
      </c>
      <c r="Y349" s="19">
        <v>0</v>
      </c>
      <c r="Z349" s="19">
        <v>844.31438700000001</v>
      </c>
      <c r="AA349" s="19">
        <v>102.784234</v>
      </c>
      <c r="AB349" s="19">
        <v>0</v>
      </c>
      <c r="AC349" s="19">
        <v>947.09862099999998</v>
      </c>
      <c r="AD349" s="19">
        <v>212.50633400000001</v>
      </c>
      <c r="AE349" s="19">
        <v>0</v>
      </c>
      <c r="AF349" s="19">
        <v>18.738714999999999</v>
      </c>
      <c r="AG349" s="19">
        <v>14.054036999999999</v>
      </c>
      <c r="AH349" s="19">
        <v>239.93314799999999</v>
      </c>
      <c r="AI349" s="19">
        <v>28.907608</v>
      </c>
      <c r="AJ349" s="19">
        <v>272.72590000000002</v>
      </c>
      <c r="AK349" s="19">
        <v>33.772947000000002</v>
      </c>
      <c r="AL349" s="19">
        <v>0</v>
      </c>
      <c r="AM349" s="19">
        <v>1466.1038020000001</v>
      </c>
    </row>
    <row r="350" spans="1:39">
      <c r="A350" s="6" t="s">
        <v>712</v>
      </c>
      <c r="B350" s="6" t="s">
        <v>710</v>
      </c>
      <c r="C350" s="6" t="s">
        <v>713</v>
      </c>
      <c r="D350" s="5">
        <v>0</v>
      </c>
      <c r="E350" s="5">
        <v>113.09330200000001</v>
      </c>
      <c r="F350" s="5">
        <v>45.237000000000002</v>
      </c>
      <c r="G350" s="5">
        <v>158.33030200000002</v>
      </c>
      <c r="H350" s="5">
        <v>790.93272400000001</v>
      </c>
      <c r="I350" s="5">
        <v>87.192510999999996</v>
      </c>
      <c r="J350" s="5">
        <v>0</v>
      </c>
      <c r="K350" s="5">
        <v>878.12523500000009</v>
      </c>
      <c r="L350" s="5">
        <v>374.21460500000001</v>
      </c>
      <c r="M350" s="5">
        <v>565.46774600000003</v>
      </c>
      <c r="N350" s="5">
        <v>50.007762999999997</v>
      </c>
      <c r="O350" s="5">
        <v>37.505822000000002</v>
      </c>
      <c r="P350" s="5">
        <v>700.56511899999998</v>
      </c>
      <c r="Q350" s="5">
        <v>47.246417999999998</v>
      </c>
      <c r="R350" s="5">
        <v>1400.792868</v>
      </c>
      <c r="S350" s="5">
        <v>20.446594000000001</v>
      </c>
      <c r="T350" s="5">
        <v>0</v>
      </c>
      <c r="U350" s="5">
        <v>8.6189009999999993</v>
      </c>
      <c r="V350" s="5">
        <v>75.919297999999998</v>
      </c>
      <c r="W350" s="5">
        <v>2916.447803</v>
      </c>
      <c r="X350" s="5">
        <v>2869.2013849999998</v>
      </c>
      <c r="Y350" s="19">
        <v>9.9788209999999999</v>
      </c>
      <c r="Z350" s="19">
        <v>77.690484999999995</v>
      </c>
      <c r="AA350" s="19">
        <v>8.642614</v>
      </c>
      <c r="AB350" s="19">
        <v>0</v>
      </c>
      <c r="AC350" s="19">
        <v>86.333099000000004</v>
      </c>
      <c r="AD350" s="19">
        <v>37.128577999999997</v>
      </c>
      <c r="AE350" s="19">
        <v>47.600369999999998</v>
      </c>
      <c r="AF350" s="19">
        <v>4.7452540000000001</v>
      </c>
      <c r="AG350" s="19">
        <v>3.5589400000000002</v>
      </c>
      <c r="AH350" s="19">
        <v>59.386795999999997</v>
      </c>
      <c r="AI350" s="19">
        <v>3.7335579999999999</v>
      </c>
      <c r="AJ350" s="19">
        <v>115.29136</v>
      </c>
      <c r="AK350" s="19">
        <v>2.0441220000000002</v>
      </c>
      <c r="AL350" s="19">
        <v>0</v>
      </c>
      <c r="AM350" s="19">
        <v>250.77598</v>
      </c>
    </row>
    <row r="351" spans="1:39">
      <c r="A351" s="6" t="s">
        <v>714</v>
      </c>
      <c r="B351" s="6" t="s">
        <v>710</v>
      </c>
      <c r="C351" s="6" t="s">
        <v>715</v>
      </c>
      <c r="D351" s="5">
        <v>0</v>
      </c>
      <c r="E351" s="5">
        <v>240.54048999999998</v>
      </c>
      <c r="F351" s="5">
        <v>85.875</v>
      </c>
      <c r="G351" s="5">
        <v>326.41548999999998</v>
      </c>
      <c r="H351" s="5">
        <v>1184.0385779999999</v>
      </c>
      <c r="I351" s="5">
        <v>104.449944</v>
      </c>
      <c r="J351" s="5">
        <v>0</v>
      </c>
      <c r="K351" s="5">
        <v>1288.4885219999999</v>
      </c>
      <c r="L351" s="5">
        <v>503.76186300000001</v>
      </c>
      <c r="M351" s="5">
        <v>598.51020600000004</v>
      </c>
      <c r="N351" s="5">
        <v>63.013469000000001</v>
      </c>
      <c r="O351" s="5">
        <v>47.260101999999996</v>
      </c>
      <c r="P351" s="5">
        <v>764.63800000000003</v>
      </c>
      <c r="Q351" s="5">
        <v>36.397703</v>
      </c>
      <c r="R351" s="5">
        <v>1509.8194799999999</v>
      </c>
      <c r="S351" s="5">
        <v>49.525891000000001</v>
      </c>
      <c r="T351" s="5">
        <v>0</v>
      </c>
      <c r="U351" s="5">
        <v>13.022036</v>
      </c>
      <c r="V351" s="5">
        <v>197.582154</v>
      </c>
      <c r="W351" s="5">
        <v>3888.6154359999996</v>
      </c>
      <c r="X351" s="5">
        <v>3852.2177329999995</v>
      </c>
      <c r="Y351" s="19">
        <v>20.247755000000002</v>
      </c>
      <c r="Z351" s="19">
        <v>88.310919999999996</v>
      </c>
      <c r="AA351" s="19">
        <v>10.235559</v>
      </c>
      <c r="AB351" s="19">
        <v>0</v>
      </c>
      <c r="AC351" s="19">
        <v>98.546479000000005</v>
      </c>
      <c r="AD351" s="19">
        <v>48.973083000000003</v>
      </c>
      <c r="AE351" s="19">
        <v>64.235166000000007</v>
      </c>
      <c r="AF351" s="19">
        <v>5.9793710000000004</v>
      </c>
      <c r="AG351" s="19">
        <v>4.4845280000000001</v>
      </c>
      <c r="AH351" s="19">
        <v>80.850634999999997</v>
      </c>
      <c r="AI351" s="19">
        <v>4.6206300000000002</v>
      </c>
      <c r="AJ351" s="19">
        <v>155.5497</v>
      </c>
      <c r="AK351" s="19">
        <v>4.9094220000000002</v>
      </c>
      <c r="AL351" s="19">
        <v>0</v>
      </c>
      <c r="AM351" s="19">
        <v>328.22643900000003</v>
      </c>
    </row>
    <row r="352" spans="1:39">
      <c r="A352" s="6" t="s">
        <v>716</v>
      </c>
      <c r="B352" s="6" t="s">
        <v>710</v>
      </c>
      <c r="C352" s="6" t="s">
        <v>717</v>
      </c>
      <c r="D352" s="5">
        <v>0</v>
      </c>
      <c r="E352" s="5">
        <v>599.77635499999997</v>
      </c>
      <c r="F352" s="5">
        <v>104.532</v>
      </c>
      <c r="G352" s="5">
        <v>704.30835500000001</v>
      </c>
      <c r="H352" s="5">
        <v>2714.3906959999999</v>
      </c>
      <c r="I352" s="5">
        <v>550.37125000000003</v>
      </c>
      <c r="J352" s="5">
        <v>0</v>
      </c>
      <c r="K352" s="5">
        <v>3264.7619460000001</v>
      </c>
      <c r="L352" s="5">
        <v>840.88128099999994</v>
      </c>
      <c r="M352" s="5">
        <v>835.09517599999992</v>
      </c>
      <c r="N352" s="5">
        <v>66.787513000000004</v>
      </c>
      <c r="O352" s="5">
        <v>50.090634000000001</v>
      </c>
      <c r="P352" s="5">
        <v>957.17813799999999</v>
      </c>
      <c r="Q352" s="5">
        <v>115.322667</v>
      </c>
      <c r="R352" s="5">
        <v>2024.4741280000001</v>
      </c>
      <c r="S352" s="5">
        <v>130.17776900000001</v>
      </c>
      <c r="T352" s="5">
        <v>0</v>
      </c>
      <c r="U352" s="5">
        <v>0</v>
      </c>
      <c r="V352" s="5">
        <v>602.28706000000011</v>
      </c>
      <c r="W352" s="5">
        <v>7566.8905390000009</v>
      </c>
      <c r="X352" s="5">
        <v>7451.5678720000005</v>
      </c>
      <c r="Y352" s="19">
        <v>54.209890000000001</v>
      </c>
      <c r="Z352" s="19">
        <v>228.02741800000001</v>
      </c>
      <c r="AA352" s="19">
        <v>53.592131999999999</v>
      </c>
      <c r="AB352" s="19">
        <v>0</v>
      </c>
      <c r="AC352" s="19">
        <v>281.61955</v>
      </c>
      <c r="AD352" s="19">
        <v>68.435417999999999</v>
      </c>
      <c r="AE352" s="19">
        <v>77.816912000000002</v>
      </c>
      <c r="AF352" s="19">
        <v>6.3374940000000004</v>
      </c>
      <c r="AG352" s="19">
        <v>4.7531210000000002</v>
      </c>
      <c r="AH352" s="19">
        <v>89.193002000000007</v>
      </c>
      <c r="AI352" s="19">
        <v>10.746145</v>
      </c>
      <c r="AJ352" s="19">
        <v>178.10052899999999</v>
      </c>
      <c r="AK352" s="19">
        <v>13.828893000000001</v>
      </c>
      <c r="AL352" s="19">
        <v>0</v>
      </c>
      <c r="AM352" s="19">
        <v>596.19427999999994</v>
      </c>
    </row>
    <row r="353" spans="1:39">
      <c r="A353" s="6" t="s">
        <v>718</v>
      </c>
      <c r="B353" s="6" t="s">
        <v>710</v>
      </c>
      <c r="C353" s="6" t="s">
        <v>719</v>
      </c>
      <c r="D353" s="5">
        <v>0</v>
      </c>
      <c r="E353" s="5">
        <v>213.27275599999999</v>
      </c>
      <c r="F353" s="5">
        <v>67.293000000000006</v>
      </c>
      <c r="G353" s="5">
        <v>280.56575600000002</v>
      </c>
      <c r="H353" s="5">
        <v>1387.2988529999998</v>
      </c>
      <c r="I353" s="5">
        <v>122.735912</v>
      </c>
      <c r="J353" s="5">
        <v>0</v>
      </c>
      <c r="K353" s="5">
        <v>1510.0347649999999</v>
      </c>
      <c r="L353" s="5">
        <v>535.36361499999998</v>
      </c>
      <c r="M353" s="5">
        <v>652.351223</v>
      </c>
      <c r="N353" s="5">
        <v>65.219145999999995</v>
      </c>
      <c r="O353" s="5">
        <v>48.914360000000002</v>
      </c>
      <c r="P353" s="5">
        <v>823.44367199999999</v>
      </c>
      <c r="Q353" s="5">
        <v>45.542531000000004</v>
      </c>
      <c r="R353" s="5">
        <v>1635.4709319999999</v>
      </c>
      <c r="S353" s="5">
        <v>40.065285000000003</v>
      </c>
      <c r="T353" s="5">
        <v>0</v>
      </c>
      <c r="U353" s="5">
        <v>0</v>
      </c>
      <c r="V353" s="5">
        <v>169.414659</v>
      </c>
      <c r="W353" s="5">
        <v>4170.9150120000004</v>
      </c>
      <c r="X353" s="5">
        <v>4125.3724810000003</v>
      </c>
      <c r="Y353" s="19">
        <v>18.818183999999999</v>
      </c>
      <c r="Z353" s="19">
        <v>98.882492999999997</v>
      </c>
      <c r="AA353" s="19">
        <v>11.384428</v>
      </c>
      <c r="AB353" s="19">
        <v>0</v>
      </c>
      <c r="AC353" s="19">
        <v>110.266921</v>
      </c>
      <c r="AD353" s="19">
        <v>51.962715000000003</v>
      </c>
      <c r="AE353" s="19">
        <v>61.393362000000003</v>
      </c>
      <c r="AF353" s="19">
        <v>6.188669</v>
      </c>
      <c r="AG353" s="19">
        <v>4.6415009999999999</v>
      </c>
      <c r="AH353" s="19">
        <v>77.578502</v>
      </c>
      <c r="AI353" s="19">
        <v>4.2369459999999997</v>
      </c>
      <c r="AJ353" s="19">
        <v>149.80203399999999</v>
      </c>
      <c r="AK353" s="19">
        <v>4.9404260000000004</v>
      </c>
      <c r="AL353" s="19">
        <v>0</v>
      </c>
      <c r="AM353" s="19">
        <v>335.79028</v>
      </c>
    </row>
    <row r="354" spans="1:39">
      <c r="A354" s="6" t="s">
        <v>720</v>
      </c>
      <c r="B354" s="6" t="s">
        <v>710</v>
      </c>
      <c r="C354" s="6" t="s">
        <v>721</v>
      </c>
      <c r="D354" s="5">
        <v>0</v>
      </c>
      <c r="E354" s="5">
        <v>367.20466399999998</v>
      </c>
      <c r="F354" s="5">
        <v>127.254</v>
      </c>
      <c r="G354" s="5">
        <v>494.458664</v>
      </c>
      <c r="H354" s="5">
        <v>2167.158175</v>
      </c>
      <c r="I354" s="5">
        <v>189.030832</v>
      </c>
      <c r="J354" s="5">
        <v>0</v>
      </c>
      <c r="K354" s="5">
        <v>2356.1890069999999</v>
      </c>
      <c r="L354" s="5">
        <v>568.365681</v>
      </c>
      <c r="M354" s="5">
        <v>705.51006099999995</v>
      </c>
      <c r="N354" s="5">
        <v>47.501692000000006</v>
      </c>
      <c r="O354" s="5">
        <v>35.626269000000001</v>
      </c>
      <c r="P354" s="5">
        <v>911.39282800000001</v>
      </c>
      <c r="Q354" s="5">
        <v>36.989982000000005</v>
      </c>
      <c r="R354" s="5">
        <v>1737.0208319999999</v>
      </c>
      <c r="S354" s="5">
        <v>82.61314999999999</v>
      </c>
      <c r="T354" s="5">
        <v>0</v>
      </c>
      <c r="U354" s="5">
        <v>0</v>
      </c>
      <c r="V354" s="5">
        <v>268.31819900000005</v>
      </c>
      <c r="W354" s="5">
        <v>5506.9655329999996</v>
      </c>
      <c r="X354" s="5">
        <v>5469.9755509999995</v>
      </c>
      <c r="Y354" s="19">
        <v>32.89837</v>
      </c>
      <c r="Z354" s="19">
        <v>164.65454399999999</v>
      </c>
      <c r="AA354" s="19">
        <v>17.639040000000001</v>
      </c>
      <c r="AB354" s="19">
        <v>0</v>
      </c>
      <c r="AC354" s="19">
        <v>182.29358400000001</v>
      </c>
      <c r="AD354" s="19">
        <v>47.337395999999998</v>
      </c>
      <c r="AE354" s="19">
        <v>66.870667999999995</v>
      </c>
      <c r="AF354" s="19">
        <v>4.5074540000000001</v>
      </c>
      <c r="AG354" s="19">
        <v>3.3805909999999999</v>
      </c>
      <c r="AH354" s="19">
        <v>85.964913999999993</v>
      </c>
      <c r="AI354" s="19">
        <v>3.7531140000000001</v>
      </c>
      <c r="AJ354" s="19">
        <v>160.72362699999999</v>
      </c>
      <c r="AK354" s="19">
        <v>8.6819179999999996</v>
      </c>
      <c r="AL354" s="19">
        <v>0</v>
      </c>
      <c r="AM354" s="19">
        <v>431.93489499999998</v>
      </c>
    </row>
    <row r="355" spans="1:39">
      <c r="A355" s="6" t="s">
        <v>722</v>
      </c>
      <c r="B355" s="6" t="s">
        <v>710</v>
      </c>
      <c r="C355" s="6" t="s">
        <v>723</v>
      </c>
      <c r="D355" s="5">
        <v>0</v>
      </c>
      <c r="E355" s="5">
        <v>300.52066499999995</v>
      </c>
      <c r="F355" s="5">
        <v>92.22</v>
      </c>
      <c r="G355" s="5">
        <v>392.74066499999998</v>
      </c>
      <c r="H355" s="5">
        <v>1579.7485380000001</v>
      </c>
      <c r="I355" s="5">
        <v>160.825751</v>
      </c>
      <c r="J355" s="5">
        <v>0</v>
      </c>
      <c r="K355" s="5">
        <v>1740.5742889999999</v>
      </c>
      <c r="L355" s="5">
        <v>610.98448299999995</v>
      </c>
      <c r="M355" s="5">
        <v>839.39472000000001</v>
      </c>
      <c r="N355" s="5">
        <v>65.097761000000006</v>
      </c>
      <c r="O355" s="5">
        <v>48.823320000000002</v>
      </c>
      <c r="P355" s="5">
        <v>1067.6593109999999</v>
      </c>
      <c r="Q355" s="5">
        <v>53.826368000000002</v>
      </c>
      <c r="R355" s="5">
        <v>2074.8014800000001</v>
      </c>
      <c r="S355" s="5">
        <v>66.326263999999995</v>
      </c>
      <c r="T355" s="5">
        <v>0</v>
      </c>
      <c r="U355" s="5">
        <v>0</v>
      </c>
      <c r="V355" s="5">
        <v>345.27031800000003</v>
      </c>
      <c r="W355" s="5">
        <v>5230.6974989999999</v>
      </c>
      <c r="X355" s="5">
        <v>5176.8711309999999</v>
      </c>
      <c r="Y355" s="19">
        <v>24.678083000000001</v>
      </c>
      <c r="Z355" s="19">
        <v>123.20390399999999</v>
      </c>
      <c r="AA355" s="19">
        <v>15.170088</v>
      </c>
      <c r="AB355" s="19">
        <v>0</v>
      </c>
      <c r="AC355" s="19">
        <v>138.37399199999999</v>
      </c>
      <c r="AD355" s="19">
        <v>55.876454000000003</v>
      </c>
      <c r="AE355" s="19">
        <v>76.919269999999997</v>
      </c>
      <c r="AF355" s="19">
        <v>6.1771500000000001</v>
      </c>
      <c r="AG355" s="19">
        <v>4.6328630000000004</v>
      </c>
      <c r="AH355" s="19">
        <v>97.810687000000001</v>
      </c>
      <c r="AI355" s="19">
        <v>4.947743</v>
      </c>
      <c r="AJ355" s="19">
        <v>185.53997000000001</v>
      </c>
      <c r="AK355" s="19">
        <v>7.1052780000000002</v>
      </c>
      <c r="AL355" s="19">
        <v>0</v>
      </c>
      <c r="AM355" s="19">
        <v>411.57377699999995</v>
      </c>
    </row>
    <row r="356" spans="1:39">
      <c r="A356" s="6" t="s">
        <v>724</v>
      </c>
      <c r="B356" s="6" t="s">
        <v>710</v>
      </c>
      <c r="C356" s="6" t="s">
        <v>725</v>
      </c>
      <c r="D356" s="5">
        <v>0</v>
      </c>
      <c r="E356" s="5">
        <v>433.63551699999999</v>
      </c>
      <c r="F356" s="5">
        <v>85.034999999999997</v>
      </c>
      <c r="G356" s="5">
        <v>518.67051700000002</v>
      </c>
      <c r="H356" s="5">
        <v>1547.6023799999998</v>
      </c>
      <c r="I356" s="5">
        <v>208.55197700000002</v>
      </c>
      <c r="J356" s="5">
        <v>0</v>
      </c>
      <c r="K356" s="5">
        <v>1756.1543569999999</v>
      </c>
      <c r="L356" s="5">
        <v>794.64447499999994</v>
      </c>
      <c r="M356" s="5">
        <v>934.91565500000002</v>
      </c>
      <c r="N356" s="5">
        <v>81.861872000000005</v>
      </c>
      <c r="O356" s="5">
        <v>61.396404000000004</v>
      </c>
      <c r="P356" s="5">
        <v>1199.9810849999999</v>
      </c>
      <c r="Q356" s="5">
        <v>53.584067000000005</v>
      </c>
      <c r="R356" s="5">
        <v>2331.7390829999999</v>
      </c>
      <c r="S356" s="5">
        <v>104.382428</v>
      </c>
      <c r="T356" s="5">
        <v>0</v>
      </c>
      <c r="U356" s="5">
        <v>4.0284000000000004</v>
      </c>
      <c r="V356" s="5">
        <v>505.89225300000004</v>
      </c>
      <c r="W356" s="5">
        <v>6015.5115130000004</v>
      </c>
      <c r="X356" s="5">
        <v>5961.9274460000006</v>
      </c>
      <c r="Y356" s="19">
        <v>36.667093999999999</v>
      </c>
      <c r="Z356" s="19">
        <v>143.483599</v>
      </c>
      <c r="AA356" s="19">
        <v>21.321536999999999</v>
      </c>
      <c r="AB356" s="19">
        <v>0</v>
      </c>
      <c r="AC356" s="19">
        <v>164.805136</v>
      </c>
      <c r="AD356" s="19">
        <v>70.424154000000001</v>
      </c>
      <c r="AE356" s="19">
        <v>85.489675000000005</v>
      </c>
      <c r="AF356" s="19">
        <v>7.7679029999999996</v>
      </c>
      <c r="AG356" s="19">
        <v>5.8259280000000002</v>
      </c>
      <c r="AH356" s="19">
        <v>109.63084000000001</v>
      </c>
      <c r="AI356" s="19">
        <v>4.9566660000000002</v>
      </c>
      <c r="AJ356" s="19">
        <v>208.71434600000001</v>
      </c>
      <c r="AK356" s="19">
        <v>10.491218999999999</v>
      </c>
      <c r="AL356" s="19">
        <v>0</v>
      </c>
      <c r="AM356" s="19">
        <v>491.10194900000005</v>
      </c>
    </row>
    <row r="357" spans="1:39">
      <c r="A357" s="6" t="s">
        <v>726</v>
      </c>
      <c r="B357" s="6" t="s">
        <v>710</v>
      </c>
      <c r="C357" s="6" t="s">
        <v>727</v>
      </c>
      <c r="D357" s="5">
        <v>0</v>
      </c>
      <c r="E357" s="5">
        <v>298.22321799999997</v>
      </c>
      <c r="F357" s="5">
        <v>63.143999999999998</v>
      </c>
      <c r="G357" s="5">
        <v>361.36721799999998</v>
      </c>
      <c r="H357" s="5">
        <v>1293.2515959999998</v>
      </c>
      <c r="I357" s="5">
        <v>166.21488300000001</v>
      </c>
      <c r="J357" s="5">
        <v>0</v>
      </c>
      <c r="K357" s="5">
        <v>1459.4664789999997</v>
      </c>
      <c r="L357" s="5">
        <v>577.13514899999996</v>
      </c>
      <c r="M357" s="5">
        <v>701.66443000000004</v>
      </c>
      <c r="N357" s="5">
        <v>67.722301999999999</v>
      </c>
      <c r="O357" s="5">
        <v>50.791727000000002</v>
      </c>
      <c r="P357" s="5">
        <v>896.52489300000002</v>
      </c>
      <c r="Q357" s="5">
        <v>42.611924999999999</v>
      </c>
      <c r="R357" s="5">
        <v>1759.3152769999999</v>
      </c>
      <c r="S357" s="5">
        <v>61.768637999999996</v>
      </c>
      <c r="T357" s="5">
        <v>0</v>
      </c>
      <c r="U357" s="5">
        <v>149.62374600000001</v>
      </c>
      <c r="V357" s="5">
        <v>253.18392</v>
      </c>
      <c r="W357" s="5">
        <v>4621.8604270000005</v>
      </c>
      <c r="X357" s="5">
        <v>4579.2485020000004</v>
      </c>
      <c r="Y357" s="19">
        <v>28.449255000000001</v>
      </c>
      <c r="Z357" s="19">
        <v>120.696814</v>
      </c>
      <c r="AA357" s="19">
        <v>14.956666</v>
      </c>
      <c r="AB357" s="19">
        <v>0</v>
      </c>
      <c r="AC357" s="19">
        <v>135.65348</v>
      </c>
      <c r="AD357" s="19">
        <v>55.092255999999999</v>
      </c>
      <c r="AE357" s="19">
        <v>67.038411999999994</v>
      </c>
      <c r="AF357" s="19">
        <v>6.4261939999999997</v>
      </c>
      <c r="AG357" s="19">
        <v>4.8196459999999997</v>
      </c>
      <c r="AH357" s="19">
        <v>85.289000000000001</v>
      </c>
      <c r="AI357" s="19">
        <v>4.2869729999999997</v>
      </c>
      <c r="AJ357" s="19">
        <v>163.573252</v>
      </c>
      <c r="AK357" s="19">
        <v>8.4068090000000009</v>
      </c>
      <c r="AL357" s="19">
        <v>0</v>
      </c>
      <c r="AM357" s="19">
        <v>391.17505199999994</v>
      </c>
    </row>
    <row r="358" spans="1:39">
      <c r="A358" s="6" t="s">
        <v>728</v>
      </c>
      <c r="B358" s="6" t="s">
        <v>710</v>
      </c>
      <c r="C358" s="6" t="s">
        <v>729</v>
      </c>
      <c r="D358" s="5">
        <v>0</v>
      </c>
      <c r="E358" s="5">
        <v>68.211667999999989</v>
      </c>
      <c r="F358" s="5">
        <v>27.456</v>
      </c>
      <c r="G358" s="5">
        <v>95.667667999999992</v>
      </c>
      <c r="H358" s="5">
        <v>520.10340600000006</v>
      </c>
      <c r="I358" s="5">
        <v>43.574230999999997</v>
      </c>
      <c r="J358" s="5">
        <v>0</v>
      </c>
      <c r="K358" s="5">
        <v>563.677637</v>
      </c>
      <c r="L358" s="5">
        <v>350.53179700000004</v>
      </c>
      <c r="M358" s="5">
        <v>570.81734900000004</v>
      </c>
      <c r="N358" s="5">
        <v>51.084634000000001</v>
      </c>
      <c r="O358" s="5">
        <v>38.313474999999997</v>
      </c>
      <c r="P358" s="5">
        <v>704.43831699999998</v>
      </c>
      <c r="Q358" s="5">
        <v>49.313682</v>
      </c>
      <c r="R358" s="5">
        <v>1413.967457</v>
      </c>
      <c r="S358" s="5">
        <v>16.449088</v>
      </c>
      <c r="T358" s="5">
        <v>0</v>
      </c>
      <c r="U358" s="5">
        <v>0</v>
      </c>
      <c r="V358" s="5">
        <v>51.273325</v>
      </c>
      <c r="W358" s="5">
        <v>2491.5669720000001</v>
      </c>
      <c r="X358" s="5">
        <v>2442.2532900000001</v>
      </c>
      <c r="Y358" s="19">
        <v>6.1737859999999998</v>
      </c>
      <c r="Z358" s="19">
        <v>50.54627</v>
      </c>
      <c r="AA358" s="19">
        <v>4.2131699999999999</v>
      </c>
      <c r="AB358" s="19">
        <v>0</v>
      </c>
      <c r="AC358" s="19">
        <v>54.759439999999998</v>
      </c>
      <c r="AD358" s="19">
        <v>36.418080000000003</v>
      </c>
      <c r="AE358" s="19">
        <v>39.821795000000002</v>
      </c>
      <c r="AF358" s="19">
        <v>4.8474389999999996</v>
      </c>
      <c r="AG358" s="19">
        <v>3.6355789999999999</v>
      </c>
      <c r="AH358" s="19">
        <v>50.264670000000002</v>
      </c>
      <c r="AI358" s="19">
        <v>2.7807840000000001</v>
      </c>
      <c r="AJ358" s="19">
        <v>98.569483000000005</v>
      </c>
      <c r="AK358" s="19">
        <v>1.7108209999999999</v>
      </c>
      <c r="AL358" s="19">
        <v>0</v>
      </c>
      <c r="AM358" s="19">
        <v>197.63161000000002</v>
      </c>
    </row>
    <row r="359" spans="1:39">
      <c r="A359" s="6" t="s">
        <v>730</v>
      </c>
      <c r="B359" s="6" t="s">
        <v>710</v>
      </c>
      <c r="C359" s="6" t="s">
        <v>731</v>
      </c>
      <c r="D359" s="5">
        <v>0</v>
      </c>
      <c r="E359" s="5">
        <v>723.48959000000002</v>
      </c>
      <c r="F359" s="5">
        <v>183.49199999999999</v>
      </c>
      <c r="G359" s="5">
        <v>906.98158999999998</v>
      </c>
      <c r="H359" s="5">
        <v>3040.1158769999997</v>
      </c>
      <c r="I359" s="5">
        <v>323.38197200000002</v>
      </c>
      <c r="J359" s="5">
        <v>0</v>
      </c>
      <c r="K359" s="5">
        <v>3363.4978489999999</v>
      </c>
      <c r="L359" s="5">
        <v>847.56626199999994</v>
      </c>
      <c r="M359" s="5">
        <v>535.26717599999995</v>
      </c>
      <c r="N359" s="5">
        <v>75.560559999999995</v>
      </c>
      <c r="O359" s="5">
        <v>56.67042</v>
      </c>
      <c r="P359" s="5">
        <v>613.51813900000002</v>
      </c>
      <c r="Q359" s="5">
        <v>73.917847999999992</v>
      </c>
      <c r="R359" s="5">
        <v>1354.9341429999999</v>
      </c>
      <c r="S359" s="5">
        <v>143.08086799999998</v>
      </c>
      <c r="T359" s="5">
        <v>0</v>
      </c>
      <c r="U359" s="5">
        <v>36.408841000000002</v>
      </c>
      <c r="V359" s="5">
        <v>511.29598300000004</v>
      </c>
      <c r="W359" s="5">
        <v>7163.7655359999999</v>
      </c>
      <c r="X359" s="5">
        <v>7089.8476879999998</v>
      </c>
      <c r="Y359" s="19">
        <v>63.837316000000001</v>
      </c>
      <c r="Z359" s="19">
        <v>256.13183700000002</v>
      </c>
      <c r="AA359" s="19">
        <v>30.497693999999999</v>
      </c>
      <c r="AB359" s="19">
        <v>0</v>
      </c>
      <c r="AC359" s="19">
        <v>286.62953099999999</v>
      </c>
      <c r="AD359" s="19">
        <v>73.512527000000006</v>
      </c>
      <c r="AE359" s="19">
        <v>49.164371000000003</v>
      </c>
      <c r="AF359" s="19">
        <v>7.1699719999999996</v>
      </c>
      <c r="AG359" s="19">
        <v>5.3774800000000003</v>
      </c>
      <c r="AH359" s="19">
        <v>56.351734999999998</v>
      </c>
      <c r="AI359" s="19">
        <v>6.7893660000000002</v>
      </c>
      <c r="AJ359" s="19">
        <v>118.063558</v>
      </c>
      <c r="AK359" s="19">
        <v>13.976362</v>
      </c>
      <c r="AL359" s="19">
        <v>0</v>
      </c>
      <c r="AM359" s="19">
        <v>556.01929399999995</v>
      </c>
    </row>
    <row r="360" spans="1:39">
      <c r="A360" s="6" t="s">
        <v>732</v>
      </c>
      <c r="B360" s="6" t="s">
        <v>710</v>
      </c>
      <c r="C360" s="6" t="s">
        <v>733</v>
      </c>
      <c r="D360" s="5">
        <v>0</v>
      </c>
      <c r="E360" s="5">
        <v>293.92455700000005</v>
      </c>
      <c r="F360" s="5">
        <v>98.82</v>
      </c>
      <c r="G360" s="5">
        <v>392.74455700000004</v>
      </c>
      <c r="H360" s="5">
        <v>1351.637804</v>
      </c>
      <c r="I360" s="5">
        <v>125.52811800000001</v>
      </c>
      <c r="J360" s="5">
        <v>0</v>
      </c>
      <c r="K360" s="5">
        <v>1477.1659219999999</v>
      </c>
      <c r="L360" s="5">
        <v>618.70099700000003</v>
      </c>
      <c r="M360" s="5">
        <v>726.78714200000002</v>
      </c>
      <c r="N360" s="5">
        <v>70.845011</v>
      </c>
      <c r="O360" s="5">
        <v>53.133758999999998</v>
      </c>
      <c r="P360" s="5">
        <v>922.10638800000004</v>
      </c>
      <c r="Q360" s="5">
        <v>47.971790999999996</v>
      </c>
      <c r="R360" s="5">
        <v>1820.8440909999999</v>
      </c>
      <c r="S360" s="5">
        <v>63.618682</v>
      </c>
      <c r="T360" s="5">
        <v>0</v>
      </c>
      <c r="U360" s="5">
        <v>125.12772500000001</v>
      </c>
      <c r="V360" s="5">
        <v>238.90564900000001</v>
      </c>
      <c r="W360" s="5">
        <v>4737.1076229999999</v>
      </c>
      <c r="X360" s="5">
        <v>4689.135831999999</v>
      </c>
      <c r="Y360" s="19">
        <v>23.107679999999998</v>
      </c>
      <c r="Z360" s="19">
        <v>112.90983</v>
      </c>
      <c r="AA360" s="19">
        <v>11.351585999999999</v>
      </c>
      <c r="AB360" s="19">
        <v>0</v>
      </c>
      <c r="AC360" s="19">
        <v>124.261416</v>
      </c>
      <c r="AD360" s="19">
        <v>56.132303</v>
      </c>
      <c r="AE360" s="19">
        <v>71.628968</v>
      </c>
      <c r="AF360" s="19">
        <v>6.7225089999999996</v>
      </c>
      <c r="AG360" s="19">
        <v>5.0418820000000002</v>
      </c>
      <c r="AH360" s="19">
        <v>90.259404000000004</v>
      </c>
      <c r="AI360" s="19">
        <v>5.0922289999999997</v>
      </c>
      <c r="AJ360" s="19">
        <v>173.65276299999999</v>
      </c>
      <c r="AK360" s="19">
        <v>5.7745059999999997</v>
      </c>
      <c r="AL360" s="19">
        <v>0</v>
      </c>
      <c r="AM360" s="19">
        <v>382.92866800000007</v>
      </c>
    </row>
    <row r="361" spans="1:39">
      <c r="A361" s="6" t="s">
        <v>734</v>
      </c>
      <c r="B361" s="6" t="s">
        <v>710</v>
      </c>
      <c r="C361" s="6" t="s">
        <v>735</v>
      </c>
      <c r="D361" s="5">
        <v>0</v>
      </c>
      <c r="E361" s="5">
        <v>1099.8669029999999</v>
      </c>
      <c r="F361" s="5">
        <v>237.78899999999999</v>
      </c>
      <c r="G361" s="5">
        <v>1337.6559029999999</v>
      </c>
      <c r="H361" s="5">
        <v>4677.8682659999995</v>
      </c>
      <c r="I361" s="5">
        <v>964.92190300000004</v>
      </c>
      <c r="J361" s="5">
        <v>0</v>
      </c>
      <c r="K361" s="5">
        <v>5642.7901689999999</v>
      </c>
      <c r="L361" s="5">
        <v>1259.0532620000001</v>
      </c>
      <c r="M361" s="5">
        <v>744.19022199999995</v>
      </c>
      <c r="N361" s="5">
        <v>105.80966000000001</v>
      </c>
      <c r="O361" s="5">
        <v>79.357244999999992</v>
      </c>
      <c r="P361" s="5">
        <v>852.983745</v>
      </c>
      <c r="Q361" s="5">
        <v>102.769126</v>
      </c>
      <c r="R361" s="5">
        <v>1885.1099979999999</v>
      </c>
      <c r="S361" s="5">
        <v>242.962051</v>
      </c>
      <c r="T361" s="5">
        <v>0</v>
      </c>
      <c r="U361" s="5">
        <v>72.855648000000002</v>
      </c>
      <c r="V361" s="5">
        <v>1104.0006370000001</v>
      </c>
      <c r="W361" s="5">
        <v>11544.427668000002</v>
      </c>
      <c r="X361" s="5">
        <v>11441.658542000001</v>
      </c>
      <c r="Y361" s="19">
        <v>103.07243099999999</v>
      </c>
      <c r="Z361" s="19">
        <v>405.13534299999998</v>
      </c>
      <c r="AA361" s="19">
        <v>83.322846999999996</v>
      </c>
      <c r="AB361" s="19">
        <v>0</v>
      </c>
      <c r="AC361" s="19">
        <v>488.45819</v>
      </c>
      <c r="AD361" s="19">
        <v>103.041898</v>
      </c>
      <c r="AE361" s="19">
        <v>70.211517000000001</v>
      </c>
      <c r="AF361" s="19">
        <v>10.040323000000001</v>
      </c>
      <c r="AG361" s="19">
        <v>7.5302429999999996</v>
      </c>
      <c r="AH361" s="19">
        <v>80.475770999999995</v>
      </c>
      <c r="AI361" s="19">
        <v>9.6958760000000002</v>
      </c>
      <c r="AJ361" s="19">
        <v>168.25785400000001</v>
      </c>
      <c r="AK361" s="19">
        <v>27.104104</v>
      </c>
      <c r="AL361" s="19">
        <v>0</v>
      </c>
      <c r="AM361" s="19">
        <v>889.93447700000002</v>
      </c>
    </row>
    <row r="362" spans="1:39">
      <c r="A362" s="6" t="s">
        <v>736</v>
      </c>
      <c r="B362" s="6" t="s">
        <v>710</v>
      </c>
      <c r="C362" s="6" t="s">
        <v>737</v>
      </c>
      <c r="D362" s="5">
        <v>0</v>
      </c>
      <c r="E362" s="5">
        <v>467.30200400000001</v>
      </c>
      <c r="F362" s="5">
        <v>52.292999999999999</v>
      </c>
      <c r="G362" s="5">
        <v>519.59500400000002</v>
      </c>
      <c r="H362" s="5">
        <v>1250.809258</v>
      </c>
      <c r="I362" s="5">
        <v>1254.134896</v>
      </c>
      <c r="J362" s="5">
        <v>0</v>
      </c>
      <c r="K362" s="5">
        <v>2504.9441540000003</v>
      </c>
      <c r="L362" s="5">
        <v>817.763687</v>
      </c>
      <c r="M362" s="5">
        <v>1242.731583</v>
      </c>
      <c r="N362" s="5">
        <v>63.700043000000001</v>
      </c>
      <c r="O362" s="5">
        <v>47.775031999999996</v>
      </c>
      <c r="P362" s="5">
        <v>1581.793259</v>
      </c>
      <c r="Q362" s="5">
        <v>79.035223000000002</v>
      </c>
      <c r="R362" s="5">
        <v>3015.03514</v>
      </c>
      <c r="S362" s="5">
        <v>126.824201</v>
      </c>
      <c r="T362" s="5">
        <v>0</v>
      </c>
      <c r="U362" s="5">
        <v>278.58620200000001</v>
      </c>
      <c r="V362" s="5">
        <v>706.36708999999996</v>
      </c>
      <c r="W362" s="5">
        <v>7969.1154779999997</v>
      </c>
      <c r="X362" s="5">
        <v>7890.0802549999999</v>
      </c>
      <c r="Y362" s="19">
        <v>37.135100999999999</v>
      </c>
      <c r="Z362" s="19">
        <v>101.72740899999999</v>
      </c>
      <c r="AA362" s="19">
        <v>116.325109</v>
      </c>
      <c r="AB362" s="19">
        <v>0</v>
      </c>
      <c r="AC362" s="19">
        <v>218.05251799999999</v>
      </c>
      <c r="AD362" s="19">
        <v>63.922947999999998</v>
      </c>
      <c r="AE362" s="19">
        <v>107.07467699999999</v>
      </c>
      <c r="AF362" s="19">
        <v>6.0445209999999996</v>
      </c>
      <c r="AG362" s="19">
        <v>4.5333909999999999</v>
      </c>
      <c r="AH362" s="19">
        <v>137.10696300000001</v>
      </c>
      <c r="AI362" s="19">
        <v>6.3282759999999998</v>
      </c>
      <c r="AJ362" s="19">
        <v>254.75955200000001</v>
      </c>
      <c r="AK362" s="19">
        <v>11.770063</v>
      </c>
      <c r="AL362" s="19">
        <v>0</v>
      </c>
      <c r="AM362" s="19">
        <v>585.64018199999998</v>
      </c>
    </row>
    <row r="363" spans="1:39">
      <c r="A363" s="6" t="s">
        <v>738</v>
      </c>
      <c r="B363" s="6" t="s">
        <v>710</v>
      </c>
      <c r="C363" s="6" t="s">
        <v>739</v>
      </c>
      <c r="D363" s="5">
        <v>0</v>
      </c>
      <c r="E363" s="5">
        <v>165.87635600000002</v>
      </c>
      <c r="F363" s="5">
        <v>44.171999999999997</v>
      </c>
      <c r="G363" s="5">
        <v>210.04835600000004</v>
      </c>
      <c r="H363" s="5">
        <v>933.09548600000005</v>
      </c>
      <c r="I363" s="5">
        <v>80.035945000000012</v>
      </c>
      <c r="J363" s="5">
        <v>0</v>
      </c>
      <c r="K363" s="5">
        <v>1013.1314310000001</v>
      </c>
      <c r="L363" s="5">
        <v>468.13946299999998</v>
      </c>
      <c r="M363" s="5">
        <v>689.06811800000003</v>
      </c>
      <c r="N363" s="5">
        <v>51.386716999999997</v>
      </c>
      <c r="O363" s="5">
        <v>38.540036999999998</v>
      </c>
      <c r="P363" s="5">
        <v>867.44845700000008</v>
      </c>
      <c r="Q363" s="5">
        <v>49.483411999999994</v>
      </c>
      <c r="R363" s="5">
        <v>1695.926741</v>
      </c>
      <c r="S363" s="5">
        <v>37.640540999999999</v>
      </c>
      <c r="T363" s="5">
        <v>0</v>
      </c>
      <c r="U363" s="5">
        <v>7.0262780000000005</v>
      </c>
      <c r="V363" s="5">
        <v>162.16631700000002</v>
      </c>
      <c r="W363" s="5">
        <v>3594.079127</v>
      </c>
      <c r="X363" s="5">
        <v>3544.5957149999999</v>
      </c>
      <c r="Y363" s="19">
        <v>14.932954000000001</v>
      </c>
      <c r="Z363" s="19">
        <v>69.163421</v>
      </c>
      <c r="AA363" s="19">
        <v>7.8199240000000003</v>
      </c>
      <c r="AB363" s="19">
        <v>0</v>
      </c>
      <c r="AC363" s="19">
        <v>76.983345</v>
      </c>
      <c r="AD363" s="19">
        <v>43.917437</v>
      </c>
      <c r="AE363" s="19">
        <v>61.514384999999997</v>
      </c>
      <c r="AF363" s="19">
        <v>4.8761049999999999</v>
      </c>
      <c r="AG363" s="19">
        <v>3.6570779999999998</v>
      </c>
      <c r="AH363" s="19">
        <v>77.656423000000004</v>
      </c>
      <c r="AI363" s="19">
        <v>4.2894189999999996</v>
      </c>
      <c r="AJ363" s="19">
        <v>147.703991</v>
      </c>
      <c r="AK363" s="19">
        <v>3.8748179999999999</v>
      </c>
      <c r="AL363" s="19">
        <v>0</v>
      </c>
      <c r="AM363" s="19">
        <v>287.41254500000002</v>
      </c>
    </row>
    <row r="364" spans="1:39">
      <c r="A364" s="6" t="s">
        <v>740</v>
      </c>
      <c r="B364" s="6" t="s">
        <v>710</v>
      </c>
      <c r="C364" s="6" t="s">
        <v>254</v>
      </c>
      <c r="D364" s="5">
        <v>0</v>
      </c>
      <c r="E364" s="5">
        <v>186.83300499999999</v>
      </c>
      <c r="F364" s="5">
        <v>53.667000000000002</v>
      </c>
      <c r="G364" s="5">
        <v>240.50000499999999</v>
      </c>
      <c r="H364" s="5">
        <v>1296.1921810000001</v>
      </c>
      <c r="I364" s="5">
        <v>136.273381</v>
      </c>
      <c r="J364" s="5">
        <v>0</v>
      </c>
      <c r="K364" s="5">
        <v>1432.4655620000001</v>
      </c>
      <c r="L364" s="5">
        <v>486.81331499999999</v>
      </c>
      <c r="M364" s="5">
        <v>623.98837600000002</v>
      </c>
      <c r="N364" s="5">
        <v>51.242069999999998</v>
      </c>
      <c r="O364" s="5">
        <v>38.431553000000001</v>
      </c>
      <c r="P364" s="5">
        <v>793.15345100000002</v>
      </c>
      <c r="Q364" s="5">
        <v>40.320461000000002</v>
      </c>
      <c r="R364" s="5">
        <v>1547.1359110000001</v>
      </c>
      <c r="S364" s="5">
        <v>37.961593999999998</v>
      </c>
      <c r="T364" s="5">
        <v>0</v>
      </c>
      <c r="U364" s="5">
        <v>0</v>
      </c>
      <c r="V364" s="5">
        <v>177.86166200000002</v>
      </c>
      <c r="W364" s="5">
        <v>3922.7380490000005</v>
      </c>
      <c r="X364" s="5">
        <v>3882.4175880000003</v>
      </c>
      <c r="Y364" s="19">
        <v>17.757645</v>
      </c>
      <c r="Z364" s="19">
        <v>109.457989</v>
      </c>
      <c r="AA364" s="19">
        <v>12.98021</v>
      </c>
      <c r="AB364" s="19">
        <v>0</v>
      </c>
      <c r="AC364" s="19">
        <v>122.438199</v>
      </c>
      <c r="AD364" s="19">
        <v>42.66131</v>
      </c>
      <c r="AE364" s="19">
        <v>56.138294999999999</v>
      </c>
      <c r="AF364" s="19">
        <v>4.8623789999999998</v>
      </c>
      <c r="AG364" s="19">
        <v>3.6467849999999999</v>
      </c>
      <c r="AH364" s="19">
        <v>71.502332999999993</v>
      </c>
      <c r="AI364" s="19">
        <v>3.5423399999999998</v>
      </c>
      <c r="AJ364" s="19">
        <v>136.14979199999999</v>
      </c>
      <c r="AK364" s="19">
        <v>4.3618800000000002</v>
      </c>
      <c r="AL364" s="19">
        <v>0</v>
      </c>
      <c r="AM364" s="19">
        <v>323.36882600000001</v>
      </c>
    </row>
    <row r="365" spans="1:39">
      <c r="A365" s="5" t="s">
        <v>741</v>
      </c>
      <c r="B365" s="5" t="s">
        <v>742</v>
      </c>
      <c r="C365" s="5" t="s">
        <v>743</v>
      </c>
      <c r="D365" s="5">
        <v>64501.440933999998</v>
      </c>
      <c r="E365" s="5">
        <v>2179.9337659999997</v>
      </c>
      <c r="F365" s="5">
        <v>944.25</v>
      </c>
      <c r="G365" s="5">
        <v>67625.6247</v>
      </c>
      <c r="H365" s="5">
        <v>13522.014039999998</v>
      </c>
      <c r="I365" s="5">
        <v>1278.9437760000001</v>
      </c>
      <c r="J365" s="5">
        <v>0</v>
      </c>
      <c r="K365" s="5">
        <v>14800.957816</v>
      </c>
      <c r="L365" s="5">
        <v>2944.0945430000002</v>
      </c>
      <c r="M365" s="5">
        <v>0</v>
      </c>
      <c r="N365" s="5">
        <v>302.102755</v>
      </c>
      <c r="O365" s="5">
        <v>226.577067</v>
      </c>
      <c r="P365" s="5">
        <v>3959.2647200000001</v>
      </c>
      <c r="Q365" s="5">
        <v>477.01984600000003</v>
      </c>
      <c r="R365" s="5">
        <v>4964.9643880000003</v>
      </c>
      <c r="S365" s="5">
        <v>354.26138000000003</v>
      </c>
      <c r="T365" s="5">
        <v>0</v>
      </c>
      <c r="U365" s="5">
        <v>257.9862</v>
      </c>
      <c r="V365" s="5">
        <v>934.0161260000001</v>
      </c>
      <c r="W365" s="5">
        <v>91881.905153</v>
      </c>
      <c r="X365" s="5">
        <v>91404.88530699999</v>
      </c>
      <c r="Y365" s="19">
        <v>0</v>
      </c>
      <c r="Z365" s="19">
        <v>1026.005529</v>
      </c>
      <c r="AA365" s="19">
        <v>102.745879</v>
      </c>
      <c r="AB365" s="19">
        <v>0</v>
      </c>
      <c r="AC365" s="19">
        <v>1128.7514080000001</v>
      </c>
      <c r="AD365" s="19">
        <v>254.826143</v>
      </c>
      <c r="AE365" s="19">
        <v>0</v>
      </c>
      <c r="AF365" s="19">
        <v>28.666691</v>
      </c>
      <c r="AG365" s="19">
        <v>21.500019999999999</v>
      </c>
      <c r="AH365" s="19">
        <v>372.47621199999998</v>
      </c>
      <c r="AI365" s="19">
        <v>44.876652</v>
      </c>
      <c r="AJ365" s="19">
        <v>422.642923</v>
      </c>
      <c r="AK365" s="19">
        <v>32.556027999999998</v>
      </c>
      <c r="AL365" s="19">
        <v>0</v>
      </c>
      <c r="AM365" s="19">
        <v>1838.7765020000002</v>
      </c>
    </row>
    <row r="366" spans="1:39">
      <c r="A366" s="6" t="s">
        <v>744</v>
      </c>
      <c r="B366" s="6" t="s">
        <v>742</v>
      </c>
      <c r="C366" s="6" t="s">
        <v>745</v>
      </c>
      <c r="D366" s="5">
        <v>0</v>
      </c>
      <c r="E366" s="5">
        <v>516.00286199999994</v>
      </c>
      <c r="F366" s="5">
        <v>95.16</v>
      </c>
      <c r="G366" s="5">
        <v>611.16286200000002</v>
      </c>
      <c r="H366" s="5">
        <v>2000.5232409999999</v>
      </c>
      <c r="I366" s="5">
        <v>90.405343999999999</v>
      </c>
      <c r="J366" s="5">
        <v>0</v>
      </c>
      <c r="K366" s="5">
        <v>2090.9285850000001</v>
      </c>
      <c r="L366" s="5">
        <v>733.59241700000007</v>
      </c>
      <c r="M366" s="5">
        <v>1087.5606480000001</v>
      </c>
      <c r="N366" s="5">
        <v>62.088554999999999</v>
      </c>
      <c r="O366" s="5">
        <v>46.566417000000001</v>
      </c>
      <c r="P366" s="5">
        <v>1391.6626329999999</v>
      </c>
      <c r="Q366" s="5">
        <v>64.827549000000005</v>
      </c>
      <c r="R366" s="5">
        <v>2652.7058019999999</v>
      </c>
      <c r="S366" s="5">
        <v>111.775485</v>
      </c>
      <c r="T366" s="5">
        <v>0</v>
      </c>
      <c r="U366" s="5">
        <v>447.51034700000002</v>
      </c>
      <c r="V366" s="5">
        <v>485.40934199999998</v>
      </c>
      <c r="W366" s="5">
        <v>7133.0848399999995</v>
      </c>
      <c r="X366" s="5">
        <v>7068.2572909999999</v>
      </c>
      <c r="Y366" s="19">
        <v>35.919542999999997</v>
      </c>
      <c r="Z366" s="19">
        <v>155.93818200000001</v>
      </c>
      <c r="AA366" s="19">
        <v>8.7037510000000005</v>
      </c>
      <c r="AB366" s="19">
        <v>0</v>
      </c>
      <c r="AC366" s="19">
        <v>164.64193299999999</v>
      </c>
      <c r="AD366" s="19">
        <v>60.524642999999998</v>
      </c>
      <c r="AE366" s="19">
        <v>105.85388500000001</v>
      </c>
      <c r="AF366" s="19">
        <v>5.8916060000000003</v>
      </c>
      <c r="AG366" s="19">
        <v>4.4187050000000001</v>
      </c>
      <c r="AH366" s="19">
        <v>134.664075</v>
      </c>
      <c r="AI366" s="19">
        <v>6.7735880000000002</v>
      </c>
      <c r="AJ366" s="19">
        <v>250.828271</v>
      </c>
      <c r="AK366" s="19">
        <v>9.2591990000000006</v>
      </c>
      <c r="AL366" s="19">
        <v>0</v>
      </c>
      <c r="AM366" s="19">
        <v>521.17358899999999</v>
      </c>
    </row>
    <row r="367" spans="1:39">
      <c r="A367" s="6" t="s">
        <v>746</v>
      </c>
      <c r="B367" s="6" t="s">
        <v>742</v>
      </c>
      <c r="C367" s="6" t="s">
        <v>50</v>
      </c>
      <c r="D367" s="5">
        <v>0</v>
      </c>
      <c r="E367" s="5">
        <v>829.37451800000008</v>
      </c>
      <c r="F367" s="5">
        <v>107.85299999999999</v>
      </c>
      <c r="G367" s="5">
        <v>937.22751800000003</v>
      </c>
      <c r="H367" s="5">
        <v>3110.681466</v>
      </c>
      <c r="I367" s="5">
        <v>195.27393900000001</v>
      </c>
      <c r="J367" s="5">
        <v>0</v>
      </c>
      <c r="K367" s="5">
        <v>3305.9554050000002</v>
      </c>
      <c r="L367" s="5">
        <v>955.25692299999992</v>
      </c>
      <c r="M367" s="5">
        <v>898.155306</v>
      </c>
      <c r="N367" s="5">
        <v>93.410954000000004</v>
      </c>
      <c r="O367" s="5">
        <v>70.058216999999999</v>
      </c>
      <c r="P367" s="5">
        <v>1029.4570590000001</v>
      </c>
      <c r="Q367" s="5">
        <v>124.03097100000001</v>
      </c>
      <c r="R367" s="5">
        <v>2215.1125070000003</v>
      </c>
      <c r="S367" s="5">
        <v>193.76324600000001</v>
      </c>
      <c r="T367" s="5">
        <v>0</v>
      </c>
      <c r="U367" s="5">
        <v>0</v>
      </c>
      <c r="V367" s="5">
        <v>735.487931</v>
      </c>
      <c r="W367" s="5">
        <v>8342.803530000001</v>
      </c>
      <c r="X367" s="5">
        <v>8218.7725590000009</v>
      </c>
      <c r="Y367" s="19">
        <v>66.294657999999998</v>
      </c>
      <c r="Z367" s="19">
        <v>306.31728500000003</v>
      </c>
      <c r="AA367" s="19">
        <v>18.239483</v>
      </c>
      <c r="AB367" s="19">
        <v>0</v>
      </c>
      <c r="AC367" s="19">
        <v>324.55676799999998</v>
      </c>
      <c r="AD367" s="19">
        <v>85.918485000000004</v>
      </c>
      <c r="AE367" s="19">
        <v>110.29588</v>
      </c>
      <c r="AF367" s="19">
        <v>8.8637999999999995</v>
      </c>
      <c r="AG367" s="19">
        <v>6.6478510000000002</v>
      </c>
      <c r="AH367" s="19">
        <v>126.420089</v>
      </c>
      <c r="AI367" s="19">
        <v>15.231336000000001</v>
      </c>
      <c r="AJ367" s="19">
        <v>252.22762</v>
      </c>
      <c r="AK367" s="19">
        <v>18.212122000000001</v>
      </c>
      <c r="AL367" s="19">
        <v>0</v>
      </c>
      <c r="AM367" s="19">
        <v>747.20965300000012</v>
      </c>
    </row>
    <row r="368" spans="1:39">
      <c r="A368" s="6" t="s">
        <v>747</v>
      </c>
      <c r="B368" s="6" t="s">
        <v>742</v>
      </c>
      <c r="C368" s="6" t="s">
        <v>748</v>
      </c>
      <c r="D368" s="5">
        <v>0</v>
      </c>
      <c r="E368" s="5">
        <v>453.50748500000003</v>
      </c>
      <c r="F368" s="5">
        <v>119.85899999999999</v>
      </c>
      <c r="G368" s="5">
        <v>573.36648500000013</v>
      </c>
      <c r="H368" s="5">
        <v>2390.076204</v>
      </c>
      <c r="I368" s="5">
        <v>146.84431700000002</v>
      </c>
      <c r="J368" s="5">
        <v>0</v>
      </c>
      <c r="K368" s="5">
        <v>2536.9205209999996</v>
      </c>
      <c r="L368" s="5">
        <v>725.60948199999996</v>
      </c>
      <c r="M368" s="5">
        <v>871.12911100000008</v>
      </c>
      <c r="N368" s="5">
        <v>69.973873000000012</v>
      </c>
      <c r="O368" s="5">
        <v>52.480404999999998</v>
      </c>
      <c r="P368" s="5">
        <v>1128.0474220000001</v>
      </c>
      <c r="Q368" s="5">
        <v>44.082588000000001</v>
      </c>
      <c r="R368" s="5">
        <v>2165.7133990000002</v>
      </c>
      <c r="S368" s="5">
        <v>94.841089999999994</v>
      </c>
      <c r="T368" s="5">
        <v>0</v>
      </c>
      <c r="U368" s="5">
        <v>0</v>
      </c>
      <c r="V368" s="5">
        <v>441.17891700000001</v>
      </c>
      <c r="W368" s="5">
        <v>6537.6298940000006</v>
      </c>
      <c r="X368" s="5">
        <v>6493.5473059999995</v>
      </c>
      <c r="Y368" s="19">
        <v>35.486024999999998</v>
      </c>
      <c r="Z368" s="19">
        <v>202.16657499999999</v>
      </c>
      <c r="AA368" s="19">
        <v>13.416689</v>
      </c>
      <c r="AB368" s="19">
        <v>0</v>
      </c>
      <c r="AC368" s="19">
        <v>215.58326400000001</v>
      </c>
      <c r="AD368" s="19">
        <v>63.817185000000002</v>
      </c>
      <c r="AE368" s="19">
        <v>102.89082999999999</v>
      </c>
      <c r="AF368" s="19">
        <v>6.6398479999999998</v>
      </c>
      <c r="AG368" s="19">
        <v>4.9798850000000003</v>
      </c>
      <c r="AH368" s="19">
        <v>129.78302199999999</v>
      </c>
      <c r="AI368" s="19">
        <v>7.2378330000000002</v>
      </c>
      <c r="AJ368" s="19">
        <v>244.29358500000001</v>
      </c>
      <c r="AK368" s="19">
        <v>8.8004890000000007</v>
      </c>
      <c r="AL368" s="19">
        <v>0</v>
      </c>
      <c r="AM368" s="19">
        <v>567.980548</v>
      </c>
    </row>
    <row r="369" spans="1:39">
      <c r="A369" s="6" t="s">
        <v>749</v>
      </c>
      <c r="B369" s="6" t="s">
        <v>742</v>
      </c>
      <c r="C369" s="6" t="s">
        <v>64</v>
      </c>
      <c r="D369" s="5">
        <v>0</v>
      </c>
      <c r="E369" s="5">
        <v>901.41929100000004</v>
      </c>
      <c r="F369" s="5">
        <v>228.35400000000001</v>
      </c>
      <c r="G369" s="5">
        <v>1129.7732910000002</v>
      </c>
      <c r="H369" s="5">
        <v>4287.0243099999998</v>
      </c>
      <c r="I369" s="5">
        <v>292.14489700000001</v>
      </c>
      <c r="J369" s="5">
        <v>0</v>
      </c>
      <c r="K369" s="5">
        <v>4579.1692069999999</v>
      </c>
      <c r="L369" s="5">
        <v>1148.8389830000001</v>
      </c>
      <c r="M369" s="5">
        <v>870.20337899999993</v>
      </c>
      <c r="N369" s="5">
        <v>101.72469100000001</v>
      </c>
      <c r="O369" s="5">
        <v>76.293517999999992</v>
      </c>
      <c r="P369" s="5">
        <v>997.41882599999997</v>
      </c>
      <c r="Q369" s="5">
        <v>120.17094299999999</v>
      </c>
      <c r="R369" s="5">
        <v>2165.811357</v>
      </c>
      <c r="S369" s="5">
        <v>181.489769</v>
      </c>
      <c r="T369" s="5">
        <v>0</v>
      </c>
      <c r="U369" s="5">
        <v>0</v>
      </c>
      <c r="V369" s="5">
        <v>710.78104000000008</v>
      </c>
      <c r="W369" s="5">
        <v>9915.8636470000001</v>
      </c>
      <c r="X369" s="5">
        <v>9795.6927039999991</v>
      </c>
      <c r="Y369" s="19">
        <v>70.034293000000005</v>
      </c>
      <c r="Z369" s="19">
        <v>367.30272200000002</v>
      </c>
      <c r="AA369" s="19">
        <v>26.017409000000001</v>
      </c>
      <c r="AB369" s="19">
        <v>0</v>
      </c>
      <c r="AC369" s="19">
        <v>393.320131</v>
      </c>
      <c r="AD369" s="19">
        <v>95.976729000000006</v>
      </c>
      <c r="AE369" s="19">
        <v>74.616232999999994</v>
      </c>
      <c r="AF369" s="19">
        <v>9.6526969999999999</v>
      </c>
      <c r="AG369" s="19">
        <v>7.2395230000000002</v>
      </c>
      <c r="AH369" s="19">
        <v>85.524415000000005</v>
      </c>
      <c r="AI369" s="19">
        <v>10.304145999999999</v>
      </c>
      <c r="AJ369" s="19">
        <v>177.03286800000001</v>
      </c>
      <c r="AK369" s="19">
        <v>19.312892999999999</v>
      </c>
      <c r="AL369" s="19">
        <v>0</v>
      </c>
      <c r="AM369" s="19">
        <v>755.67691400000001</v>
      </c>
    </row>
    <row r="370" spans="1:39">
      <c r="A370" s="6" t="s">
        <v>750</v>
      </c>
      <c r="B370" s="6" t="s">
        <v>742</v>
      </c>
      <c r="C370" s="6" t="s">
        <v>751</v>
      </c>
      <c r="D370" s="5">
        <v>0</v>
      </c>
      <c r="E370" s="5">
        <v>531.47179200000005</v>
      </c>
      <c r="F370" s="5">
        <v>147.495</v>
      </c>
      <c r="G370" s="5">
        <v>678.96679200000005</v>
      </c>
      <c r="H370" s="5">
        <v>2907.258977</v>
      </c>
      <c r="I370" s="5">
        <v>174.03092599999999</v>
      </c>
      <c r="J370" s="5">
        <v>0</v>
      </c>
      <c r="K370" s="5">
        <v>3081.2899029999999</v>
      </c>
      <c r="L370" s="5">
        <v>694.0369300000001</v>
      </c>
      <c r="M370" s="5">
        <v>573.0090110000001</v>
      </c>
      <c r="N370" s="5">
        <v>56.797094999999999</v>
      </c>
      <c r="O370" s="5">
        <v>42.597821000000003</v>
      </c>
      <c r="P370" s="5">
        <v>656.77746999999999</v>
      </c>
      <c r="Q370" s="5">
        <v>79.129816000000005</v>
      </c>
      <c r="R370" s="5">
        <v>1408.311213</v>
      </c>
      <c r="S370" s="5">
        <v>114.36225900000001</v>
      </c>
      <c r="T370" s="5">
        <v>0</v>
      </c>
      <c r="U370" s="5">
        <v>237.76925800000001</v>
      </c>
      <c r="V370" s="5">
        <v>454.43379599999997</v>
      </c>
      <c r="W370" s="5">
        <v>6669.1701509999994</v>
      </c>
      <c r="X370" s="5">
        <v>6590.0403349999997</v>
      </c>
      <c r="Y370" s="19">
        <v>43.719610000000003</v>
      </c>
      <c r="Z370" s="19">
        <v>232.48147700000001</v>
      </c>
      <c r="AA370" s="19">
        <v>16.888584999999999</v>
      </c>
      <c r="AB370" s="19">
        <v>0</v>
      </c>
      <c r="AC370" s="19">
        <v>249.37006199999999</v>
      </c>
      <c r="AD370" s="19">
        <v>56.236285000000002</v>
      </c>
      <c r="AE370" s="19">
        <v>55.009256000000001</v>
      </c>
      <c r="AF370" s="19">
        <v>5.3895</v>
      </c>
      <c r="AG370" s="19">
        <v>4.0421250000000004</v>
      </c>
      <c r="AH370" s="19">
        <v>63.051085</v>
      </c>
      <c r="AI370" s="19">
        <v>7.5965170000000004</v>
      </c>
      <c r="AJ370" s="19">
        <v>127.49196600000001</v>
      </c>
      <c r="AK370" s="19">
        <v>11.010733</v>
      </c>
      <c r="AL370" s="19">
        <v>0</v>
      </c>
      <c r="AM370" s="19">
        <v>487.82865600000002</v>
      </c>
    </row>
    <row r="371" spans="1:39">
      <c r="A371" s="6" t="s">
        <v>752</v>
      </c>
      <c r="B371" s="6" t="s">
        <v>742</v>
      </c>
      <c r="C371" s="6" t="s">
        <v>753</v>
      </c>
      <c r="D371" s="5">
        <v>0</v>
      </c>
      <c r="E371" s="5">
        <v>730.27758199999994</v>
      </c>
      <c r="F371" s="5">
        <v>187.64400000000001</v>
      </c>
      <c r="G371" s="5">
        <v>917.92158199999994</v>
      </c>
      <c r="H371" s="5">
        <v>3770.5421970000002</v>
      </c>
      <c r="I371" s="5">
        <v>177.893317</v>
      </c>
      <c r="J371" s="5">
        <v>0</v>
      </c>
      <c r="K371" s="5">
        <v>3948.4355139999998</v>
      </c>
      <c r="L371" s="5">
        <v>944.9217460000001</v>
      </c>
      <c r="M371" s="5">
        <v>702.867165</v>
      </c>
      <c r="N371" s="5">
        <v>85.224365000000006</v>
      </c>
      <c r="O371" s="5">
        <v>63.918275000000001</v>
      </c>
      <c r="P371" s="5">
        <v>805.61964999999998</v>
      </c>
      <c r="Q371" s="5">
        <v>97.062608999999995</v>
      </c>
      <c r="R371" s="5">
        <v>1754.6920640000001</v>
      </c>
      <c r="S371" s="5">
        <v>165.14603299999999</v>
      </c>
      <c r="T371" s="5">
        <v>0</v>
      </c>
      <c r="U371" s="5">
        <v>72.136456999999993</v>
      </c>
      <c r="V371" s="5">
        <v>673.80401199999994</v>
      </c>
      <c r="W371" s="5">
        <v>8477.0574080000006</v>
      </c>
      <c r="X371" s="5">
        <v>8379.9947990000001</v>
      </c>
      <c r="Y371" s="19">
        <v>55.837376999999996</v>
      </c>
      <c r="Z371" s="19">
        <v>307.100438</v>
      </c>
      <c r="AA371" s="19">
        <v>14.391196000000001</v>
      </c>
      <c r="AB371" s="19">
        <v>0</v>
      </c>
      <c r="AC371" s="19">
        <v>321.49163399999998</v>
      </c>
      <c r="AD371" s="19">
        <v>81.242401000000001</v>
      </c>
      <c r="AE371" s="19">
        <v>69.351125999999994</v>
      </c>
      <c r="AF371" s="19">
        <v>8.0869730000000004</v>
      </c>
      <c r="AG371" s="19">
        <v>6.0652309999999998</v>
      </c>
      <c r="AH371" s="19">
        <v>79.489598999999998</v>
      </c>
      <c r="AI371" s="19">
        <v>9.5770610000000005</v>
      </c>
      <c r="AJ371" s="19">
        <v>162.992929</v>
      </c>
      <c r="AK371" s="19">
        <v>14.647650000000001</v>
      </c>
      <c r="AL371" s="19">
        <v>0</v>
      </c>
      <c r="AM371" s="19">
        <v>636.2119909999999</v>
      </c>
    </row>
    <row r="372" spans="1:39">
      <c r="A372" s="6" t="s">
        <v>754</v>
      </c>
      <c r="B372" s="6" t="s">
        <v>742</v>
      </c>
      <c r="C372" s="6" t="s">
        <v>755</v>
      </c>
      <c r="D372" s="5">
        <v>0</v>
      </c>
      <c r="E372" s="5">
        <v>846.74781700000005</v>
      </c>
      <c r="F372" s="5">
        <v>201.83099999999999</v>
      </c>
      <c r="G372" s="5">
        <v>1048.5788170000001</v>
      </c>
      <c r="H372" s="5">
        <v>3072.8081820000002</v>
      </c>
      <c r="I372" s="5">
        <v>135.32289900000001</v>
      </c>
      <c r="J372" s="5">
        <v>0</v>
      </c>
      <c r="K372" s="5">
        <v>3208.1310810000004</v>
      </c>
      <c r="L372" s="5">
        <v>911.43352700000003</v>
      </c>
      <c r="M372" s="5">
        <v>729.22746699999993</v>
      </c>
      <c r="N372" s="5">
        <v>92.801668000000006</v>
      </c>
      <c r="O372" s="5">
        <v>69.601251000000005</v>
      </c>
      <c r="P372" s="5">
        <v>835.83357799999999</v>
      </c>
      <c r="Q372" s="5">
        <v>100.70284100000001</v>
      </c>
      <c r="R372" s="5">
        <v>1828.1668049999998</v>
      </c>
      <c r="S372" s="5">
        <v>191.53169399999999</v>
      </c>
      <c r="T372" s="5">
        <v>0</v>
      </c>
      <c r="U372" s="5">
        <v>2043.829467</v>
      </c>
      <c r="V372" s="5">
        <v>715.31683400000009</v>
      </c>
      <c r="W372" s="5">
        <v>9946.9882249999991</v>
      </c>
      <c r="X372" s="5">
        <v>9846.2853839999989</v>
      </c>
      <c r="Y372" s="19">
        <v>68.316884999999999</v>
      </c>
      <c r="Z372" s="19">
        <v>243.483892</v>
      </c>
      <c r="AA372" s="19">
        <v>11.550675999999999</v>
      </c>
      <c r="AB372" s="19">
        <v>0</v>
      </c>
      <c r="AC372" s="19">
        <v>255.03456800000001</v>
      </c>
      <c r="AD372" s="19">
        <v>79.280173000000005</v>
      </c>
      <c r="AE372" s="19">
        <v>73.023869000000005</v>
      </c>
      <c r="AF372" s="19">
        <v>8.805987</v>
      </c>
      <c r="AG372" s="19">
        <v>6.6044900000000002</v>
      </c>
      <c r="AH372" s="19">
        <v>83.699263000000002</v>
      </c>
      <c r="AI372" s="19">
        <v>10.084249</v>
      </c>
      <c r="AJ372" s="19">
        <v>172.13360900000001</v>
      </c>
      <c r="AK372" s="19">
        <v>20.289463999999999</v>
      </c>
      <c r="AL372" s="19">
        <v>0</v>
      </c>
      <c r="AM372" s="19">
        <v>595.05469899999991</v>
      </c>
    </row>
    <row r="373" spans="1:39">
      <c r="A373" s="6" t="s">
        <v>756</v>
      </c>
      <c r="B373" s="6" t="s">
        <v>742</v>
      </c>
      <c r="C373" s="6" t="s">
        <v>757</v>
      </c>
      <c r="D373" s="5">
        <v>0</v>
      </c>
      <c r="E373" s="5">
        <v>475.72834899999998</v>
      </c>
      <c r="F373" s="5">
        <v>140.52600000000001</v>
      </c>
      <c r="G373" s="5">
        <v>616.25434899999993</v>
      </c>
      <c r="H373" s="5">
        <v>1875.303868</v>
      </c>
      <c r="I373" s="5">
        <v>129.328078</v>
      </c>
      <c r="J373" s="5">
        <v>0</v>
      </c>
      <c r="K373" s="5">
        <v>2004.631946</v>
      </c>
      <c r="L373" s="5">
        <v>472.426624</v>
      </c>
      <c r="M373" s="5">
        <v>744.69340800000009</v>
      </c>
      <c r="N373" s="5">
        <v>45.439807999999999</v>
      </c>
      <c r="O373" s="5">
        <v>34.079855000000002</v>
      </c>
      <c r="P373" s="5">
        <v>950.51043500000003</v>
      </c>
      <c r="Q373" s="5">
        <v>45.809235999999999</v>
      </c>
      <c r="R373" s="5">
        <v>1820.5327420000001</v>
      </c>
      <c r="S373" s="5">
        <v>98.50751799999999</v>
      </c>
      <c r="T373" s="5">
        <v>0</v>
      </c>
      <c r="U373" s="5">
        <v>670.0258980000001</v>
      </c>
      <c r="V373" s="5">
        <v>202.72003700000002</v>
      </c>
      <c r="W373" s="5">
        <v>5885.0991139999996</v>
      </c>
      <c r="X373" s="5">
        <v>5839.2898780000005</v>
      </c>
      <c r="Y373" s="19">
        <v>31.794501</v>
      </c>
      <c r="Z373" s="19">
        <v>17.764061999999999</v>
      </c>
      <c r="AA373" s="19">
        <v>12.038847167727276</v>
      </c>
      <c r="AB373" s="19">
        <v>0</v>
      </c>
      <c r="AC373" s="19">
        <v>29.802909167727275</v>
      </c>
      <c r="AD373" s="19">
        <v>42.958454000000003</v>
      </c>
      <c r="AE373" s="19">
        <v>62.41328</v>
      </c>
      <c r="AF373" s="19">
        <v>4.3117999999999999</v>
      </c>
      <c r="AG373" s="19">
        <v>3.2338499999999999</v>
      </c>
      <c r="AH373" s="19">
        <v>79.350682000000006</v>
      </c>
      <c r="AI373" s="19">
        <v>4.0229910000000002</v>
      </c>
      <c r="AJ373" s="19">
        <v>149.30961199999999</v>
      </c>
      <c r="AK373" s="19">
        <v>7.224456</v>
      </c>
      <c r="AL373" s="19">
        <v>0</v>
      </c>
      <c r="AM373" s="19">
        <v>261.08993216772728</v>
      </c>
    </row>
    <row r="374" spans="1:39">
      <c r="A374" s="6" t="s">
        <v>758</v>
      </c>
      <c r="B374" s="6" t="s">
        <v>742</v>
      </c>
      <c r="C374" s="6" t="s">
        <v>759</v>
      </c>
      <c r="D374" s="5">
        <v>0</v>
      </c>
      <c r="E374" s="5">
        <v>525.61451999999997</v>
      </c>
      <c r="F374" s="5">
        <v>159.74700000000001</v>
      </c>
      <c r="G374" s="5">
        <v>685.36152000000004</v>
      </c>
      <c r="H374" s="5">
        <v>2493.948613</v>
      </c>
      <c r="I374" s="5">
        <v>165.137642</v>
      </c>
      <c r="J374" s="5">
        <v>0</v>
      </c>
      <c r="K374" s="5">
        <v>2659.0862549999997</v>
      </c>
      <c r="L374" s="5">
        <v>809.02839899999992</v>
      </c>
      <c r="M374" s="5">
        <v>608.39651700000002</v>
      </c>
      <c r="N374" s="5">
        <v>62.326042999999999</v>
      </c>
      <c r="O374" s="5">
        <v>46.744534000000002</v>
      </c>
      <c r="P374" s="5">
        <v>697.33829200000002</v>
      </c>
      <c r="Q374" s="5">
        <v>84.016661999999997</v>
      </c>
      <c r="R374" s="5">
        <v>1498.822048</v>
      </c>
      <c r="S374" s="5">
        <v>112.831064</v>
      </c>
      <c r="T374" s="5">
        <v>0</v>
      </c>
      <c r="U374" s="5">
        <v>813.45565899999997</v>
      </c>
      <c r="V374" s="5">
        <v>420.48401899999999</v>
      </c>
      <c r="W374" s="5">
        <v>6999.0689640000001</v>
      </c>
      <c r="X374" s="5">
        <v>6915.0523020000001</v>
      </c>
      <c r="Y374" s="19">
        <v>42.390737999999999</v>
      </c>
      <c r="Z374" s="19">
        <v>195.17183900000001</v>
      </c>
      <c r="AA374" s="19">
        <v>15.716115</v>
      </c>
      <c r="AB374" s="19">
        <v>0</v>
      </c>
      <c r="AC374" s="19">
        <v>210.88795400000001</v>
      </c>
      <c r="AD374" s="19">
        <v>62.991681999999997</v>
      </c>
      <c r="AE374" s="19">
        <v>57.148847000000004</v>
      </c>
      <c r="AF374" s="19">
        <v>5.9141430000000001</v>
      </c>
      <c r="AG374" s="19">
        <v>4.4356080000000002</v>
      </c>
      <c r="AH374" s="19">
        <v>65.503463999999994</v>
      </c>
      <c r="AI374" s="19">
        <v>7.8919839999999999</v>
      </c>
      <c r="AJ374" s="19">
        <v>133.002062</v>
      </c>
      <c r="AK374" s="19">
        <v>10.579556</v>
      </c>
      <c r="AL374" s="19">
        <v>0</v>
      </c>
      <c r="AM374" s="19">
        <v>459.851992</v>
      </c>
    </row>
    <row r="375" spans="1:39">
      <c r="A375" s="6" t="s">
        <v>760</v>
      </c>
      <c r="B375" s="6" t="s">
        <v>742</v>
      </c>
      <c r="C375" s="6" t="s">
        <v>761</v>
      </c>
      <c r="D375" s="5">
        <v>0</v>
      </c>
      <c r="E375" s="5">
        <v>868.16923099999997</v>
      </c>
      <c r="F375" s="5">
        <v>250.023</v>
      </c>
      <c r="G375" s="5">
        <v>1118.192231</v>
      </c>
      <c r="H375" s="5">
        <v>5062.5206119999993</v>
      </c>
      <c r="I375" s="5">
        <v>350.56728299999997</v>
      </c>
      <c r="J375" s="5">
        <v>0</v>
      </c>
      <c r="K375" s="5">
        <v>5413.0878949999997</v>
      </c>
      <c r="L375" s="5">
        <v>1078.0593899999999</v>
      </c>
      <c r="M375" s="5">
        <v>990.12526200000002</v>
      </c>
      <c r="N375" s="5">
        <v>91.07178900000001</v>
      </c>
      <c r="O375" s="5">
        <v>68.303842000000003</v>
      </c>
      <c r="P375" s="5">
        <v>1134.872145</v>
      </c>
      <c r="Q375" s="5">
        <v>136.731584</v>
      </c>
      <c r="R375" s="5">
        <v>2421.1046219999998</v>
      </c>
      <c r="S375" s="5">
        <v>214.35727499999999</v>
      </c>
      <c r="T375" s="5">
        <v>0</v>
      </c>
      <c r="U375" s="5">
        <v>271.87012800000002</v>
      </c>
      <c r="V375" s="5">
        <v>688.99080400000003</v>
      </c>
      <c r="W375" s="5">
        <v>11205.662344999999</v>
      </c>
      <c r="X375" s="5">
        <v>11068.930760999998</v>
      </c>
      <c r="Y375" s="19">
        <v>70.560582999999994</v>
      </c>
      <c r="Z375" s="19">
        <v>430.24486100000001</v>
      </c>
      <c r="AA375" s="19">
        <v>30.853953000000001</v>
      </c>
      <c r="AB375" s="19">
        <v>0</v>
      </c>
      <c r="AC375" s="19">
        <v>461.098814</v>
      </c>
      <c r="AD375" s="19">
        <v>92.660319999999999</v>
      </c>
      <c r="AE375" s="19">
        <v>70.646488000000005</v>
      </c>
      <c r="AF375" s="19">
        <v>8.6418389999999992</v>
      </c>
      <c r="AG375" s="19">
        <v>6.4813799999999997</v>
      </c>
      <c r="AH375" s="19">
        <v>80.974332000000004</v>
      </c>
      <c r="AI375" s="19">
        <v>9.7559439999999995</v>
      </c>
      <c r="AJ375" s="19">
        <v>166.74403899999999</v>
      </c>
      <c r="AK375" s="19">
        <v>17.968465999999999</v>
      </c>
      <c r="AL375" s="19">
        <v>0</v>
      </c>
      <c r="AM375" s="19">
        <v>809.03222200000005</v>
      </c>
    </row>
    <row r="376" spans="1:39">
      <c r="A376" s="6" t="s">
        <v>762</v>
      </c>
      <c r="B376" s="6" t="s">
        <v>742</v>
      </c>
      <c r="C376" s="6" t="s">
        <v>711</v>
      </c>
      <c r="D376" s="5">
        <v>0</v>
      </c>
      <c r="E376" s="5">
        <v>90.520162000000013</v>
      </c>
      <c r="F376" s="5">
        <v>36.69</v>
      </c>
      <c r="G376" s="5">
        <v>127.21016200000001</v>
      </c>
      <c r="H376" s="5">
        <v>563.787734</v>
      </c>
      <c r="I376" s="5">
        <v>38.879387999999999</v>
      </c>
      <c r="J376" s="5">
        <v>0</v>
      </c>
      <c r="K376" s="5">
        <v>602.66712200000006</v>
      </c>
      <c r="L376" s="5">
        <v>356.91570899999999</v>
      </c>
      <c r="M376" s="5">
        <v>559.76407799999993</v>
      </c>
      <c r="N376" s="5">
        <v>48.587899</v>
      </c>
      <c r="O376" s="5">
        <v>36.440925</v>
      </c>
      <c r="P376" s="5">
        <v>704.43965800000001</v>
      </c>
      <c r="Q376" s="5">
        <v>40.334046000000001</v>
      </c>
      <c r="R376" s="5">
        <v>1389.5666059999999</v>
      </c>
      <c r="S376" s="5">
        <v>18.162075000000002</v>
      </c>
      <c r="T376" s="5">
        <v>0</v>
      </c>
      <c r="U376" s="5">
        <v>0</v>
      </c>
      <c r="V376" s="5">
        <v>69.103800000000007</v>
      </c>
      <c r="W376" s="5">
        <v>2563.6254739999999</v>
      </c>
      <c r="X376" s="5">
        <v>2523.291428</v>
      </c>
      <c r="Y376" s="19">
        <v>7.7482639999999998</v>
      </c>
      <c r="Z376" s="19">
        <v>49.627322999999997</v>
      </c>
      <c r="AA376" s="19">
        <v>3.0486279999999999</v>
      </c>
      <c r="AB376" s="19">
        <v>0</v>
      </c>
      <c r="AC376" s="19">
        <v>52.675950999999998</v>
      </c>
      <c r="AD376" s="19">
        <v>36.326264999999999</v>
      </c>
      <c r="AE376" s="19">
        <v>55.576346000000001</v>
      </c>
      <c r="AF376" s="19">
        <v>4.6105239999999998</v>
      </c>
      <c r="AG376" s="19">
        <v>3.4578929999999999</v>
      </c>
      <c r="AH376" s="19">
        <v>69.476811999999995</v>
      </c>
      <c r="AI376" s="19">
        <v>4.2773380000000003</v>
      </c>
      <c r="AJ376" s="19">
        <v>133.12157500000001</v>
      </c>
      <c r="AK376" s="19">
        <v>0</v>
      </c>
      <c r="AL376" s="19">
        <v>0</v>
      </c>
      <c r="AM376" s="19">
        <v>229.87205500000002</v>
      </c>
    </row>
    <row r="377" spans="1:39">
      <c r="A377" s="8" t="s">
        <v>763</v>
      </c>
      <c r="B377" s="6" t="s">
        <v>742</v>
      </c>
      <c r="C377" s="6" t="s">
        <v>764</v>
      </c>
      <c r="D377" s="5">
        <v>0</v>
      </c>
      <c r="E377" s="5">
        <v>280.28257000000002</v>
      </c>
      <c r="F377" s="5">
        <v>100.071</v>
      </c>
      <c r="G377" s="5">
        <v>380.35356999999999</v>
      </c>
      <c r="H377" s="5">
        <v>1053.3964709999998</v>
      </c>
      <c r="I377" s="5">
        <v>111.49794899999999</v>
      </c>
      <c r="J377" s="5">
        <v>0</v>
      </c>
      <c r="K377" s="5">
        <v>1164.8944199999999</v>
      </c>
      <c r="L377" s="5">
        <v>400.924488</v>
      </c>
      <c r="M377" s="5">
        <v>677.00843700000007</v>
      </c>
      <c r="N377" s="5">
        <v>42.778548999999998</v>
      </c>
      <c r="O377" s="5">
        <v>32.083911999999998</v>
      </c>
      <c r="P377" s="5">
        <v>856.90193999999997</v>
      </c>
      <c r="Q377" s="5">
        <v>45.890867</v>
      </c>
      <c r="R377" s="5">
        <v>1654.6637050000002</v>
      </c>
      <c r="S377" s="5">
        <v>40.773963000000002</v>
      </c>
      <c r="T377" s="5">
        <v>0</v>
      </c>
      <c r="U377" s="5">
        <v>0</v>
      </c>
      <c r="V377" s="5">
        <v>159.81876500000001</v>
      </c>
      <c r="W377" s="5">
        <v>3801.4289110000004</v>
      </c>
      <c r="X377" s="5">
        <v>3755.5380440000004</v>
      </c>
      <c r="Y377" s="19">
        <v>27.203896</v>
      </c>
      <c r="Z377" s="19">
        <v>259.25249200000002</v>
      </c>
      <c r="AA377" s="19">
        <v>9.488812832272723</v>
      </c>
      <c r="AB377" s="19">
        <v>0</v>
      </c>
      <c r="AC377" s="19">
        <v>268.7413048322727</v>
      </c>
      <c r="AD377" s="19">
        <v>35.226492999999998</v>
      </c>
      <c r="AE377" s="19">
        <v>64.770483999999996</v>
      </c>
      <c r="AF377" s="19">
        <v>4.0592730000000001</v>
      </c>
      <c r="AG377" s="19">
        <v>3.0444559999999998</v>
      </c>
      <c r="AH377" s="19">
        <v>82.831290999999993</v>
      </c>
      <c r="AI377" s="19">
        <v>3.89039</v>
      </c>
      <c r="AJ377" s="19">
        <v>154.70550399999999</v>
      </c>
      <c r="AK377" s="19">
        <v>4.9859260000000001</v>
      </c>
      <c r="AL377" s="19">
        <v>0</v>
      </c>
      <c r="AM377" s="19">
        <v>490.86312383227266</v>
      </c>
    </row>
    <row r="378" spans="1:39">
      <c r="A378" s="6" t="s">
        <v>765</v>
      </c>
      <c r="B378" s="6" t="s">
        <v>742</v>
      </c>
      <c r="C378" s="6" t="s">
        <v>766</v>
      </c>
      <c r="D378" s="5">
        <v>0</v>
      </c>
      <c r="E378" s="5">
        <v>1258.9984650000001</v>
      </c>
      <c r="F378" s="5">
        <v>195.65700000000001</v>
      </c>
      <c r="G378" s="5">
        <v>1454.655465</v>
      </c>
      <c r="H378" s="5">
        <v>3468.096278</v>
      </c>
      <c r="I378" s="5">
        <v>297.94635899999997</v>
      </c>
      <c r="J378" s="5">
        <v>0</v>
      </c>
      <c r="K378" s="5">
        <v>3766.042637</v>
      </c>
      <c r="L378" s="5">
        <v>943.89231499999994</v>
      </c>
      <c r="M378" s="5">
        <v>739.64704299999994</v>
      </c>
      <c r="N378" s="5">
        <v>71.468387000000007</v>
      </c>
      <c r="O378" s="5">
        <v>53.601290999999996</v>
      </c>
      <c r="P378" s="5">
        <v>847.77639699999997</v>
      </c>
      <c r="Q378" s="5">
        <v>102.141735</v>
      </c>
      <c r="R378" s="5">
        <v>1814.6348529999998</v>
      </c>
      <c r="S378" s="5">
        <v>331.825738</v>
      </c>
      <c r="T378" s="5">
        <v>0</v>
      </c>
      <c r="U378" s="5">
        <v>0</v>
      </c>
      <c r="V378" s="5">
        <v>890.99069799999995</v>
      </c>
      <c r="W378" s="5">
        <v>9202.041706</v>
      </c>
      <c r="X378" s="5">
        <v>9099.8999710000007</v>
      </c>
      <c r="Y378" s="19">
        <v>99.826303999999993</v>
      </c>
      <c r="Z378" s="19">
        <v>261.391053</v>
      </c>
      <c r="AA378" s="19">
        <v>26.069853999999999</v>
      </c>
      <c r="AB378" s="19">
        <v>0</v>
      </c>
      <c r="AC378" s="19">
        <v>287.46090700000002</v>
      </c>
      <c r="AD378" s="19">
        <v>72.855597000000003</v>
      </c>
      <c r="AE378" s="19">
        <v>66.334457999999998</v>
      </c>
      <c r="AF378" s="19">
        <v>6.781663</v>
      </c>
      <c r="AG378" s="19">
        <v>5.0862480000000003</v>
      </c>
      <c r="AH378" s="19">
        <v>76.031924000000004</v>
      </c>
      <c r="AI378" s="19">
        <v>9.1604729999999996</v>
      </c>
      <c r="AJ378" s="19">
        <v>154.23429300000001</v>
      </c>
      <c r="AK378" s="19">
        <v>27.401906</v>
      </c>
      <c r="AL378" s="19">
        <v>0</v>
      </c>
      <c r="AM378" s="19">
        <v>641.77900699999987</v>
      </c>
    </row>
    <row r="379" spans="1:39">
      <c r="A379" s="6" t="s">
        <v>767</v>
      </c>
      <c r="B379" s="6" t="s">
        <v>742</v>
      </c>
      <c r="C379" s="6" t="s">
        <v>768</v>
      </c>
      <c r="D379" s="5">
        <v>0</v>
      </c>
      <c r="E379" s="5">
        <v>735.46537899999998</v>
      </c>
      <c r="F379" s="5">
        <v>187.40700000000001</v>
      </c>
      <c r="G379" s="5">
        <v>922.87237899999991</v>
      </c>
      <c r="H379" s="5">
        <v>2559.431454</v>
      </c>
      <c r="I379" s="5">
        <v>126.698329</v>
      </c>
      <c r="J379" s="5">
        <v>0</v>
      </c>
      <c r="K379" s="5">
        <v>2686.1297829999999</v>
      </c>
      <c r="L379" s="5">
        <v>887.79229599999996</v>
      </c>
      <c r="M379" s="5">
        <v>868.66135699999995</v>
      </c>
      <c r="N379" s="5">
        <v>83.364523000000005</v>
      </c>
      <c r="O379" s="5">
        <v>62.523392999999999</v>
      </c>
      <c r="P379" s="5">
        <v>995.65137300000004</v>
      </c>
      <c r="Q379" s="5">
        <v>119.95799700000001</v>
      </c>
      <c r="R379" s="5">
        <v>2130.1586430000002</v>
      </c>
      <c r="S379" s="5">
        <v>158.23194000000001</v>
      </c>
      <c r="T379" s="5">
        <v>0</v>
      </c>
      <c r="U379" s="5">
        <v>1000.431415</v>
      </c>
      <c r="V379" s="5">
        <v>649.90731200000005</v>
      </c>
      <c r="W379" s="5">
        <v>8435.5237680000009</v>
      </c>
      <c r="X379" s="5">
        <v>8315.5657710000014</v>
      </c>
      <c r="Y379" s="19">
        <v>58.694999000000003</v>
      </c>
      <c r="Z379" s="19">
        <v>244.442916</v>
      </c>
      <c r="AA379" s="19">
        <v>11.816305</v>
      </c>
      <c r="AB379" s="19">
        <v>0</v>
      </c>
      <c r="AC379" s="19">
        <v>256.25922100000003</v>
      </c>
      <c r="AD379" s="19">
        <v>78.785518999999994</v>
      </c>
      <c r="AE379" s="19">
        <v>78.802978999999993</v>
      </c>
      <c r="AF379" s="19">
        <v>7.9104919999999996</v>
      </c>
      <c r="AG379" s="19">
        <v>5.932868</v>
      </c>
      <c r="AH379" s="19">
        <v>90.323222999999999</v>
      </c>
      <c r="AI379" s="19">
        <v>10.882315999999999</v>
      </c>
      <c r="AJ379" s="19">
        <v>182.969562</v>
      </c>
      <c r="AK379" s="19">
        <v>16.907122000000001</v>
      </c>
      <c r="AL379" s="19">
        <v>0</v>
      </c>
      <c r="AM379" s="19">
        <v>593.61642300000005</v>
      </c>
    </row>
    <row r="380" spans="1:39">
      <c r="A380" s="6" t="s">
        <v>769</v>
      </c>
      <c r="B380" s="6" t="s">
        <v>742</v>
      </c>
      <c r="C380" s="6" t="s">
        <v>770</v>
      </c>
      <c r="D380" s="5">
        <v>0</v>
      </c>
      <c r="E380" s="5">
        <v>412.23654099999999</v>
      </c>
      <c r="F380" s="5">
        <v>96.986999999999995</v>
      </c>
      <c r="G380" s="5">
        <v>509.22354099999995</v>
      </c>
      <c r="H380" s="5">
        <v>1468.068051</v>
      </c>
      <c r="I380" s="5">
        <v>67.14076399999999</v>
      </c>
      <c r="J380" s="5">
        <v>0</v>
      </c>
      <c r="K380" s="5">
        <v>1535.208815</v>
      </c>
      <c r="L380" s="5">
        <v>739.65036299999997</v>
      </c>
      <c r="M380" s="5">
        <v>894.48241700000005</v>
      </c>
      <c r="N380" s="5">
        <v>89.458095</v>
      </c>
      <c r="O380" s="5">
        <v>67.093570999999997</v>
      </c>
      <c r="P380" s="5">
        <v>1140.959971</v>
      </c>
      <c r="Q380" s="5">
        <v>55.457442</v>
      </c>
      <c r="R380" s="5">
        <v>2247.4514959999997</v>
      </c>
      <c r="S380" s="5">
        <v>95.934289000000007</v>
      </c>
      <c r="T380" s="5">
        <v>0</v>
      </c>
      <c r="U380" s="5">
        <v>1443.6084539999999</v>
      </c>
      <c r="V380" s="5">
        <v>391.07566600000001</v>
      </c>
      <c r="W380" s="5">
        <v>6962.1526240000003</v>
      </c>
      <c r="X380" s="5">
        <v>6906.6951820000004</v>
      </c>
      <c r="Y380" s="19">
        <v>32.428170000000001</v>
      </c>
      <c r="Z380" s="19">
        <v>136.54288700000001</v>
      </c>
      <c r="AA380" s="19">
        <v>6.3355889999999997</v>
      </c>
      <c r="AB380" s="19">
        <v>0</v>
      </c>
      <c r="AC380" s="19">
        <v>142.87847600000001</v>
      </c>
      <c r="AD380" s="19">
        <v>71.327394999999996</v>
      </c>
      <c r="AE380" s="19">
        <v>89.414303000000004</v>
      </c>
      <c r="AF380" s="19">
        <v>8.4887119999999996</v>
      </c>
      <c r="AG380" s="19">
        <v>6.3665339999999997</v>
      </c>
      <c r="AH380" s="19">
        <v>113.069016</v>
      </c>
      <c r="AI380" s="19">
        <v>6.1222810000000001</v>
      </c>
      <c r="AJ380" s="19">
        <v>217.33856499999999</v>
      </c>
      <c r="AK380" s="19">
        <v>9.8410229999999999</v>
      </c>
      <c r="AL380" s="19">
        <v>0</v>
      </c>
      <c r="AM380" s="19">
        <v>473.81362899999999</v>
      </c>
    </row>
    <row r="381" spans="1:39">
      <c r="A381" s="6" t="s">
        <v>771</v>
      </c>
      <c r="B381" s="6" t="s">
        <v>742</v>
      </c>
      <c r="C381" s="6" t="s">
        <v>772</v>
      </c>
      <c r="D381" s="5">
        <v>0</v>
      </c>
      <c r="E381" s="5">
        <v>225.66773999999998</v>
      </c>
      <c r="F381" s="5">
        <v>71.361000000000004</v>
      </c>
      <c r="G381" s="5">
        <v>297.02873999999997</v>
      </c>
      <c r="H381" s="5">
        <v>1151.8059189999999</v>
      </c>
      <c r="I381" s="5">
        <v>49.887112000000002</v>
      </c>
      <c r="J381" s="5">
        <v>0</v>
      </c>
      <c r="K381" s="5">
        <v>1201.693031</v>
      </c>
      <c r="L381" s="5">
        <v>526.86732200000006</v>
      </c>
      <c r="M381" s="5">
        <v>692.99882700000001</v>
      </c>
      <c r="N381" s="5">
        <v>70.27921400000001</v>
      </c>
      <c r="O381" s="5">
        <v>52.709411000000003</v>
      </c>
      <c r="P381" s="5">
        <v>880.500944</v>
      </c>
      <c r="Q381" s="5">
        <v>44.998491999999999</v>
      </c>
      <c r="R381" s="5">
        <v>1741.4868880000001</v>
      </c>
      <c r="S381" s="5">
        <v>47.649934999999999</v>
      </c>
      <c r="T381" s="5">
        <v>0</v>
      </c>
      <c r="U381" s="5">
        <v>0</v>
      </c>
      <c r="V381" s="5">
        <v>128.97712899999999</v>
      </c>
      <c r="W381" s="5">
        <v>3943.7030449999997</v>
      </c>
      <c r="X381" s="5">
        <v>3898.704553</v>
      </c>
      <c r="Y381" s="19">
        <v>18.196646000000001</v>
      </c>
      <c r="Z381" s="19">
        <v>90.755393999999995</v>
      </c>
      <c r="AA381" s="19">
        <v>4.0195850000000002</v>
      </c>
      <c r="AB381" s="19">
        <v>0</v>
      </c>
      <c r="AC381" s="19">
        <v>94.774979000000002</v>
      </c>
      <c r="AD381" s="19">
        <v>52.703086999999996</v>
      </c>
      <c r="AE381" s="19">
        <v>61.309283999999998</v>
      </c>
      <c r="AF381" s="19">
        <v>6.6688200000000002</v>
      </c>
      <c r="AG381" s="19">
        <v>5.0016150000000001</v>
      </c>
      <c r="AH381" s="19">
        <v>78.212463</v>
      </c>
      <c r="AI381" s="19">
        <v>3.7957290000000001</v>
      </c>
      <c r="AJ381" s="19">
        <v>151.192182</v>
      </c>
      <c r="AK381" s="19">
        <v>4.520435</v>
      </c>
      <c r="AL381" s="19">
        <v>0</v>
      </c>
      <c r="AM381" s="19">
        <v>321.38732900000002</v>
      </c>
    </row>
    <row r="382" spans="1:39">
      <c r="A382" s="6" t="s">
        <v>773</v>
      </c>
      <c r="B382" s="6" t="s">
        <v>742</v>
      </c>
      <c r="C382" s="6" t="s">
        <v>774</v>
      </c>
      <c r="D382" s="5">
        <v>0</v>
      </c>
      <c r="E382" s="5">
        <v>519.17728299999999</v>
      </c>
      <c r="F382" s="5">
        <v>144.327</v>
      </c>
      <c r="G382" s="5">
        <v>663.5042830000001</v>
      </c>
      <c r="H382" s="5">
        <v>2708.5181299999999</v>
      </c>
      <c r="I382" s="5">
        <v>164.74354500000001</v>
      </c>
      <c r="J382" s="5">
        <v>0</v>
      </c>
      <c r="K382" s="5">
        <v>2873.2616749999997</v>
      </c>
      <c r="L382" s="5">
        <v>1041.342758</v>
      </c>
      <c r="M382" s="5">
        <v>843.06820499999992</v>
      </c>
      <c r="N382" s="5">
        <v>89.735916000000003</v>
      </c>
      <c r="O382" s="5">
        <v>67.301935999999998</v>
      </c>
      <c r="P382" s="5">
        <v>966.31674699999996</v>
      </c>
      <c r="Q382" s="5">
        <v>116.423705</v>
      </c>
      <c r="R382" s="5">
        <v>2082.846509</v>
      </c>
      <c r="S382" s="5">
        <v>123.60167200000001</v>
      </c>
      <c r="T382" s="5">
        <v>0</v>
      </c>
      <c r="U382" s="5">
        <v>915.85195499999998</v>
      </c>
      <c r="V382" s="5">
        <v>792.07143200000007</v>
      </c>
      <c r="W382" s="5">
        <v>8492.4802839999993</v>
      </c>
      <c r="X382" s="5">
        <v>8376.0565790000001</v>
      </c>
      <c r="Y382" s="19">
        <v>43.024571000000002</v>
      </c>
      <c r="Z382" s="19">
        <v>214.69189</v>
      </c>
      <c r="AA382" s="19">
        <v>16.226344000000001</v>
      </c>
      <c r="AB382" s="19">
        <v>0</v>
      </c>
      <c r="AC382" s="19">
        <v>230.91823400000001</v>
      </c>
      <c r="AD382" s="19">
        <v>86.121525000000005</v>
      </c>
      <c r="AE382" s="19">
        <v>72.525047000000001</v>
      </c>
      <c r="AF382" s="19">
        <v>8.5150769999999998</v>
      </c>
      <c r="AG382" s="19">
        <v>6.3863070000000004</v>
      </c>
      <c r="AH382" s="19">
        <v>83.127517999999995</v>
      </c>
      <c r="AI382" s="19">
        <v>10.015364</v>
      </c>
      <c r="AJ382" s="19">
        <v>170.55394899999999</v>
      </c>
      <c r="AK382" s="19">
        <v>13.183089000000001</v>
      </c>
      <c r="AL382" s="19">
        <v>0</v>
      </c>
      <c r="AM382" s="19">
        <v>543.80136800000002</v>
      </c>
    </row>
    <row r="383" spans="1:39">
      <c r="A383" s="6" t="s">
        <v>775</v>
      </c>
      <c r="B383" s="6" t="s">
        <v>742</v>
      </c>
      <c r="C383" s="6" t="s">
        <v>776</v>
      </c>
      <c r="D383" s="5">
        <v>0</v>
      </c>
      <c r="E383" s="5">
        <v>588.04744200000005</v>
      </c>
      <c r="F383" s="5">
        <v>102.759</v>
      </c>
      <c r="G383" s="5">
        <v>690.80644200000006</v>
      </c>
      <c r="H383" s="5">
        <v>1551.0685269999999</v>
      </c>
      <c r="I383" s="5">
        <v>243.248884</v>
      </c>
      <c r="J383" s="5">
        <v>0</v>
      </c>
      <c r="K383" s="5">
        <v>1794.317411</v>
      </c>
      <c r="L383" s="5">
        <v>631.44279299999994</v>
      </c>
      <c r="M383" s="5">
        <v>972.30025799999999</v>
      </c>
      <c r="N383" s="5">
        <v>67.796335999999997</v>
      </c>
      <c r="O383" s="5">
        <v>50.847251999999997</v>
      </c>
      <c r="P383" s="5">
        <v>1213.7887479999999</v>
      </c>
      <c r="Q383" s="5">
        <v>75.83035799999999</v>
      </c>
      <c r="R383" s="5">
        <v>2380.5629520000002</v>
      </c>
      <c r="S383" s="5">
        <v>132.78065599999999</v>
      </c>
      <c r="T383" s="5">
        <v>0</v>
      </c>
      <c r="U383" s="5">
        <v>38.228960000000001</v>
      </c>
      <c r="V383" s="5">
        <v>301.22100499999999</v>
      </c>
      <c r="W383" s="5">
        <v>5969.3602190000001</v>
      </c>
      <c r="X383" s="5">
        <v>5893.5298610000009</v>
      </c>
      <c r="Y383" s="19">
        <v>48.12426</v>
      </c>
      <c r="Z383" s="19">
        <v>143.02968300000001</v>
      </c>
      <c r="AA383" s="19">
        <v>22.251417</v>
      </c>
      <c r="AB383" s="19">
        <v>0</v>
      </c>
      <c r="AC383" s="19">
        <v>165.28110000000001</v>
      </c>
      <c r="AD383" s="19">
        <v>58.205772000000003</v>
      </c>
      <c r="AE383" s="19">
        <v>79.580218000000002</v>
      </c>
      <c r="AF383" s="19">
        <v>6.4332200000000004</v>
      </c>
      <c r="AG383" s="19">
        <v>4.8249149999999998</v>
      </c>
      <c r="AH383" s="19">
        <v>100.318382</v>
      </c>
      <c r="AI383" s="19">
        <v>5.6341830000000002</v>
      </c>
      <c r="AJ383" s="19">
        <v>191.156735</v>
      </c>
      <c r="AK383" s="19">
        <v>11.456992</v>
      </c>
      <c r="AL383" s="19">
        <v>0</v>
      </c>
      <c r="AM383" s="19">
        <v>474.22485899999998</v>
      </c>
    </row>
    <row r="384" spans="1:39">
      <c r="A384" s="6" t="s">
        <v>777</v>
      </c>
      <c r="B384" s="6" t="s">
        <v>742</v>
      </c>
      <c r="C384" s="6" t="s">
        <v>778</v>
      </c>
      <c r="D384" s="5">
        <v>0</v>
      </c>
      <c r="E384" s="5">
        <v>377.72280499999999</v>
      </c>
      <c r="F384" s="5">
        <v>99.882000000000005</v>
      </c>
      <c r="G384" s="5">
        <v>477.604805</v>
      </c>
      <c r="H384" s="5">
        <v>2264.0646069999998</v>
      </c>
      <c r="I384" s="5">
        <v>123.163448</v>
      </c>
      <c r="J384" s="5">
        <v>0</v>
      </c>
      <c r="K384" s="5">
        <v>2387.2280549999996</v>
      </c>
      <c r="L384" s="5">
        <v>632.15168500000004</v>
      </c>
      <c r="M384" s="5">
        <v>968.49095299999999</v>
      </c>
      <c r="N384" s="5">
        <v>60.067428</v>
      </c>
      <c r="O384" s="5">
        <v>45.050572000000003</v>
      </c>
      <c r="P384" s="5">
        <v>1227.939867</v>
      </c>
      <c r="Q384" s="5">
        <v>64.411777000000001</v>
      </c>
      <c r="R384" s="5">
        <v>2365.9605970000002</v>
      </c>
      <c r="S384" s="5">
        <v>91.149778000000012</v>
      </c>
      <c r="T384" s="5">
        <v>0</v>
      </c>
      <c r="U384" s="5">
        <v>0</v>
      </c>
      <c r="V384" s="5">
        <v>325.72245700000002</v>
      </c>
      <c r="W384" s="5">
        <v>6279.8173770000003</v>
      </c>
      <c r="X384" s="5">
        <v>6215.405600000001</v>
      </c>
      <c r="Y384" s="19">
        <v>31.812013</v>
      </c>
      <c r="Z384" s="19">
        <v>162.240679</v>
      </c>
      <c r="AA384" s="19">
        <v>11.150129</v>
      </c>
      <c r="AB384" s="19">
        <v>0</v>
      </c>
      <c r="AC384" s="19">
        <v>173.39080799999999</v>
      </c>
      <c r="AD384" s="19">
        <v>56.416516999999999</v>
      </c>
      <c r="AE384" s="19">
        <v>97.249185999999995</v>
      </c>
      <c r="AF384" s="19">
        <v>5.6998199999999999</v>
      </c>
      <c r="AG384" s="19">
        <v>4.2748660000000003</v>
      </c>
      <c r="AH384" s="19">
        <v>122.294946</v>
      </c>
      <c r="AI384" s="19">
        <v>7.059736</v>
      </c>
      <c r="AJ384" s="19">
        <v>229.51881800000001</v>
      </c>
      <c r="AK384" s="19">
        <v>8.0979500000000009</v>
      </c>
      <c r="AL384" s="19">
        <v>0</v>
      </c>
      <c r="AM384" s="19">
        <v>499.23610599999995</v>
      </c>
    </row>
    <row r="385" spans="1:39">
      <c r="A385" s="6" t="s">
        <v>779</v>
      </c>
      <c r="B385" s="6" t="s">
        <v>742</v>
      </c>
      <c r="C385" s="6" t="s">
        <v>780</v>
      </c>
      <c r="D385" s="5">
        <v>0</v>
      </c>
      <c r="E385" s="5">
        <v>506.42969599999998</v>
      </c>
      <c r="F385" s="5">
        <v>166.803</v>
      </c>
      <c r="G385" s="5">
        <v>673.23269600000003</v>
      </c>
      <c r="H385" s="5">
        <v>2287.2378620000004</v>
      </c>
      <c r="I385" s="5">
        <v>184.39962700000001</v>
      </c>
      <c r="J385" s="5">
        <v>0</v>
      </c>
      <c r="K385" s="5">
        <v>2471.6374890000002</v>
      </c>
      <c r="L385" s="5">
        <v>763.57802200000003</v>
      </c>
      <c r="M385" s="5">
        <v>733.31174899999996</v>
      </c>
      <c r="N385" s="5">
        <v>69.850415999999996</v>
      </c>
      <c r="O385" s="5">
        <v>52.387811999999997</v>
      </c>
      <c r="P385" s="5">
        <v>840.51494300000002</v>
      </c>
      <c r="Q385" s="5">
        <v>101.26686100000001</v>
      </c>
      <c r="R385" s="5">
        <v>1797.3317809999999</v>
      </c>
      <c r="S385" s="5">
        <v>103.86710600000001</v>
      </c>
      <c r="T385" s="5">
        <v>0</v>
      </c>
      <c r="U385" s="5">
        <v>344.00658500000003</v>
      </c>
      <c r="V385" s="5">
        <v>530.808986</v>
      </c>
      <c r="W385" s="5">
        <v>6684.4626649999991</v>
      </c>
      <c r="X385" s="5">
        <v>6583.195804</v>
      </c>
      <c r="Y385" s="19">
        <v>41.272165000000001</v>
      </c>
      <c r="Z385" s="19">
        <v>220.67902000000001</v>
      </c>
      <c r="AA385" s="19">
        <v>17.231365</v>
      </c>
      <c r="AB385" s="19">
        <v>0</v>
      </c>
      <c r="AC385" s="19">
        <v>237.91038499999999</v>
      </c>
      <c r="AD385" s="19">
        <v>68.217676999999995</v>
      </c>
      <c r="AE385" s="19">
        <v>65.125611000000006</v>
      </c>
      <c r="AF385" s="19">
        <v>6.6281340000000002</v>
      </c>
      <c r="AG385" s="19">
        <v>4.971101</v>
      </c>
      <c r="AH385" s="19">
        <v>74.646355</v>
      </c>
      <c r="AI385" s="19">
        <v>8.9935369999999999</v>
      </c>
      <c r="AJ385" s="19">
        <v>151.37120100000001</v>
      </c>
      <c r="AK385" s="19">
        <v>9.9647970000000008</v>
      </c>
      <c r="AL385" s="19">
        <v>0</v>
      </c>
      <c r="AM385" s="19">
        <v>508.73622499999999</v>
      </c>
    </row>
    <row r="386" spans="1:39">
      <c r="A386" s="6" t="s">
        <v>781</v>
      </c>
      <c r="B386" s="6" t="s">
        <v>742</v>
      </c>
      <c r="C386" s="6" t="s">
        <v>364</v>
      </c>
      <c r="D386" s="5">
        <v>0</v>
      </c>
      <c r="E386" s="5">
        <v>544.41912700000012</v>
      </c>
      <c r="F386" s="5">
        <v>154.023</v>
      </c>
      <c r="G386" s="5">
        <v>698.44212700000014</v>
      </c>
      <c r="H386" s="5">
        <v>2340.8641790000001</v>
      </c>
      <c r="I386" s="5">
        <v>178.011942</v>
      </c>
      <c r="J386" s="5">
        <v>0</v>
      </c>
      <c r="K386" s="5">
        <v>2518.8761209999998</v>
      </c>
      <c r="L386" s="5">
        <v>808.0853370000001</v>
      </c>
      <c r="M386" s="5">
        <v>956.80351800000005</v>
      </c>
      <c r="N386" s="5">
        <v>88.118732999999992</v>
      </c>
      <c r="O386" s="5">
        <v>66.089049000000003</v>
      </c>
      <c r="P386" s="5">
        <v>1227.9928419999999</v>
      </c>
      <c r="Q386" s="5">
        <v>54.886620000000001</v>
      </c>
      <c r="R386" s="5">
        <v>2393.890762</v>
      </c>
      <c r="S386" s="5">
        <v>121.365584</v>
      </c>
      <c r="T386" s="5">
        <v>0</v>
      </c>
      <c r="U386" s="5">
        <v>900.69615199999998</v>
      </c>
      <c r="V386" s="5">
        <v>442.57403499999998</v>
      </c>
      <c r="W386" s="5">
        <v>7883.9301180000002</v>
      </c>
      <c r="X386" s="5">
        <v>7829.043498</v>
      </c>
      <c r="Y386" s="19">
        <v>43.833364000000003</v>
      </c>
      <c r="Z386" s="19">
        <v>212.71622199999999</v>
      </c>
      <c r="AA386" s="19">
        <v>15.310917</v>
      </c>
      <c r="AB386" s="19">
        <v>0</v>
      </c>
      <c r="AC386" s="19">
        <v>228.02713900000001</v>
      </c>
      <c r="AD386" s="19">
        <v>73.635289</v>
      </c>
      <c r="AE386" s="19">
        <v>76.054281000000003</v>
      </c>
      <c r="AF386" s="19">
        <v>8.3616209999999995</v>
      </c>
      <c r="AG386" s="19">
        <v>6.2712149999999998</v>
      </c>
      <c r="AH386" s="19">
        <v>99.199036000000007</v>
      </c>
      <c r="AI386" s="19">
        <v>3.4284129999999999</v>
      </c>
      <c r="AJ386" s="19">
        <v>189.88615300000001</v>
      </c>
      <c r="AK386" s="19">
        <v>11.362349</v>
      </c>
      <c r="AL386" s="19">
        <v>0</v>
      </c>
      <c r="AM386" s="19">
        <v>546.74429399999997</v>
      </c>
    </row>
    <row r="387" spans="1:39">
      <c r="A387" s="6" t="s">
        <v>782</v>
      </c>
      <c r="B387" s="6" t="s">
        <v>742</v>
      </c>
      <c r="C387" s="6" t="s">
        <v>783</v>
      </c>
      <c r="D387" s="5">
        <v>0</v>
      </c>
      <c r="E387" s="5">
        <v>145.53045599999999</v>
      </c>
      <c r="F387" s="5">
        <v>58.607999999999997</v>
      </c>
      <c r="G387" s="5">
        <v>204.13845599999996</v>
      </c>
      <c r="H387" s="5">
        <v>786.64631700000007</v>
      </c>
      <c r="I387" s="5">
        <v>58.940649999999998</v>
      </c>
      <c r="J387" s="5">
        <v>0</v>
      </c>
      <c r="K387" s="5">
        <v>845.58696700000007</v>
      </c>
      <c r="L387" s="5">
        <v>322.292889</v>
      </c>
      <c r="M387" s="5">
        <v>418.1232</v>
      </c>
      <c r="N387" s="5">
        <v>42.143849000000003</v>
      </c>
      <c r="O387" s="5">
        <v>31.607885999999997</v>
      </c>
      <c r="P387" s="5">
        <v>523.94189600000004</v>
      </c>
      <c r="Q387" s="5">
        <v>31.450783999999999</v>
      </c>
      <c r="R387" s="5">
        <v>1047.267615</v>
      </c>
      <c r="S387" s="5">
        <v>19.690926999999999</v>
      </c>
      <c r="T387" s="5">
        <v>0</v>
      </c>
      <c r="U387" s="5">
        <v>0</v>
      </c>
      <c r="V387" s="5">
        <v>48.130855000000004</v>
      </c>
      <c r="W387" s="5">
        <v>2487.1077090000003</v>
      </c>
      <c r="X387" s="5">
        <v>2455.6569250000002</v>
      </c>
      <c r="Y387" s="19">
        <v>12.840923</v>
      </c>
      <c r="Z387" s="19">
        <v>66.968925999999996</v>
      </c>
      <c r="AA387" s="19">
        <v>5.2876950000000003</v>
      </c>
      <c r="AB387" s="19">
        <v>0</v>
      </c>
      <c r="AC387" s="19">
        <v>72.256620999999996</v>
      </c>
      <c r="AD387" s="19">
        <v>31.584807999999999</v>
      </c>
      <c r="AE387" s="19">
        <v>37.900730000000003</v>
      </c>
      <c r="AF387" s="19">
        <v>3.999044</v>
      </c>
      <c r="AG387" s="19">
        <v>2.9992830000000001</v>
      </c>
      <c r="AH387" s="19">
        <v>47.565013</v>
      </c>
      <c r="AI387" s="19">
        <v>2.8082889999999998</v>
      </c>
      <c r="AJ387" s="19">
        <v>92.464070000000007</v>
      </c>
      <c r="AK387" s="19">
        <v>0</v>
      </c>
      <c r="AL387" s="19">
        <v>0</v>
      </c>
      <c r="AM387" s="19">
        <v>209.146422</v>
      </c>
    </row>
    <row r="388" spans="1:39">
      <c r="A388" s="6" t="s">
        <v>784</v>
      </c>
      <c r="B388" s="6" t="s">
        <v>742</v>
      </c>
      <c r="C388" s="6" t="s">
        <v>538</v>
      </c>
      <c r="D388" s="5">
        <v>0</v>
      </c>
      <c r="E388" s="5">
        <v>808.47853100000009</v>
      </c>
      <c r="F388" s="5">
        <v>224.38800000000001</v>
      </c>
      <c r="G388" s="5">
        <v>1032.8665310000001</v>
      </c>
      <c r="H388" s="5">
        <v>4263.6407130000007</v>
      </c>
      <c r="I388" s="5">
        <v>265.92430400000001</v>
      </c>
      <c r="J388" s="5">
        <v>0</v>
      </c>
      <c r="K388" s="5">
        <v>4529.5650170000008</v>
      </c>
      <c r="L388" s="5">
        <v>891.50197400000002</v>
      </c>
      <c r="M388" s="5">
        <v>753.85604499999999</v>
      </c>
      <c r="N388" s="5">
        <v>83.974625000000003</v>
      </c>
      <c r="O388" s="5">
        <v>62.980968000000004</v>
      </c>
      <c r="P388" s="5">
        <v>864.06262000000004</v>
      </c>
      <c r="Q388" s="5">
        <v>104.10392999999999</v>
      </c>
      <c r="R388" s="5">
        <v>1868.978188</v>
      </c>
      <c r="S388" s="5">
        <v>207.85822099999999</v>
      </c>
      <c r="T388" s="5">
        <v>0</v>
      </c>
      <c r="U388" s="5">
        <v>3240.1350440000001</v>
      </c>
      <c r="V388" s="5">
        <v>729.14722600000005</v>
      </c>
      <c r="W388" s="5">
        <v>12500.052201</v>
      </c>
      <c r="X388" s="5">
        <v>12395.948271000001</v>
      </c>
      <c r="Y388" s="19">
        <v>68.731426999999996</v>
      </c>
      <c r="Z388" s="19">
        <v>322.82356700000003</v>
      </c>
      <c r="AA388" s="19">
        <v>24.659652999999999</v>
      </c>
      <c r="AB388" s="19">
        <v>0</v>
      </c>
      <c r="AC388" s="19">
        <v>347.48322000000002</v>
      </c>
      <c r="AD388" s="19">
        <v>79.941901999999999</v>
      </c>
      <c r="AE388" s="19">
        <v>65.450913999999997</v>
      </c>
      <c r="AF388" s="19">
        <v>7.9683849999999996</v>
      </c>
      <c r="AG388" s="19">
        <v>5.9762890000000004</v>
      </c>
      <c r="AH388" s="19">
        <v>75.019212999999993</v>
      </c>
      <c r="AI388" s="19">
        <v>9.0384589999999996</v>
      </c>
      <c r="AJ388" s="19">
        <v>154.41480100000001</v>
      </c>
      <c r="AK388" s="19">
        <v>20.532049000000001</v>
      </c>
      <c r="AL388" s="19">
        <v>0</v>
      </c>
      <c r="AM388" s="19">
        <v>671.10339900000008</v>
      </c>
    </row>
    <row r="389" spans="1:39">
      <c r="A389" s="6" t="s">
        <v>785</v>
      </c>
      <c r="B389" s="6" t="s">
        <v>742</v>
      </c>
      <c r="C389" s="6" t="s">
        <v>786</v>
      </c>
      <c r="D389" s="5">
        <v>0</v>
      </c>
      <c r="E389" s="5">
        <v>505.73176899999999</v>
      </c>
      <c r="F389" s="5">
        <v>217.767</v>
      </c>
      <c r="G389" s="5">
        <v>723.49876899999992</v>
      </c>
      <c r="H389" s="5">
        <v>3973.779121</v>
      </c>
      <c r="I389" s="5">
        <v>191.693873</v>
      </c>
      <c r="J389" s="5">
        <v>479.65490699999998</v>
      </c>
      <c r="K389" s="5">
        <v>4645.1279009999998</v>
      </c>
      <c r="L389" s="5">
        <v>835.43259699999999</v>
      </c>
      <c r="M389" s="5">
        <v>613.52242000000001</v>
      </c>
      <c r="N389" s="5">
        <v>79.781793000000008</v>
      </c>
      <c r="O389" s="5">
        <v>59.836342999999999</v>
      </c>
      <c r="P389" s="5">
        <v>787.93808000000001</v>
      </c>
      <c r="Q389" s="5">
        <v>0</v>
      </c>
      <c r="R389" s="5">
        <v>1541.078636</v>
      </c>
      <c r="S389" s="5">
        <v>95.964486000000008</v>
      </c>
      <c r="T389" s="5">
        <v>0</v>
      </c>
      <c r="U389" s="5">
        <v>0</v>
      </c>
      <c r="V389" s="5">
        <v>317.01741399999997</v>
      </c>
      <c r="W389" s="5">
        <v>8158.1198029999996</v>
      </c>
      <c r="X389" s="5">
        <v>8158.1198029999996</v>
      </c>
      <c r="Y389" s="19">
        <v>45.144655</v>
      </c>
      <c r="Z389" s="19">
        <v>305.955333</v>
      </c>
      <c r="AA389" s="19">
        <v>17.781661</v>
      </c>
      <c r="AB389" s="19">
        <v>0</v>
      </c>
      <c r="AC389" s="19">
        <v>323.73699399999998</v>
      </c>
      <c r="AD389" s="19">
        <v>71.877797999999999</v>
      </c>
      <c r="AE389" s="19">
        <v>55.387349999999998</v>
      </c>
      <c r="AF389" s="19">
        <v>7.5705260000000001</v>
      </c>
      <c r="AG389" s="19">
        <v>5.6778940000000002</v>
      </c>
      <c r="AH389" s="19">
        <v>71.133182000000005</v>
      </c>
      <c r="AI389" s="19">
        <v>0</v>
      </c>
      <c r="AJ389" s="19">
        <v>139.76895200000001</v>
      </c>
      <c r="AK389" s="19">
        <v>10.093444</v>
      </c>
      <c r="AL389" s="19">
        <v>0</v>
      </c>
      <c r="AM389" s="19">
        <v>590.6218429999999</v>
      </c>
    </row>
    <row r="390" spans="1:39">
      <c r="A390" s="6" t="s">
        <v>787</v>
      </c>
      <c r="B390" s="6" t="s">
        <v>742</v>
      </c>
      <c r="C390" s="6" t="s">
        <v>788</v>
      </c>
      <c r="D390" s="5">
        <v>0</v>
      </c>
      <c r="E390" s="5">
        <v>279.27352300000007</v>
      </c>
      <c r="F390" s="5">
        <v>36.479999999999997</v>
      </c>
      <c r="G390" s="5">
        <v>315.75352300000003</v>
      </c>
      <c r="H390" s="5">
        <v>1027.8882510000001</v>
      </c>
      <c r="I390" s="5">
        <v>81.555829000000003</v>
      </c>
      <c r="J390" s="5">
        <v>0</v>
      </c>
      <c r="K390" s="5">
        <v>1109.44408</v>
      </c>
      <c r="L390" s="5">
        <v>667.64708700000006</v>
      </c>
      <c r="M390" s="5">
        <v>994.04645600000003</v>
      </c>
      <c r="N390" s="5">
        <v>87.466861000000009</v>
      </c>
      <c r="O390" s="5">
        <v>65.600148000000004</v>
      </c>
      <c r="P390" s="5">
        <v>1257.69776</v>
      </c>
      <c r="Q390" s="5">
        <v>67.666505999999998</v>
      </c>
      <c r="R390" s="5">
        <v>2472.4777309999999</v>
      </c>
      <c r="S390" s="5">
        <v>77.964122000000003</v>
      </c>
      <c r="T390" s="5">
        <v>0</v>
      </c>
      <c r="U390" s="5">
        <v>109.822063</v>
      </c>
      <c r="V390" s="5">
        <v>225.87319699999998</v>
      </c>
      <c r="W390" s="5">
        <v>4978.9818030000006</v>
      </c>
      <c r="X390" s="5">
        <v>4911.3152970000001</v>
      </c>
      <c r="Y390" s="19">
        <v>21.39245</v>
      </c>
      <c r="Z390" s="19">
        <v>99.660182000000006</v>
      </c>
      <c r="AA390" s="19">
        <v>7.5087380000000001</v>
      </c>
      <c r="AB390" s="19">
        <v>0</v>
      </c>
      <c r="AC390" s="19">
        <v>107.16892</v>
      </c>
      <c r="AD390" s="19">
        <v>66.427867000000006</v>
      </c>
      <c r="AE390" s="19">
        <v>97.764071999999999</v>
      </c>
      <c r="AF390" s="19">
        <v>8.2997599999999991</v>
      </c>
      <c r="AG390" s="19">
        <v>6.2248229999999998</v>
      </c>
      <c r="AH390" s="19">
        <v>122.96190900000001</v>
      </c>
      <c r="AI390" s="19">
        <v>7.0856579999999996</v>
      </c>
      <c r="AJ390" s="19">
        <v>235.250564</v>
      </c>
      <c r="AK390" s="19">
        <v>6.185772</v>
      </c>
      <c r="AL390" s="19">
        <v>0</v>
      </c>
      <c r="AM390" s="19">
        <v>436.42557299999999</v>
      </c>
    </row>
    <row r="391" spans="1:39">
      <c r="A391" s="6" t="s">
        <v>789</v>
      </c>
      <c r="B391" s="6" t="s">
        <v>742</v>
      </c>
      <c r="C391" s="6" t="s">
        <v>790</v>
      </c>
      <c r="D391" s="5">
        <v>0</v>
      </c>
      <c r="E391" s="5">
        <v>567.34827899999993</v>
      </c>
      <c r="F391" s="5">
        <v>219.267</v>
      </c>
      <c r="G391" s="5">
        <v>786.61527899999999</v>
      </c>
      <c r="H391" s="5">
        <v>2998.6539539999999</v>
      </c>
      <c r="I391" s="5">
        <v>132.20829000000001</v>
      </c>
      <c r="J391" s="5">
        <v>0</v>
      </c>
      <c r="K391" s="5">
        <v>3130.8622439999999</v>
      </c>
      <c r="L391" s="5">
        <v>758.29159199999992</v>
      </c>
      <c r="M391" s="5">
        <v>551.95272</v>
      </c>
      <c r="N391" s="5">
        <v>75.850162999999995</v>
      </c>
      <c r="O391" s="5">
        <v>56.887622999999998</v>
      </c>
      <c r="P391" s="5">
        <v>632.64295200000004</v>
      </c>
      <c r="Q391" s="5">
        <v>76.222042000000002</v>
      </c>
      <c r="R391" s="5">
        <v>1393.5554999999999</v>
      </c>
      <c r="S391" s="5">
        <v>115.87317299999999</v>
      </c>
      <c r="T391" s="5">
        <v>0</v>
      </c>
      <c r="U391" s="5">
        <v>260.61501500000003</v>
      </c>
      <c r="V391" s="5">
        <v>373.99352399999998</v>
      </c>
      <c r="W391" s="5">
        <v>6819.8063270000002</v>
      </c>
      <c r="X391" s="5">
        <v>6743.5842849999999</v>
      </c>
      <c r="Y391" s="19">
        <v>44.538710000000002</v>
      </c>
      <c r="Z391" s="19">
        <v>258.17067200000002</v>
      </c>
      <c r="AA391" s="19">
        <v>12.181452999999999</v>
      </c>
      <c r="AB391" s="19">
        <v>0</v>
      </c>
      <c r="AC391" s="19">
        <v>270.352125</v>
      </c>
      <c r="AD391" s="19">
        <v>68.617845000000003</v>
      </c>
      <c r="AE391" s="19">
        <v>49.861983000000002</v>
      </c>
      <c r="AF391" s="19">
        <v>7.197451</v>
      </c>
      <c r="AG391" s="19">
        <v>5.398091</v>
      </c>
      <c r="AH391" s="19">
        <v>57.151330000000002</v>
      </c>
      <c r="AI391" s="19">
        <v>6.8857020000000002</v>
      </c>
      <c r="AJ391" s="19">
        <v>119.60885500000001</v>
      </c>
      <c r="AK391" s="19">
        <v>10.524787</v>
      </c>
      <c r="AL391" s="19">
        <v>0</v>
      </c>
      <c r="AM391" s="19">
        <v>513.64232200000004</v>
      </c>
    </row>
    <row r="392" spans="1:39">
      <c r="A392" s="6" t="s">
        <v>791</v>
      </c>
      <c r="B392" s="6" t="s">
        <v>742</v>
      </c>
      <c r="C392" s="6" t="s">
        <v>792</v>
      </c>
      <c r="D392" s="5">
        <v>0</v>
      </c>
      <c r="E392" s="5">
        <v>640.21932100000004</v>
      </c>
      <c r="F392" s="5">
        <v>159.87899999999999</v>
      </c>
      <c r="G392" s="5">
        <v>800.09832099999994</v>
      </c>
      <c r="H392" s="5">
        <v>3041.2821439999998</v>
      </c>
      <c r="I392" s="5">
        <v>265.509524</v>
      </c>
      <c r="J392" s="5">
        <v>0</v>
      </c>
      <c r="K392" s="5">
        <v>3306.7916679999994</v>
      </c>
      <c r="L392" s="5">
        <v>736.57908099999997</v>
      </c>
      <c r="M392" s="5">
        <v>558.95496300000002</v>
      </c>
      <c r="N392" s="5">
        <v>69.007222999999996</v>
      </c>
      <c r="O392" s="5">
        <v>51.755417000000001</v>
      </c>
      <c r="P392" s="5">
        <v>640.66885400000001</v>
      </c>
      <c r="Q392" s="5">
        <v>77.189019000000002</v>
      </c>
      <c r="R392" s="5">
        <v>1397.575476</v>
      </c>
      <c r="S392" s="5">
        <v>75.932282000000001</v>
      </c>
      <c r="T392" s="5">
        <v>0</v>
      </c>
      <c r="U392" s="5">
        <v>0</v>
      </c>
      <c r="V392" s="5">
        <v>198.307883</v>
      </c>
      <c r="W392" s="5">
        <v>6515.2847109999993</v>
      </c>
      <c r="X392" s="5">
        <v>6438.095691999999</v>
      </c>
      <c r="Y392" s="19">
        <v>56.489939999999997</v>
      </c>
      <c r="Z392" s="19">
        <v>228.96607399999999</v>
      </c>
      <c r="AA392" s="19">
        <v>23.330192</v>
      </c>
      <c r="AB392" s="19">
        <v>0</v>
      </c>
      <c r="AC392" s="19">
        <v>252.296266</v>
      </c>
      <c r="AD392" s="19">
        <v>65.313648999999998</v>
      </c>
      <c r="AE392" s="19">
        <v>45.793477000000003</v>
      </c>
      <c r="AF392" s="19">
        <v>6.5481249999999998</v>
      </c>
      <c r="AG392" s="19">
        <v>4.9110950000000004</v>
      </c>
      <c r="AH392" s="19">
        <v>52.488048999999997</v>
      </c>
      <c r="AI392" s="19">
        <v>6.323861</v>
      </c>
      <c r="AJ392" s="19">
        <v>109.740746</v>
      </c>
      <c r="AK392" s="19">
        <v>6.8314250000000003</v>
      </c>
      <c r="AL392" s="19">
        <v>0</v>
      </c>
      <c r="AM392" s="19">
        <v>490.67202600000002</v>
      </c>
    </row>
    <row r="393" spans="1:39">
      <c r="A393" s="6" t="s">
        <v>793</v>
      </c>
      <c r="B393" s="6" t="s">
        <v>742</v>
      </c>
      <c r="C393" s="6" t="s">
        <v>794</v>
      </c>
      <c r="D393" s="5">
        <v>0</v>
      </c>
      <c r="E393" s="5">
        <v>284.68761799999999</v>
      </c>
      <c r="F393" s="5">
        <v>107.931</v>
      </c>
      <c r="G393" s="5">
        <v>392.61861799999997</v>
      </c>
      <c r="H393" s="5">
        <v>1914.3238249999999</v>
      </c>
      <c r="I393" s="5">
        <v>109.331397</v>
      </c>
      <c r="J393" s="5">
        <v>0</v>
      </c>
      <c r="K393" s="5">
        <v>2023.6552220000001</v>
      </c>
      <c r="L393" s="5">
        <v>642.32875300000001</v>
      </c>
      <c r="M393" s="5">
        <v>927.48689300000001</v>
      </c>
      <c r="N393" s="5">
        <v>75.553202999999996</v>
      </c>
      <c r="O393" s="5">
        <v>56.664902000000005</v>
      </c>
      <c r="P393" s="5">
        <v>1154.9527579999999</v>
      </c>
      <c r="Q393" s="5">
        <v>74.03675100000001</v>
      </c>
      <c r="R393" s="5">
        <v>2288.6945070000002</v>
      </c>
      <c r="S393" s="5">
        <v>58.417164</v>
      </c>
      <c r="T393" s="5">
        <v>0</v>
      </c>
      <c r="U393" s="5">
        <v>959.15352300000006</v>
      </c>
      <c r="V393" s="5">
        <v>204.349041</v>
      </c>
      <c r="W393" s="5">
        <v>6569.2168279999996</v>
      </c>
      <c r="X393" s="5">
        <v>6495.180077</v>
      </c>
      <c r="Y393" s="19">
        <v>25.119496000000002</v>
      </c>
      <c r="Z393" s="19">
        <v>178.45325099999999</v>
      </c>
      <c r="AA393" s="19">
        <v>8.4838550000000001</v>
      </c>
      <c r="AB393" s="19">
        <v>0</v>
      </c>
      <c r="AC393" s="19">
        <v>186.937106</v>
      </c>
      <c r="AD393" s="19">
        <v>61.494509000000001</v>
      </c>
      <c r="AE393" s="19">
        <v>79.759822999999997</v>
      </c>
      <c r="AF393" s="19">
        <v>7.1692720000000003</v>
      </c>
      <c r="AG393" s="19">
        <v>5.3769530000000003</v>
      </c>
      <c r="AH393" s="19">
        <v>99.925049000000001</v>
      </c>
      <c r="AI393" s="19">
        <v>6.0114510000000001</v>
      </c>
      <c r="AJ393" s="19">
        <v>192.23109700000001</v>
      </c>
      <c r="AK393" s="19">
        <v>5.6862440000000003</v>
      </c>
      <c r="AL393" s="19">
        <v>0</v>
      </c>
      <c r="AM393" s="19">
        <v>471.46845200000007</v>
      </c>
    </row>
    <row r="394" spans="1:39">
      <c r="A394" s="6" t="s">
        <v>795</v>
      </c>
      <c r="B394" s="6" t="s">
        <v>742</v>
      </c>
      <c r="C394" s="6" t="s">
        <v>796</v>
      </c>
      <c r="D394" s="5">
        <v>0</v>
      </c>
      <c r="E394" s="5">
        <v>226.84373499999998</v>
      </c>
      <c r="F394" s="5">
        <v>69.906000000000006</v>
      </c>
      <c r="G394" s="5">
        <v>296.74973499999999</v>
      </c>
      <c r="H394" s="5">
        <v>1150.202243</v>
      </c>
      <c r="I394" s="5">
        <v>51.487178</v>
      </c>
      <c r="J394" s="5">
        <v>0</v>
      </c>
      <c r="K394" s="5">
        <v>1201.689421</v>
      </c>
      <c r="L394" s="5">
        <v>591.34332200000006</v>
      </c>
      <c r="M394" s="5">
        <v>769.24656800000002</v>
      </c>
      <c r="N394" s="5">
        <v>65.311487</v>
      </c>
      <c r="O394" s="5">
        <v>48.983614000000003</v>
      </c>
      <c r="P394" s="5">
        <v>982.56140099999993</v>
      </c>
      <c r="Q394" s="5">
        <v>46.900870000000005</v>
      </c>
      <c r="R394" s="5">
        <v>1913.0039400000001</v>
      </c>
      <c r="S394" s="5">
        <v>49.903699000000003</v>
      </c>
      <c r="T394" s="5">
        <v>0</v>
      </c>
      <c r="U394" s="5">
        <v>0</v>
      </c>
      <c r="V394" s="5">
        <v>191.376147</v>
      </c>
      <c r="W394" s="5">
        <v>4244.066264</v>
      </c>
      <c r="X394" s="5">
        <v>4197.1653940000006</v>
      </c>
      <c r="Y394" s="19">
        <v>18.535093</v>
      </c>
      <c r="Z394" s="19">
        <v>110.49665400000001</v>
      </c>
      <c r="AA394" s="19">
        <v>5.0073480000000004</v>
      </c>
      <c r="AB394" s="19">
        <v>0</v>
      </c>
      <c r="AC394" s="19">
        <v>115.504002</v>
      </c>
      <c r="AD394" s="19">
        <v>53.521099999999997</v>
      </c>
      <c r="AE394" s="19">
        <v>73.063498999999993</v>
      </c>
      <c r="AF394" s="19">
        <v>6.1974320000000001</v>
      </c>
      <c r="AG394" s="19">
        <v>4.6480730000000001</v>
      </c>
      <c r="AH394" s="19">
        <v>93.008842999999999</v>
      </c>
      <c r="AI394" s="19">
        <v>4.640218</v>
      </c>
      <c r="AJ394" s="19">
        <v>176.91784699999999</v>
      </c>
      <c r="AK394" s="19">
        <v>4.7777640000000003</v>
      </c>
      <c r="AL394" s="19">
        <v>0</v>
      </c>
      <c r="AM394" s="19">
        <v>369.25580600000001</v>
      </c>
    </row>
    <row r="395" spans="1:39">
      <c r="A395" s="6" t="s">
        <v>797</v>
      </c>
      <c r="B395" s="6" t="s">
        <v>742</v>
      </c>
      <c r="C395" s="6" t="s">
        <v>798</v>
      </c>
      <c r="D395" s="5">
        <v>0</v>
      </c>
      <c r="E395" s="5">
        <v>226.992287</v>
      </c>
      <c r="F395" s="5">
        <v>65.828999999999994</v>
      </c>
      <c r="G395" s="5">
        <v>292.82128699999998</v>
      </c>
      <c r="H395" s="5">
        <v>1177.7865279999999</v>
      </c>
      <c r="I395" s="5">
        <v>63.754203000000004</v>
      </c>
      <c r="J395" s="5">
        <v>0</v>
      </c>
      <c r="K395" s="5">
        <v>1241.5407309999998</v>
      </c>
      <c r="L395" s="5">
        <v>598.46793600000001</v>
      </c>
      <c r="M395" s="5">
        <v>979.66062600000009</v>
      </c>
      <c r="N395" s="5">
        <v>71.949558999999994</v>
      </c>
      <c r="O395" s="5">
        <v>53.962167999999998</v>
      </c>
      <c r="P395" s="5">
        <v>1233.6895179999999</v>
      </c>
      <c r="Q395" s="5">
        <v>70.103032000000013</v>
      </c>
      <c r="R395" s="5">
        <v>2409.3649030000001</v>
      </c>
      <c r="S395" s="5">
        <v>50.838877000000004</v>
      </c>
      <c r="T395" s="5">
        <v>0</v>
      </c>
      <c r="U395" s="5">
        <v>406.77348899999998</v>
      </c>
      <c r="V395" s="5">
        <v>218.00528700000001</v>
      </c>
      <c r="W395" s="5">
        <v>5217.8125099999997</v>
      </c>
      <c r="X395" s="5">
        <v>5147.7094779999998</v>
      </c>
      <c r="Y395" s="19">
        <v>19.084855999999998</v>
      </c>
      <c r="Z395" s="19">
        <v>105.48388799999999</v>
      </c>
      <c r="AA395" s="19">
        <v>6.2781789999999997</v>
      </c>
      <c r="AB395" s="19">
        <v>0</v>
      </c>
      <c r="AC395" s="19">
        <v>111.762067</v>
      </c>
      <c r="AD395" s="19">
        <v>57.667766999999998</v>
      </c>
      <c r="AE395" s="19">
        <v>91.583896999999993</v>
      </c>
      <c r="AF395" s="19">
        <v>6.8273200000000003</v>
      </c>
      <c r="AG395" s="19">
        <v>5.1204900000000002</v>
      </c>
      <c r="AH395" s="19">
        <v>115.14946399999999</v>
      </c>
      <c r="AI395" s="19">
        <v>6.6609049999999996</v>
      </c>
      <c r="AJ395" s="19">
        <v>218.68117100000001</v>
      </c>
      <c r="AK395" s="19">
        <v>5.0230860000000002</v>
      </c>
      <c r="AL395" s="19">
        <v>0</v>
      </c>
      <c r="AM395" s="19">
        <v>412.21894700000001</v>
      </c>
    </row>
    <row r="396" spans="1:39">
      <c r="A396" s="6" t="s">
        <v>799</v>
      </c>
      <c r="B396" s="6" t="s">
        <v>742</v>
      </c>
      <c r="C396" s="6" t="s">
        <v>800</v>
      </c>
      <c r="D396" s="5">
        <v>0</v>
      </c>
      <c r="E396" s="5">
        <v>1179.2657889999998</v>
      </c>
      <c r="F396" s="5">
        <v>440.98500000000001</v>
      </c>
      <c r="G396" s="5">
        <v>1620.2507889999999</v>
      </c>
      <c r="H396" s="5">
        <v>6256.7552249999999</v>
      </c>
      <c r="I396" s="5">
        <v>507.64524800000004</v>
      </c>
      <c r="J396" s="5">
        <v>0</v>
      </c>
      <c r="K396" s="5">
        <v>6764.4004729999997</v>
      </c>
      <c r="L396" s="5">
        <v>1363.308673</v>
      </c>
      <c r="M396" s="5">
        <v>861.85908900000004</v>
      </c>
      <c r="N396" s="5">
        <v>101.601804</v>
      </c>
      <c r="O396" s="5">
        <v>76.201350999999988</v>
      </c>
      <c r="P396" s="5">
        <v>987.85468000000003</v>
      </c>
      <c r="Q396" s="5">
        <v>119.018636</v>
      </c>
      <c r="R396" s="5">
        <v>2146.5355600000003</v>
      </c>
      <c r="S396" s="5">
        <v>226.91468799999998</v>
      </c>
      <c r="T396" s="5">
        <v>0</v>
      </c>
      <c r="U396" s="5">
        <v>1237.7009860000001</v>
      </c>
      <c r="V396" s="5">
        <v>675.48544200000003</v>
      </c>
      <c r="W396" s="5">
        <v>14034.596610999997</v>
      </c>
      <c r="X396" s="5">
        <v>13915.577974999998</v>
      </c>
      <c r="Y396" s="19">
        <v>97.962497999999997</v>
      </c>
      <c r="Z396" s="19">
        <v>488.15756800000003</v>
      </c>
      <c r="AA396" s="19">
        <v>46.709001000000001</v>
      </c>
      <c r="AB396" s="19">
        <v>0</v>
      </c>
      <c r="AC396" s="19">
        <v>534.86656900000003</v>
      </c>
      <c r="AD396" s="19">
        <v>108.183756</v>
      </c>
      <c r="AE396" s="19">
        <v>80.965018999999998</v>
      </c>
      <c r="AF396" s="19">
        <v>9.6410409999999995</v>
      </c>
      <c r="AG396" s="19">
        <v>7.2307800000000002</v>
      </c>
      <c r="AH396" s="19">
        <v>92.801336000000006</v>
      </c>
      <c r="AI396" s="19">
        <v>11.180884000000001</v>
      </c>
      <c r="AJ396" s="19">
        <v>190.63817599999999</v>
      </c>
      <c r="AK396" s="19">
        <v>21.275812999999999</v>
      </c>
      <c r="AL396" s="19">
        <v>0</v>
      </c>
      <c r="AM396" s="19">
        <v>952.92681200000004</v>
      </c>
    </row>
    <row r="397" spans="1:39">
      <c r="A397" s="6" t="s">
        <v>801</v>
      </c>
      <c r="B397" s="6" t="s">
        <v>742</v>
      </c>
      <c r="C397" s="6" t="s">
        <v>392</v>
      </c>
      <c r="D397" s="5">
        <v>0</v>
      </c>
      <c r="E397" s="5">
        <v>144.49346700000001</v>
      </c>
      <c r="F397" s="5">
        <v>35.469000000000001</v>
      </c>
      <c r="G397" s="5">
        <v>179.962467</v>
      </c>
      <c r="H397" s="5">
        <v>820.769004</v>
      </c>
      <c r="I397" s="5">
        <v>129.977968</v>
      </c>
      <c r="J397" s="5">
        <v>0</v>
      </c>
      <c r="K397" s="5">
        <v>950.74697199999991</v>
      </c>
      <c r="L397" s="5">
        <v>648.66211799999996</v>
      </c>
      <c r="M397" s="5">
        <v>935.21074799999997</v>
      </c>
      <c r="N397" s="5">
        <v>80.294539999999998</v>
      </c>
      <c r="O397" s="5">
        <v>60.220905000000002</v>
      </c>
      <c r="P397" s="5">
        <v>1176.0772339999999</v>
      </c>
      <c r="Q397" s="5">
        <v>67.884867</v>
      </c>
      <c r="R397" s="5">
        <v>2319.688294</v>
      </c>
      <c r="S397" s="5">
        <v>34.636447999999994</v>
      </c>
      <c r="T397" s="5">
        <v>0</v>
      </c>
      <c r="U397" s="5">
        <v>46.841856</v>
      </c>
      <c r="V397" s="5">
        <v>248.07977600000001</v>
      </c>
      <c r="W397" s="5">
        <v>4428.6179309999998</v>
      </c>
      <c r="X397" s="5">
        <v>4360.733064</v>
      </c>
      <c r="Y397" s="19">
        <v>12.539211</v>
      </c>
      <c r="Z397" s="19">
        <v>79.529107999999994</v>
      </c>
      <c r="AA397" s="19">
        <v>12.823752000000001</v>
      </c>
      <c r="AB397" s="19">
        <v>0</v>
      </c>
      <c r="AC397" s="19">
        <v>92.352860000000007</v>
      </c>
      <c r="AD397" s="19">
        <v>62.527814999999997</v>
      </c>
      <c r="AE397" s="19">
        <v>80.816869999999994</v>
      </c>
      <c r="AF397" s="19">
        <v>7.6191769999999996</v>
      </c>
      <c r="AG397" s="19">
        <v>5.7143829999999998</v>
      </c>
      <c r="AH397" s="19">
        <v>102.17359</v>
      </c>
      <c r="AI397" s="19">
        <v>5.547447</v>
      </c>
      <c r="AJ397" s="19">
        <v>196.32401999999999</v>
      </c>
      <c r="AK397" s="19">
        <v>3.218871</v>
      </c>
      <c r="AL397" s="19">
        <v>0</v>
      </c>
      <c r="AM397" s="19">
        <v>366.96277700000002</v>
      </c>
    </row>
    <row r="398" spans="1:39">
      <c r="A398" s="6" t="s">
        <v>802</v>
      </c>
      <c r="B398" s="6" t="s">
        <v>742</v>
      </c>
      <c r="C398" s="6" t="s">
        <v>803</v>
      </c>
      <c r="D398" s="5">
        <v>0</v>
      </c>
      <c r="E398" s="5">
        <v>696.43938400000013</v>
      </c>
      <c r="F398" s="5">
        <v>203.81700000000001</v>
      </c>
      <c r="G398" s="5">
        <v>900.25638400000003</v>
      </c>
      <c r="H398" s="5">
        <v>3834.0720550000001</v>
      </c>
      <c r="I398" s="5">
        <v>139.04374600000003</v>
      </c>
      <c r="J398" s="5">
        <v>0</v>
      </c>
      <c r="K398" s="5">
        <v>3973.1158009999999</v>
      </c>
      <c r="L398" s="5">
        <v>861.58244400000001</v>
      </c>
      <c r="M398" s="5">
        <v>915.47685100000001</v>
      </c>
      <c r="N398" s="5">
        <v>89.323964000000004</v>
      </c>
      <c r="O398" s="5">
        <v>66.992972999999992</v>
      </c>
      <c r="P398" s="5">
        <v>1049.3108480000001</v>
      </c>
      <c r="Q398" s="5">
        <v>126.422994</v>
      </c>
      <c r="R398" s="5">
        <v>2247.52763</v>
      </c>
      <c r="S398" s="5">
        <v>145.64225200000001</v>
      </c>
      <c r="T398" s="5">
        <v>0</v>
      </c>
      <c r="U398" s="5">
        <v>2896.3434539999998</v>
      </c>
      <c r="V398" s="5">
        <v>440.53454199999999</v>
      </c>
      <c r="W398" s="5">
        <v>11465.002506999999</v>
      </c>
      <c r="X398" s="5">
        <v>11338.579512999999</v>
      </c>
      <c r="Y398" s="19">
        <v>57.335504</v>
      </c>
      <c r="Z398" s="19">
        <v>380.36331899999999</v>
      </c>
      <c r="AA398" s="19">
        <v>12.640340999999999</v>
      </c>
      <c r="AB398" s="19">
        <v>0</v>
      </c>
      <c r="AC398" s="19">
        <v>393.00366000000002</v>
      </c>
      <c r="AD398" s="19">
        <v>77.641042999999996</v>
      </c>
      <c r="AE398" s="19">
        <v>72.484188000000003</v>
      </c>
      <c r="AF398" s="19">
        <v>8.4759849999999997</v>
      </c>
      <c r="AG398" s="19">
        <v>6.3569889999999996</v>
      </c>
      <c r="AH398" s="19">
        <v>83.080686999999998</v>
      </c>
      <c r="AI398" s="19">
        <v>10.009721000000001</v>
      </c>
      <c r="AJ398" s="19">
        <v>170.39784900000001</v>
      </c>
      <c r="AK398" s="19">
        <v>15.528484000000001</v>
      </c>
      <c r="AL398" s="19">
        <v>0</v>
      </c>
      <c r="AM398" s="19">
        <v>713.90654000000006</v>
      </c>
    </row>
    <row r="399" spans="1:39">
      <c r="A399" s="6" t="s">
        <v>804</v>
      </c>
      <c r="B399" s="6" t="s">
        <v>742</v>
      </c>
      <c r="C399" s="6" t="s">
        <v>805</v>
      </c>
      <c r="D399" s="5">
        <v>0</v>
      </c>
      <c r="E399" s="5">
        <v>229.66799499999999</v>
      </c>
      <c r="F399" s="5">
        <v>71.507999999999996</v>
      </c>
      <c r="G399" s="5">
        <v>301.175995</v>
      </c>
      <c r="H399" s="5">
        <v>1425.21318</v>
      </c>
      <c r="I399" s="5">
        <v>72.300112999999996</v>
      </c>
      <c r="J399" s="5">
        <v>0</v>
      </c>
      <c r="K399" s="5">
        <v>1497.5132929999997</v>
      </c>
      <c r="L399" s="5">
        <v>594.319613</v>
      </c>
      <c r="M399" s="5">
        <v>770.94014000000004</v>
      </c>
      <c r="N399" s="5">
        <v>58.218642000000003</v>
      </c>
      <c r="O399" s="5">
        <v>43.663982000000004</v>
      </c>
      <c r="P399" s="5">
        <v>985.30714499999999</v>
      </c>
      <c r="Q399" s="5">
        <v>46.661456999999999</v>
      </c>
      <c r="R399" s="5">
        <v>1904.7913659999999</v>
      </c>
      <c r="S399" s="5">
        <v>47.331896999999998</v>
      </c>
      <c r="T399" s="5">
        <v>0</v>
      </c>
      <c r="U399" s="5">
        <v>494.68735499999997</v>
      </c>
      <c r="V399" s="5">
        <v>215.53711300000001</v>
      </c>
      <c r="W399" s="5">
        <v>5055.3566319999991</v>
      </c>
      <c r="X399" s="5">
        <v>5008.6951749999989</v>
      </c>
      <c r="Y399" s="19">
        <v>18.011077</v>
      </c>
      <c r="Z399" s="19">
        <v>124.673136</v>
      </c>
      <c r="AA399" s="19">
        <v>6.9826959999999998</v>
      </c>
      <c r="AB399" s="19">
        <v>0</v>
      </c>
      <c r="AC399" s="19">
        <v>131.655832</v>
      </c>
      <c r="AD399" s="19">
        <v>50.058847999999998</v>
      </c>
      <c r="AE399" s="19">
        <v>78.946141999999995</v>
      </c>
      <c r="AF399" s="19">
        <v>5.5243890000000002</v>
      </c>
      <c r="AG399" s="19">
        <v>4.1432919999999998</v>
      </c>
      <c r="AH399" s="19">
        <v>99.768095000000002</v>
      </c>
      <c r="AI399" s="19">
        <v>5.4428049999999999</v>
      </c>
      <c r="AJ399" s="19">
        <v>188.38191800000001</v>
      </c>
      <c r="AK399" s="19">
        <v>4.3993320000000002</v>
      </c>
      <c r="AL399" s="19">
        <v>0</v>
      </c>
      <c r="AM399" s="19">
        <v>392.50700700000004</v>
      </c>
    </row>
    <row r="400" spans="1:39">
      <c r="A400" s="6" t="s">
        <v>806</v>
      </c>
      <c r="B400" s="6" t="s">
        <v>742</v>
      </c>
      <c r="C400" s="6" t="s">
        <v>807</v>
      </c>
      <c r="D400" s="5">
        <v>0</v>
      </c>
      <c r="E400" s="5">
        <v>432.71140099999997</v>
      </c>
      <c r="F400" s="5">
        <v>115.053</v>
      </c>
      <c r="G400" s="5">
        <v>547.76440099999991</v>
      </c>
      <c r="H400" s="5">
        <v>1662.3756170000001</v>
      </c>
      <c r="I400" s="5">
        <v>122.15183400000001</v>
      </c>
      <c r="J400" s="5">
        <v>0</v>
      </c>
      <c r="K400" s="5">
        <v>1784.5274510000002</v>
      </c>
      <c r="L400" s="5">
        <v>623.27229399999999</v>
      </c>
      <c r="M400" s="5">
        <v>822.08902899999998</v>
      </c>
      <c r="N400" s="5">
        <v>68.567320999999993</v>
      </c>
      <c r="O400" s="5">
        <v>51.425488999999999</v>
      </c>
      <c r="P400" s="5">
        <v>1054.095399</v>
      </c>
      <c r="Q400" s="5">
        <v>47.747295999999999</v>
      </c>
      <c r="R400" s="5">
        <v>2043.924534</v>
      </c>
      <c r="S400" s="5">
        <v>89.749304000000009</v>
      </c>
      <c r="T400" s="5">
        <v>0</v>
      </c>
      <c r="U400" s="5">
        <v>0</v>
      </c>
      <c r="V400" s="5">
        <v>333.13372499999997</v>
      </c>
      <c r="W400" s="5">
        <v>5422.3717089999991</v>
      </c>
      <c r="X400" s="5">
        <v>5374.6244129999986</v>
      </c>
      <c r="Y400" s="19">
        <v>35.096150999999999</v>
      </c>
      <c r="Z400" s="19">
        <v>154.318006</v>
      </c>
      <c r="AA400" s="19">
        <v>10.884563999999999</v>
      </c>
      <c r="AB400" s="19">
        <v>0</v>
      </c>
      <c r="AC400" s="19">
        <v>165.20257000000001</v>
      </c>
      <c r="AD400" s="19">
        <v>56.381953000000003</v>
      </c>
      <c r="AE400" s="19">
        <v>82.601094000000003</v>
      </c>
      <c r="AF400" s="19">
        <v>6.5063789999999999</v>
      </c>
      <c r="AG400" s="19">
        <v>4.8797839999999999</v>
      </c>
      <c r="AH400" s="19">
        <v>104.977465</v>
      </c>
      <c r="AI400" s="19">
        <v>5.3474779999999997</v>
      </c>
      <c r="AJ400" s="19">
        <v>198.96472199999999</v>
      </c>
      <c r="AK400" s="19">
        <v>8.6418350000000004</v>
      </c>
      <c r="AL400" s="19">
        <v>0</v>
      </c>
      <c r="AM400" s="19">
        <v>464.28723100000008</v>
      </c>
    </row>
    <row r="401" spans="1:39">
      <c r="A401" s="6" t="s">
        <v>808</v>
      </c>
      <c r="B401" s="6" t="s">
        <v>742</v>
      </c>
      <c r="C401" s="6" t="s">
        <v>809</v>
      </c>
      <c r="D401" s="5">
        <v>0</v>
      </c>
      <c r="E401" s="5">
        <v>190.164311</v>
      </c>
      <c r="F401" s="5">
        <v>40.152000000000001</v>
      </c>
      <c r="G401" s="5">
        <v>230.31631099999998</v>
      </c>
      <c r="H401" s="5">
        <v>791.48586</v>
      </c>
      <c r="I401" s="5">
        <v>63.820262</v>
      </c>
      <c r="J401" s="5">
        <v>0</v>
      </c>
      <c r="K401" s="5">
        <v>855.30612199999996</v>
      </c>
      <c r="L401" s="5">
        <v>510.94900900000005</v>
      </c>
      <c r="M401" s="5">
        <v>1118.160286</v>
      </c>
      <c r="N401" s="5">
        <v>56.684891</v>
      </c>
      <c r="O401" s="5">
        <v>42.513666999999998</v>
      </c>
      <c r="P401" s="5">
        <v>1385.5100360000001</v>
      </c>
      <c r="Q401" s="5">
        <v>93.303573</v>
      </c>
      <c r="R401" s="5">
        <v>2696.1724530000001</v>
      </c>
      <c r="S401" s="5">
        <v>39.650019999999998</v>
      </c>
      <c r="T401" s="5">
        <v>0</v>
      </c>
      <c r="U401" s="5">
        <v>0</v>
      </c>
      <c r="V401" s="5">
        <v>170.999616</v>
      </c>
      <c r="W401" s="5">
        <v>4503.3935310000006</v>
      </c>
      <c r="X401" s="5">
        <v>4410.0899580000005</v>
      </c>
      <c r="Y401" s="19">
        <v>14.293526</v>
      </c>
      <c r="Z401" s="19">
        <v>73.224791999999994</v>
      </c>
      <c r="AA401" s="19">
        <v>5.4127039999999997</v>
      </c>
      <c r="AB401" s="19">
        <v>0</v>
      </c>
      <c r="AC401" s="19">
        <v>78.637495999999999</v>
      </c>
      <c r="AD401" s="19">
        <v>46.891466000000001</v>
      </c>
      <c r="AE401" s="19">
        <v>100.48525100000001</v>
      </c>
      <c r="AF401" s="19">
        <v>5.3788499999999999</v>
      </c>
      <c r="AG401" s="19">
        <v>4.0341379999999996</v>
      </c>
      <c r="AH401" s="19">
        <v>124.740425</v>
      </c>
      <c r="AI401" s="19">
        <v>8.2499529999999996</v>
      </c>
      <c r="AJ401" s="19">
        <v>234.63866400000001</v>
      </c>
      <c r="AK401" s="19">
        <v>3.580943</v>
      </c>
      <c r="AL401" s="19">
        <v>0</v>
      </c>
      <c r="AM401" s="19">
        <v>378.04209500000002</v>
      </c>
    </row>
    <row r="402" spans="1:39">
      <c r="A402" s="6" t="s">
        <v>810</v>
      </c>
      <c r="B402" s="6" t="s">
        <v>742</v>
      </c>
      <c r="C402" s="6" t="s">
        <v>811</v>
      </c>
      <c r="D402" s="5">
        <v>0</v>
      </c>
      <c r="E402" s="5">
        <v>427.24042300000002</v>
      </c>
      <c r="F402" s="5">
        <v>183.88800000000001</v>
      </c>
      <c r="G402" s="5">
        <v>611.128423</v>
      </c>
      <c r="H402" s="5">
        <v>3006.9181480000002</v>
      </c>
      <c r="I402" s="5">
        <v>121.237893</v>
      </c>
      <c r="J402" s="5">
        <v>347.20193800000004</v>
      </c>
      <c r="K402" s="5">
        <v>3475.3579790000003</v>
      </c>
      <c r="L402" s="5">
        <v>643.60693200000003</v>
      </c>
      <c r="M402" s="5">
        <v>565.18721400000004</v>
      </c>
      <c r="N402" s="5">
        <v>65.369067999999999</v>
      </c>
      <c r="O402" s="5">
        <v>49.026802000000004</v>
      </c>
      <c r="P402" s="5">
        <v>647.81220099999996</v>
      </c>
      <c r="Q402" s="5">
        <v>78.049662999999995</v>
      </c>
      <c r="R402" s="5">
        <v>1405.4449480000001</v>
      </c>
      <c r="S402" s="5">
        <v>82.87303</v>
      </c>
      <c r="T402" s="5">
        <v>0</v>
      </c>
      <c r="U402" s="5">
        <v>0</v>
      </c>
      <c r="V402" s="5">
        <v>249.60240400000001</v>
      </c>
      <c r="W402" s="5">
        <v>6468.0137160000013</v>
      </c>
      <c r="X402" s="5">
        <v>6389.9640530000015</v>
      </c>
      <c r="Y402" s="19">
        <v>38.519621999999998</v>
      </c>
      <c r="Z402" s="19">
        <v>225.20656</v>
      </c>
      <c r="AA402" s="19">
        <v>11.639189</v>
      </c>
      <c r="AB402" s="19">
        <v>52.316724999999998</v>
      </c>
      <c r="AC402" s="19">
        <v>289.16247399999997</v>
      </c>
      <c r="AD402" s="19">
        <v>56.834162999999997</v>
      </c>
      <c r="AE402" s="19">
        <v>50.543475999999998</v>
      </c>
      <c r="AF402" s="19">
        <v>6.2028970000000001</v>
      </c>
      <c r="AG402" s="19">
        <v>4.6521730000000003</v>
      </c>
      <c r="AH402" s="19">
        <v>57.932451</v>
      </c>
      <c r="AI402" s="19">
        <v>6.979813</v>
      </c>
      <c r="AJ402" s="19">
        <v>119.330997</v>
      </c>
      <c r="AK402" s="19">
        <v>8.7545470000000005</v>
      </c>
      <c r="AL402" s="19">
        <v>0</v>
      </c>
      <c r="AM402" s="19">
        <v>512.60180300000002</v>
      </c>
    </row>
    <row r="403" spans="1:39">
      <c r="A403" s="6" t="s">
        <v>812</v>
      </c>
      <c r="B403" s="6" t="s">
        <v>742</v>
      </c>
      <c r="C403" s="6" t="s">
        <v>813</v>
      </c>
      <c r="D403" s="5">
        <v>0</v>
      </c>
      <c r="E403" s="5">
        <v>905.75593400000002</v>
      </c>
      <c r="F403" s="5">
        <v>125.73</v>
      </c>
      <c r="G403" s="5">
        <v>1031.485934</v>
      </c>
      <c r="H403" s="5">
        <v>2238.6751379999996</v>
      </c>
      <c r="I403" s="5">
        <v>261.34545900000001</v>
      </c>
      <c r="J403" s="5">
        <v>0</v>
      </c>
      <c r="K403" s="5">
        <v>2500.0205969999997</v>
      </c>
      <c r="L403" s="5">
        <v>813.6</v>
      </c>
      <c r="M403" s="5">
        <v>1122.9968679999999</v>
      </c>
      <c r="N403" s="5">
        <v>73.325417999999999</v>
      </c>
      <c r="O403" s="5">
        <v>54.994063000000004</v>
      </c>
      <c r="P403" s="5">
        <v>1418.2847350000002</v>
      </c>
      <c r="Q403" s="5">
        <v>77.953214000000003</v>
      </c>
      <c r="R403" s="5">
        <v>2747.554298</v>
      </c>
      <c r="S403" s="5">
        <v>194.525364</v>
      </c>
      <c r="T403" s="5">
        <v>0</v>
      </c>
      <c r="U403" s="5">
        <v>298.75214899999997</v>
      </c>
      <c r="V403" s="5">
        <v>556.98556200000007</v>
      </c>
      <c r="W403" s="5">
        <v>8142.9239040000002</v>
      </c>
      <c r="X403" s="5">
        <v>8064.9706900000001</v>
      </c>
      <c r="Y403" s="19">
        <v>70.844291999999996</v>
      </c>
      <c r="Z403" s="19">
        <v>211.46059</v>
      </c>
      <c r="AA403" s="19">
        <v>23.420736999999999</v>
      </c>
      <c r="AB403" s="19">
        <v>0</v>
      </c>
      <c r="AC403" s="19">
        <v>234.881327</v>
      </c>
      <c r="AD403" s="19">
        <v>8.3252319999999997</v>
      </c>
      <c r="AE403" s="19">
        <v>98.999298999999993</v>
      </c>
      <c r="AF403" s="19">
        <v>6.9578769999999999</v>
      </c>
      <c r="AG403" s="19">
        <v>5.2184080000000002</v>
      </c>
      <c r="AH403" s="19">
        <v>125.455395</v>
      </c>
      <c r="AI403" s="19">
        <v>6.622306</v>
      </c>
      <c r="AJ403" s="19">
        <v>236.630979</v>
      </c>
      <c r="AK403" s="19">
        <v>18.088315000000001</v>
      </c>
      <c r="AL403" s="19">
        <v>0</v>
      </c>
      <c r="AM403" s="19">
        <v>568.77014499999996</v>
      </c>
    </row>
    <row r="404" spans="1:39">
      <c r="A404" s="6" t="s">
        <v>814</v>
      </c>
      <c r="B404" s="6" t="s">
        <v>742</v>
      </c>
      <c r="C404" s="6" t="s">
        <v>815</v>
      </c>
      <c r="D404" s="5">
        <v>0</v>
      </c>
      <c r="E404" s="5">
        <v>701.30367200000001</v>
      </c>
      <c r="F404" s="5">
        <v>159.56399999999999</v>
      </c>
      <c r="G404" s="5">
        <v>860.86767199999997</v>
      </c>
      <c r="H404" s="5">
        <v>3021.4617200000002</v>
      </c>
      <c r="I404" s="5">
        <v>155.415491</v>
      </c>
      <c r="J404" s="5">
        <v>0</v>
      </c>
      <c r="K404" s="5">
        <v>3176.877211</v>
      </c>
      <c r="L404" s="5">
        <v>824.70499399999994</v>
      </c>
      <c r="M404" s="5">
        <v>648.94395900000006</v>
      </c>
      <c r="N404" s="5">
        <v>87.038470000000004</v>
      </c>
      <c r="O404" s="5">
        <v>65.278852999999998</v>
      </c>
      <c r="P404" s="5">
        <v>743.81338600000004</v>
      </c>
      <c r="Q404" s="5">
        <v>89.616070999999991</v>
      </c>
      <c r="R404" s="5">
        <v>1634.6907390000001</v>
      </c>
      <c r="S404" s="5">
        <v>130.962132</v>
      </c>
      <c r="T404" s="5">
        <v>0</v>
      </c>
      <c r="U404" s="5">
        <v>2307.8982099999998</v>
      </c>
      <c r="V404" s="5">
        <v>552.55044999999996</v>
      </c>
      <c r="W404" s="5">
        <v>9488.5514079999994</v>
      </c>
      <c r="X404" s="5">
        <v>9398.935336999999</v>
      </c>
      <c r="Y404" s="19">
        <v>61.879734999999997</v>
      </c>
      <c r="Z404" s="19">
        <v>297.31440500000002</v>
      </c>
      <c r="AA404" s="19">
        <v>14.276941000000001</v>
      </c>
      <c r="AB404" s="19">
        <v>0</v>
      </c>
      <c r="AC404" s="19">
        <v>311.59134599999999</v>
      </c>
      <c r="AD404" s="19">
        <v>73.031958000000003</v>
      </c>
      <c r="AE404" s="19">
        <v>59.103684000000001</v>
      </c>
      <c r="AF404" s="19">
        <v>8.2591140000000003</v>
      </c>
      <c r="AG404" s="19">
        <v>6.1943359999999998</v>
      </c>
      <c r="AH404" s="19">
        <v>67.744078000000002</v>
      </c>
      <c r="AI404" s="19">
        <v>8.161937</v>
      </c>
      <c r="AJ404" s="19">
        <v>141.30121199999999</v>
      </c>
      <c r="AK404" s="19">
        <v>13.161726</v>
      </c>
      <c r="AL404" s="19">
        <v>0</v>
      </c>
      <c r="AM404" s="19">
        <v>600.96597699999995</v>
      </c>
    </row>
    <row r="405" spans="1:39">
      <c r="A405" s="6" t="s">
        <v>816</v>
      </c>
      <c r="B405" s="6" t="s">
        <v>742</v>
      </c>
      <c r="C405" s="6" t="s">
        <v>817</v>
      </c>
      <c r="D405" s="5">
        <v>0</v>
      </c>
      <c r="E405" s="5">
        <v>396.58936999999997</v>
      </c>
      <c r="F405" s="5">
        <v>109.023</v>
      </c>
      <c r="G405" s="5">
        <v>505.61237</v>
      </c>
      <c r="H405" s="5">
        <v>1646.5776559999999</v>
      </c>
      <c r="I405" s="5">
        <v>77.623187000000001</v>
      </c>
      <c r="J405" s="5">
        <v>0</v>
      </c>
      <c r="K405" s="5">
        <v>1724.2008429999998</v>
      </c>
      <c r="L405" s="5">
        <v>752.83046300000001</v>
      </c>
      <c r="M405" s="5">
        <v>871.13577099999998</v>
      </c>
      <c r="N405" s="5">
        <v>88.666715999999994</v>
      </c>
      <c r="O405" s="5">
        <v>66.500036999999992</v>
      </c>
      <c r="P405" s="5">
        <v>1110.196036</v>
      </c>
      <c r="Q405" s="5">
        <v>54.588813000000002</v>
      </c>
      <c r="R405" s="5">
        <v>2191.0873730000003</v>
      </c>
      <c r="S405" s="5">
        <v>90.327069000000009</v>
      </c>
      <c r="T405" s="5">
        <v>0</v>
      </c>
      <c r="U405" s="5">
        <v>963.98552500000005</v>
      </c>
      <c r="V405" s="5">
        <v>367.49641499999996</v>
      </c>
      <c r="W405" s="5">
        <v>6595.5400580000014</v>
      </c>
      <c r="X405" s="5">
        <v>6540.9512450000011</v>
      </c>
      <c r="Y405" s="19">
        <v>31.147456999999999</v>
      </c>
      <c r="Z405" s="19">
        <v>149.07667699999999</v>
      </c>
      <c r="AA405" s="19">
        <v>6.5443519999999999</v>
      </c>
      <c r="AB405" s="19">
        <v>0</v>
      </c>
      <c r="AC405" s="19">
        <v>155.62102899999999</v>
      </c>
      <c r="AD405" s="19">
        <v>70.989429999999999</v>
      </c>
      <c r="AE405" s="19">
        <v>89.707178999999996</v>
      </c>
      <c r="AF405" s="19">
        <v>8.4136179999999996</v>
      </c>
      <c r="AG405" s="19">
        <v>6.3102130000000001</v>
      </c>
      <c r="AH405" s="19">
        <v>113.00769699999999</v>
      </c>
      <c r="AI405" s="19">
        <v>6.3962620000000001</v>
      </c>
      <c r="AJ405" s="19">
        <v>217.43870699999999</v>
      </c>
      <c r="AK405" s="19">
        <v>8.1870239999999992</v>
      </c>
      <c r="AL405" s="19">
        <v>0</v>
      </c>
      <c r="AM405" s="19">
        <v>483.38364699999994</v>
      </c>
    </row>
    <row r="406" spans="1:39">
      <c r="A406" s="6" t="s">
        <v>818</v>
      </c>
      <c r="B406" s="6" t="s">
        <v>742</v>
      </c>
      <c r="C406" s="6" t="s">
        <v>819</v>
      </c>
      <c r="D406" s="5">
        <v>0</v>
      </c>
      <c r="E406" s="5">
        <v>224.35351500000002</v>
      </c>
      <c r="F406" s="5">
        <v>82.515000000000001</v>
      </c>
      <c r="G406" s="5">
        <v>306.868515</v>
      </c>
      <c r="H406" s="5">
        <v>1501.4451999999999</v>
      </c>
      <c r="I406" s="5">
        <v>72.737225999999993</v>
      </c>
      <c r="J406" s="5">
        <v>0</v>
      </c>
      <c r="K406" s="5">
        <v>1574.1824260000001</v>
      </c>
      <c r="L406" s="5">
        <v>519.69935999999996</v>
      </c>
      <c r="M406" s="5">
        <v>627.28356000000008</v>
      </c>
      <c r="N406" s="5">
        <v>63.982593999999999</v>
      </c>
      <c r="O406" s="5">
        <v>47.986947000000001</v>
      </c>
      <c r="P406" s="5">
        <v>791.41619800000001</v>
      </c>
      <c r="Q406" s="5">
        <v>44.019134000000001</v>
      </c>
      <c r="R406" s="5">
        <v>1574.688433</v>
      </c>
      <c r="S406" s="5">
        <v>44.764538999999999</v>
      </c>
      <c r="T406" s="5">
        <v>0</v>
      </c>
      <c r="U406" s="5">
        <v>0</v>
      </c>
      <c r="V406" s="5">
        <v>129.74291199999999</v>
      </c>
      <c r="W406" s="5">
        <v>4149.9461849999998</v>
      </c>
      <c r="X406" s="5">
        <v>4105.9270509999997</v>
      </c>
      <c r="Y406" s="19">
        <v>16.988102999999999</v>
      </c>
      <c r="Z406" s="19">
        <v>148.26046400000001</v>
      </c>
      <c r="AA406" s="19">
        <v>6.9538149999999996</v>
      </c>
      <c r="AB406" s="19">
        <v>0</v>
      </c>
      <c r="AC406" s="19">
        <v>155.214279</v>
      </c>
      <c r="AD406" s="19">
        <v>51.010339000000002</v>
      </c>
      <c r="AE406" s="19">
        <v>59.306018999999999</v>
      </c>
      <c r="AF406" s="19">
        <v>6.071332</v>
      </c>
      <c r="AG406" s="19">
        <v>4.5534999999999997</v>
      </c>
      <c r="AH406" s="19">
        <v>74.557355999999999</v>
      </c>
      <c r="AI406" s="19">
        <v>4.3184899999999997</v>
      </c>
      <c r="AJ406" s="19">
        <v>144.48820699999999</v>
      </c>
      <c r="AK406" s="19">
        <v>3.5643159999999998</v>
      </c>
      <c r="AL406" s="19">
        <v>0</v>
      </c>
      <c r="AM406" s="19">
        <v>371.26524400000005</v>
      </c>
    </row>
    <row r="407" spans="1:39">
      <c r="A407" s="5" t="s">
        <v>820</v>
      </c>
      <c r="B407" s="5" t="s">
        <v>821</v>
      </c>
      <c r="C407" s="5" t="s">
        <v>822</v>
      </c>
      <c r="D407" s="5">
        <v>88022.856146999999</v>
      </c>
      <c r="E407" s="5">
        <v>4560.0342970000002</v>
      </c>
      <c r="F407" s="5">
        <v>1673.184</v>
      </c>
      <c r="G407" s="5">
        <v>94256.074444000013</v>
      </c>
      <c r="H407" s="5">
        <v>26225.895499999999</v>
      </c>
      <c r="I407" s="5">
        <v>2312.6015929999999</v>
      </c>
      <c r="J407" s="5">
        <v>2482.1748750000002</v>
      </c>
      <c r="K407" s="5">
        <v>31020.671967999999</v>
      </c>
      <c r="L407" s="5">
        <v>5246.1267230000003</v>
      </c>
      <c r="M407" s="5">
        <v>0</v>
      </c>
      <c r="N407" s="5">
        <v>445.97428100000002</v>
      </c>
      <c r="O407" s="5">
        <v>334.48071099999999</v>
      </c>
      <c r="P407" s="5">
        <v>5493.828861</v>
      </c>
      <c r="Q407" s="5">
        <v>661.90709199999992</v>
      </c>
      <c r="R407" s="5">
        <v>6936.1909450000003</v>
      </c>
      <c r="S407" s="5">
        <v>953.06020899999999</v>
      </c>
      <c r="T407" s="5">
        <v>0</v>
      </c>
      <c r="U407" s="5">
        <v>2587.2372880000003</v>
      </c>
      <c r="V407" s="5">
        <v>3666.559479</v>
      </c>
      <c r="W407" s="5">
        <v>144665.92105599999</v>
      </c>
      <c r="X407" s="5">
        <v>144004.01396399998</v>
      </c>
      <c r="Y407" s="19">
        <v>0</v>
      </c>
      <c r="Z407" s="19">
        <v>2443.1528069999999</v>
      </c>
      <c r="AA407" s="19">
        <v>214.694253</v>
      </c>
      <c r="AB407" s="19">
        <v>294.26281599999999</v>
      </c>
      <c r="AC407" s="19">
        <v>2952.109876</v>
      </c>
      <c r="AD407" s="19">
        <v>445.95571100000001</v>
      </c>
      <c r="AE407" s="19">
        <v>0</v>
      </c>
      <c r="AF407" s="19">
        <v>42.318733999999999</v>
      </c>
      <c r="AG407" s="19">
        <v>31.739051</v>
      </c>
      <c r="AH407" s="19">
        <v>521.14275399999997</v>
      </c>
      <c r="AI407" s="19">
        <v>62.788283</v>
      </c>
      <c r="AJ407" s="19">
        <v>595.20053900000005</v>
      </c>
      <c r="AK407" s="19">
        <v>89.822843000000006</v>
      </c>
      <c r="AL407" s="19">
        <v>0</v>
      </c>
      <c r="AM407" s="19">
        <v>4083.0889689999999</v>
      </c>
    </row>
    <row r="408" spans="1:39">
      <c r="A408" s="6" t="s">
        <v>823</v>
      </c>
      <c r="B408" s="6" t="s">
        <v>821</v>
      </c>
      <c r="C408" s="6" t="s">
        <v>824</v>
      </c>
      <c r="D408" s="5">
        <v>0</v>
      </c>
      <c r="E408" s="5">
        <v>1335.653423</v>
      </c>
      <c r="F408" s="5">
        <v>473.47500000000002</v>
      </c>
      <c r="G408" s="5">
        <v>1809.1284229999999</v>
      </c>
      <c r="H408" s="5">
        <v>7966.9153099999994</v>
      </c>
      <c r="I408" s="5">
        <v>461.45581699999997</v>
      </c>
      <c r="J408" s="5">
        <v>483.31125699999996</v>
      </c>
      <c r="K408" s="5">
        <v>8911.6823839999997</v>
      </c>
      <c r="L408" s="5">
        <v>1506.8236449999999</v>
      </c>
      <c r="M408" s="5">
        <v>919.66974000000005</v>
      </c>
      <c r="N408" s="5">
        <v>121.231916</v>
      </c>
      <c r="O408" s="5">
        <v>90.923937000000009</v>
      </c>
      <c r="P408" s="5">
        <v>1054.1166969999999</v>
      </c>
      <c r="Q408" s="5">
        <v>127.00201200000001</v>
      </c>
      <c r="R408" s="5">
        <v>2312.9443020000003</v>
      </c>
      <c r="S408" s="5">
        <v>309.114395</v>
      </c>
      <c r="T408" s="5">
        <v>10.945099000000001</v>
      </c>
      <c r="U408" s="5">
        <v>0</v>
      </c>
      <c r="V408" s="5">
        <v>1055.1620700000001</v>
      </c>
      <c r="W408" s="5">
        <v>15915.800318</v>
      </c>
      <c r="X408" s="5">
        <v>15788.798306000001</v>
      </c>
      <c r="Y408" s="19">
        <v>128.54423399999999</v>
      </c>
      <c r="Z408" s="19">
        <v>779.83095400000002</v>
      </c>
      <c r="AA408" s="19">
        <v>48.253939000000003</v>
      </c>
      <c r="AB408" s="19">
        <v>46.850276999999998</v>
      </c>
      <c r="AC408" s="19">
        <v>874.93516999999997</v>
      </c>
      <c r="AD408" s="19">
        <v>127.69331699999999</v>
      </c>
      <c r="AE408" s="19">
        <v>73.525328999999999</v>
      </c>
      <c r="AF408" s="19">
        <v>11.503748999999999</v>
      </c>
      <c r="AG408" s="19">
        <v>8.6278109999999995</v>
      </c>
      <c r="AH408" s="19">
        <v>84.274032000000005</v>
      </c>
      <c r="AI408" s="19">
        <v>10.153498000000001</v>
      </c>
      <c r="AJ408" s="19">
        <v>177.93092100000001</v>
      </c>
      <c r="AK408" s="19">
        <v>30.624642999999999</v>
      </c>
      <c r="AL408" s="19">
        <v>1.0125</v>
      </c>
      <c r="AM408" s="19">
        <v>1340.740785</v>
      </c>
    </row>
    <row r="409" spans="1:39">
      <c r="A409" s="6" t="s">
        <v>825</v>
      </c>
      <c r="B409" s="6" t="s">
        <v>821</v>
      </c>
      <c r="C409" s="6" t="s">
        <v>826</v>
      </c>
      <c r="D409" s="5">
        <v>0</v>
      </c>
      <c r="E409" s="5">
        <v>1200.8828019999999</v>
      </c>
      <c r="F409" s="5">
        <v>377.49599999999998</v>
      </c>
      <c r="G409" s="5">
        <v>1578.378802</v>
      </c>
      <c r="H409" s="5">
        <v>6208.8994119999998</v>
      </c>
      <c r="I409" s="5">
        <v>472.63777600000003</v>
      </c>
      <c r="J409" s="5">
        <v>239.11695</v>
      </c>
      <c r="K409" s="5">
        <v>6920.654137999999</v>
      </c>
      <c r="L409" s="5">
        <v>1216.234764</v>
      </c>
      <c r="M409" s="5">
        <v>900.54668200000003</v>
      </c>
      <c r="N409" s="5">
        <v>100.697352</v>
      </c>
      <c r="O409" s="5">
        <v>75.523013999999989</v>
      </c>
      <c r="P409" s="5">
        <v>1156.5592390000002</v>
      </c>
      <c r="Q409" s="5">
        <v>0</v>
      </c>
      <c r="R409" s="5">
        <v>2233.3262869999999</v>
      </c>
      <c r="S409" s="5">
        <v>249.83038500000001</v>
      </c>
      <c r="T409" s="5">
        <v>0</v>
      </c>
      <c r="U409" s="5">
        <v>318.71198399999997</v>
      </c>
      <c r="V409" s="5">
        <v>868.11313600000005</v>
      </c>
      <c r="W409" s="5">
        <v>13385.249495999999</v>
      </c>
      <c r="X409" s="5">
        <v>13385.249495999999</v>
      </c>
      <c r="Y409" s="19">
        <v>98.607726</v>
      </c>
      <c r="Z409" s="19">
        <v>555.76271699999995</v>
      </c>
      <c r="AA409" s="19">
        <v>44.596628000000003</v>
      </c>
      <c r="AB409" s="19">
        <v>0</v>
      </c>
      <c r="AC409" s="19">
        <v>600.35934499999996</v>
      </c>
      <c r="AD409" s="19">
        <v>99.929721999999998</v>
      </c>
      <c r="AE409" s="19">
        <v>81.723060000000004</v>
      </c>
      <c r="AF409" s="19">
        <v>9.5552130000000002</v>
      </c>
      <c r="AG409" s="19">
        <v>7.1664099999999999</v>
      </c>
      <c r="AH409" s="19">
        <v>104.955759</v>
      </c>
      <c r="AI409" s="19">
        <v>0</v>
      </c>
      <c r="AJ409" s="19">
        <v>203.400442</v>
      </c>
      <c r="AK409" s="19">
        <v>24.143666</v>
      </c>
      <c r="AL409" s="19">
        <v>0</v>
      </c>
      <c r="AM409" s="19">
        <v>1026.4409009999999</v>
      </c>
    </row>
    <row r="410" spans="1:39">
      <c r="A410" s="6" t="s">
        <v>827</v>
      </c>
      <c r="B410" s="6" t="s">
        <v>821</v>
      </c>
      <c r="C410" s="6" t="s">
        <v>828</v>
      </c>
      <c r="D410" s="5">
        <v>0</v>
      </c>
      <c r="E410" s="5">
        <v>440.89865800000001</v>
      </c>
      <c r="F410" s="5">
        <v>147.41399999999999</v>
      </c>
      <c r="G410" s="5">
        <v>588.31265800000006</v>
      </c>
      <c r="H410" s="5">
        <v>2361.3071129999998</v>
      </c>
      <c r="I410" s="5">
        <v>164.97119000000001</v>
      </c>
      <c r="J410" s="5">
        <v>187.48188099999999</v>
      </c>
      <c r="K410" s="5">
        <v>2713.7601839999998</v>
      </c>
      <c r="L410" s="5">
        <v>745.13058999999998</v>
      </c>
      <c r="M410" s="5">
        <v>1172.9843949999999</v>
      </c>
      <c r="N410" s="5">
        <v>88.732906</v>
      </c>
      <c r="O410" s="5">
        <v>66.549679999999995</v>
      </c>
      <c r="P410" s="5">
        <v>1556.8134459999999</v>
      </c>
      <c r="Q410" s="5">
        <v>0</v>
      </c>
      <c r="R410" s="5">
        <v>2885.0804270000003</v>
      </c>
      <c r="S410" s="5">
        <v>103.760259</v>
      </c>
      <c r="T410" s="5">
        <v>0</v>
      </c>
      <c r="U410" s="5">
        <v>0</v>
      </c>
      <c r="V410" s="5">
        <v>496.02285700000004</v>
      </c>
      <c r="W410" s="5">
        <v>7532.0669749999997</v>
      </c>
      <c r="X410" s="5">
        <v>7532.0669749999997</v>
      </c>
      <c r="Y410" s="19">
        <v>46.182969999999997</v>
      </c>
      <c r="Z410" s="19">
        <v>234.53607</v>
      </c>
      <c r="AA410" s="19">
        <v>14.898918999999999</v>
      </c>
      <c r="AB410" s="19">
        <v>0</v>
      </c>
      <c r="AC410" s="19">
        <v>249.434989</v>
      </c>
      <c r="AD410" s="19">
        <v>71.270545999999996</v>
      </c>
      <c r="AE410" s="19">
        <v>100.52122</v>
      </c>
      <c r="AF410" s="19">
        <v>8.4198979999999999</v>
      </c>
      <c r="AG410" s="19">
        <v>6.3149240000000004</v>
      </c>
      <c r="AH410" s="19">
        <v>133.70758000000001</v>
      </c>
      <c r="AI410" s="19">
        <v>0</v>
      </c>
      <c r="AJ410" s="19">
        <v>248.96362199999999</v>
      </c>
      <c r="AK410" s="19">
        <v>11.916252</v>
      </c>
      <c r="AL410" s="19">
        <v>0</v>
      </c>
      <c r="AM410" s="19">
        <v>627.76837899999987</v>
      </c>
    </row>
    <row r="411" spans="1:39">
      <c r="A411" s="6" t="s">
        <v>829</v>
      </c>
      <c r="B411" s="6" t="s">
        <v>821</v>
      </c>
      <c r="C411" s="6" t="s">
        <v>830</v>
      </c>
      <c r="D411" s="5">
        <v>0</v>
      </c>
      <c r="E411" s="5">
        <v>341.51712699999996</v>
      </c>
      <c r="F411" s="5">
        <v>107.52</v>
      </c>
      <c r="G411" s="5">
        <v>449.037127</v>
      </c>
      <c r="H411" s="5">
        <v>1811.2727669999999</v>
      </c>
      <c r="I411" s="5">
        <v>128.09677500000001</v>
      </c>
      <c r="J411" s="5">
        <v>190.41384599999998</v>
      </c>
      <c r="K411" s="5">
        <v>2129.7833879999998</v>
      </c>
      <c r="L411" s="5">
        <v>626.61562600000002</v>
      </c>
      <c r="M411" s="5">
        <v>828.68695700000001</v>
      </c>
      <c r="N411" s="5">
        <v>76.437539000000001</v>
      </c>
      <c r="O411" s="5">
        <v>57.328154999999995</v>
      </c>
      <c r="P411" s="5">
        <v>1044.1211169999999</v>
      </c>
      <c r="Q411" s="5">
        <v>58.974181999999999</v>
      </c>
      <c r="R411" s="5">
        <v>2065.5479500000001</v>
      </c>
      <c r="S411" s="5">
        <v>81.769960000000012</v>
      </c>
      <c r="T411" s="5">
        <v>0</v>
      </c>
      <c r="U411" s="5">
        <v>150.643407</v>
      </c>
      <c r="V411" s="5">
        <v>264.477259</v>
      </c>
      <c r="W411" s="5">
        <v>5767.8747169999997</v>
      </c>
      <c r="X411" s="5">
        <v>5708.9005349999989</v>
      </c>
      <c r="Y411" s="19">
        <v>36.324961000000002</v>
      </c>
      <c r="Z411" s="19">
        <v>150.63881499999999</v>
      </c>
      <c r="AA411" s="19">
        <v>10.423222000000001</v>
      </c>
      <c r="AB411" s="19">
        <v>0</v>
      </c>
      <c r="AC411" s="19">
        <v>161.062037</v>
      </c>
      <c r="AD411" s="19">
        <v>60.795777999999999</v>
      </c>
      <c r="AE411" s="19">
        <v>67.373131000000001</v>
      </c>
      <c r="AF411" s="19">
        <v>7.2531860000000004</v>
      </c>
      <c r="AG411" s="19">
        <v>5.439889</v>
      </c>
      <c r="AH411" s="19">
        <v>85.849936</v>
      </c>
      <c r="AI411" s="19">
        <v>4.2289120000000002</v>
      </c>
      <c r="AJ411" s="19">
        <v>165.91614200000001</v>
      </c>
      <c r="AK411" s="19">
        <v>10.26812</v>
      </c>
      <c r="AL411" s="19">
        <v>0</v>
      </c>
      <c r="AM411" s="19">
        <v>434.36703799999998</v>
      </c>
    </row>
    <row r="412" spans="1:39">
      <c r="A412" s="6" t="s">
        <v>831</v>
      </c>
      <c r="B412" s="6" t="s">
        <v>821</v>
      </c>
      <c r="C412" s="6" t="s">
        <v>832</v>
      </c>
      <c r="D412" s="5">
        <v>0</v>
      </c>
      <c r="E412" s="5">
        <v>684.22309400000006</v>
      </c>
      <c r="F412" s="5">
        <v>195.291</v>
      </c>
      <c r="G412" s="5">
        <v>879.514094</v>
      </c>
      <c r="H412" s="5">
        <v>2931.7429279999997</v>
      </c>
      <c r="I412" s="5">
        <v>176.208157</v>
      </c>
      <c r="J412" s="5">
        <v>245.30285800000001</v>
      </c>
      <c r="K412" s="5">
        <v>3353.2539430000002</v>
      </c>
      <c r="L412" s="5">
        <v>841.28155900000002</v>
      </c>
      <c r="M412" s="5">
        <v>765.72287699999993</v>
      </c>
      <c r="N412" s="5">
        <v>82.542460999999989</v>
      </c>
      <c r="O412" s="5">
        <v>61.906845000000004</v>
      </c>
      <c r="P412" s="5">
        <v>877.66426999999999</v>
      </c>
      <c r="Q412" s="5">
        <v>105.742683</v>
      </c>
      <c r="R412" s="5">
        <v>1893.5791359999998</v>
      </c>
      <c r="S412" s="5">
        <v>153.379458</v>
      </c>
      <c r="T412" s="5">
        <v>0</v>
      </c>
      <c r="U412" s="5">
        <v>0</v>
      </c>
      <c r="V412" s="5">
        <v>595.56432600000005</v>
      </c>
      <c r="W412" s="5">
        <v>7716.5725160000011</v>
      </c>
      <c r="X412" s="5">
        <v>7610.8298330000007</v>
      </c>
      <c r="Y412" s="19">
        <v>51.516426000000003</v>
      </c>
      <c r="Z412" s="19">
        <v>269.03769499999999</v>
      </c>
      <c r="AA412" s="19">
        <v>19.061758000000001</v>
      </c>
      <c r="AB412" s="19">
        <v>44.565305000000002</v>
      </c>
      <c r="AC412" s="19">
        <v>332.66475800000001</v>
      </c>
      <c r="AD412" s="19">
        <v>74.013683999999998</v>
      </c>
      <c r="AE412" s="19">
        <v>61.138224999999998</v>
      </c>
      <c r="AF412" s="19">
        <v>7.8324870000000004</v>
      </c>
      <c r="AG412" s="19">
        <v>5.8743650000000001</v>
      </c>
      <c r="AH412" s="19">
        <v>70.076052000000004</v>
      </c>
      <c r="AI412" s="19">
        <v>8.4428970000000003</v>
      </c>
      <c r="AJ412" s="19">
        <v>144.92112900000001</v>
      </c>
      <c r="AK412" s="19">
        <v>12.167996</v>
      </c>
      <c r="AL412" s="19">
        <v>0</v>
      </c>
      <c r="AM412" s="19">
        <v>615.28399300000001</v>
      </c>
    </row>
    <row r="413" spans="1:39">
      <c r="A413" s="6" t="s">
        <v>833</v>
      </c>
      <c r="B413" s="6" t="s">
        <v>821</v>
      </c>
      <c r="C413" s="6" t="s">
        <v>834</v>
      </c>
      <c r="D413" s="5">
        <v>0</v>
      </c>
      <c r="E413" s="5">
        <v>993.82175300000006</v>
      </c>
      <c r="F413" s="5">
        <v>238.00200000000001</v>
      </c>
      <c r="G413" s="5">
        <v>1231.8237530000001</v>
      </c>
      <c r="H413" s="5">
        <v>4138.6162750000003</v>
      </c>
      <c r="I413" s="5">
        <v>297.75792300000001</v>
      </c>
      <c r="J413" s="5">
        <v>495.66315100000003</v>
      </c>
      <c r="K413" s="5">
        <v>4932.0373489999993</v>
      </c>
      <c r="L413" s="5">
        <v>874.15463999999997</v>
      </c>
      <c r="M413" s="5">
        <v>664.33369299999993</v>
      </c>
      <c r="N413" s="5">
        <v>84.745838000000006</v>
      </c>
      <c r="O413" s="5">
        <v>63.559377999999995</v>
      </c>
      <c r="P413" s="5">
        <v>761.45295099999998</v>
      </c>
      <c r="Q413" s="5">
        <v>91.741319000000004</v>
      </c>
      <c r="R413" s="5">
        <v>1665.833179</v>
      </c>
      <c r="S413" s="5">
        <v>241.971418</v>
      </c>
      <c r="T413" s="5">
        <v>0</v>
      </c>
      <c r="U413" s="5">
        <v>0</v>
      </c>
      <c r="V413" s="5">
        <v>736.02902099999994</v>
      </c>
      <c r="W413" s="5">
        <v>9681.8493600000002</v>
      </c>
      <c r="X413" s="5">
        <v>9590.1080409999995</v>
      </c>
      <c r="Y413" s="19">
        <v>91.419946999999993</v>
      </c>
      <c r="Z413" s="19">
        <v>387.03102200000001</v>
      </c>
      <c r="AA413" s="19">
        <v>28.767752000000002</v>
      </c>
      <c r="AB413" s="19">
        <v>0</v>
      </c>
      <c r="AC413" s="19">
        <v>415.79877399999998</v>
      </c>
      <c r="AD413" s="19">
        <v>76.950164999999998</v>
      </c>
      <c r="AE413" s="19">
        <v>63.064047000000002</v>
      </c>
      <c r="AF413" s="19">
        <v>8.0415659999999995</v>
      </c>
      <c r="AG413" s="19">
        <v>6.031174</v>
      </c>
      <c r="AH413" s="19">
        <v>72.283410000000003</v>
      </c>
      <c r="AI413" s="19">
        <v>8.7088450000000002</v>
      </c>
      <c r="AJ413" s="19">
        <v>149.420197</v>
      </c>
      <c r="AK413" s="19">
        <v>23.351818999999999</v>
      </c>
      <c r="AL413" s="19">
        <v>0</v>
      </c>
      <c r="AM413" s="19">
        <v>756.94090199999994</v>
      </c>
    </row>
    <row r="414" spans="1:39">
      <c r="A414" s="6" t="s">
        <v>835</v>
      </c>
      <c r="B414" s="6" t="s">
        <v>821</v>
      </c>
      <c r="C414" s="6" t="s">
        <v>836</v>
      </c>
      <c r="D414" s="5">
        <v>0</v>
      </c>
      <c r="E414" s="5">
        <v>560.07500000000005</v>
      </c>
      <c r="F414" s="5">
        <v>176.994</v>
      </c>
      <c r="G414" s="5">
        <v>737.06899999999996</v>
      </c>
      <c r="H414" s="5">
        <v>2771.582367</v>
      </c>
      <c r="I414" s="5">
        <v>206.29065100000003</v>
      </c>
      <c r="J414" s="5">
        <v>0</v>
      </c>
      <c r="K414" s="5">
        <v>2977.8730180000002</v>
      </c>
      <c r="L414" s="5">
        <v>685.35116599999992</v>
      </c>
      <c r="M414" s="5">
        <v>844.55702599999995</v>
      </c>
      <c r="N414" s="5">
        <v>82.121775</v>
      </c>
      <c r="O414" s="5">
        <v>61.591330999999997</v>
      </c>
      <c r="P414" s="5">
        <v>1080.2382869999999</v>
      </c>
      <c r="Q414" s="5">
        <v>50.620441</v>
      </c>
      <c r="R414" s="5">
        <v>2119.1288599999998</v>
      </c>
      <c r="S414" s="5">
        <v>128.32240999999999</v>
      </c>
      <c r="T414" s="5">
        <v>0</v>
      </c>
      <c r="U414" s="5">
        <v>0</v>
      </c>
      <c r="V414" s="5">
        <v>376.21486800000002</v>
      </c>
      <c r="W414" s="5">
        <v>7023.9593219999997</v>
      </c>
      <c r="X414" s="5">
        <v>6973.3388809999997</v>
      </c>
      <c r="Y414" s="19">
        <v>45.843789000000001</v>
      </c>
      <c r="Z414" s="19">
        <v>267.882338</v>
      </c>
      <c r="AA414" s="19">
        <v>19.357378000000001</v>
      </c>
      <c r="AB414" s="19">
        <v>0</v>
      </c>
      <c r="AC414" s="19">
        <v>287.23971599999999</v>
      </c>
      <c r="AD414" s="19">
        <v>65.976493000000005</v>
      </c>
      <c r="AE414" s="19">
        <v>72.899503999999993</v>
      </c>
      <c r="AF414" s="19">
        <v>7.7925659999999999</v>
      </c>
      <c r="AG414" s="19">
        <v>5.8444240000000001</v>
      </c>
      <c r="AH414" s="19">
        <v>93.863973999999999</v>
      </c>
      <c r="AI414" s="19">
        <v>4.003984</v>
      </c>
      <c r="AJ414" s="19">
        <v>180.40046799999999</v>
      </c>
      <c r="AK414" s="19">
        <v>12.502162999999999</v>
      </c>
      <c r="AL414" s="19">
        <v>0</v>
      </c>
      <c r="AM414" s="19">
        <v>591.96262899999999</v>
      </c>
    </row>
    <row r="415" spans="1:39">
      <c r="A415" s="6" t="s">
        <v>837</v>
      </c>
      <c r="B415" s="6" t="s">
        <v>821</v>
      </c>
      <c r="C415" s="6" t="s">
        <v>838</v>
      </c>
      <c r="D415" s="5">
        <v>0</v>
      </c>
      <c r="E415" s="5">
        <v>619.15640700000006</v>
      </c>
      <c r="F415" s="5">
        <v>221.77199999999999</v>
      </c>
      <c r="G415" s="5">
        <v>840.92840699999999</v>
      </c>
      <c r="H415" s="5">
        <v>3552.982035</v>
      </c>
      <c r="I415" s="5">
        <v>238.63842499999998</v>
      </c>
      <c r="J415" s="5">
        <v>0</v>
      </c>
      <c r="K415" s="5">
        <v>3791.6204600000001</v>
      </c>
      <c r="L415" s="5">
        <v>870.14826800000003</v>
      </c>
      <c r="M415" s="5">
        <v>562.21714800000007</v>
      </c>
      <c r="N415" s="5">
        <v>108.844808</v>
      </c>
      <c r="O415" s="5">
        <v>81.633606999999998</v>
      </c>
      <c r="P415" s="5">
        <v>644.40793999999994</v>
      </c>
      <c r="Q415" s="5">
        <v>77.639510999999999</v>
      </c>
      <c r="R415" s="5">
        <v>1474.7430139999999</v>
      </c>
      <c r="S415" s="5">
        <v>117.57234</v>
      </c>
      <c r="T415" s="5">
        <v>0</v>
      </c>
      <c r="U415" s="5">
        <v>0</v>
      </c>
      <c r="V415" s="5">
        <v>399.94989299999997</v>
      </c>
      <c r="W415" s="5">
        <v>7494.9623820000006</v>
      </c>
      <c r="X415" s="5">
        <v>7417.3228710000003</v>
      </c>
      <c r="Y415" s="19">
        <v>56.303834000000002</v>
      </c>
      <c r="Z415" s="19">
        <v>321.79607399999998</v>
      </c>
      <c r="AA415" s="19">
        <v>22.436330000000002</v>
      </c>
      <c r="AB415" s="19">
        <v>0</v>
      </c>
      <c r="AC415" s="19">
        <v>344.23240399999997</v>
      </c>
      <c r="AD415" s="19">
        <v>85.513715000000005</v>
      </c>
      <c r="AE415" s="19">
        <v>52.172404999999998</v>
      </c>
      <c r="AF415" s="19">
        <v>10.328326000000001</v>
      </c>
      <c r="AG415" s="19">
        <v>7.7462439999999999</v>
      </c>
      <c r="AH415" s="19">
        <v>59.799512999999997</v>
      </c>
      <c r="AI415" s="19">
        <v>7.2047610000000004</v>
      </c>
      <c r="AJ415" s="19">
        <v>130.04648800000001</v>
      </c>
      <c r="AK415" s="19">
        <v>13.533154</v>
      </c>
      <c r="AL415" s="19">
        <v>0</v>
      </c>
      <c r="AM415" s="19">
        <v>629.62959500000011</v>
      </c>
    </row>
    <row r="416" spans="1:39">
      <c r="A416" s="6" t="s">
        <v>839</v>
      </c>
      <c r="B416" s="6" t="s">
        <v>821</v>
      </c>
      <c r="C416" s="6" t="s">
        <v>840</v>
      </c>
      <c r="D416" s="5">
        <v>0</v>
      </c>
      <c r="E416" s="5">
        <v>542.77589499999999</v>
      </c>
      <c r="F416" s="5">
        <v>161.94900000000001</v>
      </c>
      <c r="G416" s="5">
        <v>704.72489500000006</v>
      </c>
      <c r="H416" s="5">
        <v>2879.3865410000003</v>
      </c>
      <c r="I416" s="5">
        <v>195.73660699999999</v>
      </c>
      <c r="J416" s="5">
        <v>315.14002500000004</v>
      </c>
      <c r="K416" s="5">
        <v>3390.2631729999998</v>
      </c>
      <c r="L416" s="5">
        <v>662.99685499999998</v>
      </c>
      <c r="M416" s="5">
        <v>613.710689</v>
      </c>
      <c r="N416" s="5">
        <v>62.447004</v>
      </c>
      <c r="O416" s="5">
        <v>46.835251999999997</v>
      </c>
      <c r="P416" s="5">
        <v>703.42934600000001</v>
      </c>
      <c r="Q416" s="5">
        <v>84.750523999999999</v>
      </c>
      <c r="R416" s="5">
        <v>1511.1728149999999</v>
      </c>
      <c r="S416" s="5">
        <v>114.708004</v>
      </c>
      <c r="T416" s="5">
        <v>0</v>
      </c>
      <c r="U416" s="5">
        <v>0</v>
      </c>
      <c r="V416" s="5">
        <v>433.05033800000001</v>
      </c>
      <c r="W416" s="5">
        <v>6816.91608</v>
      </c>
      <c r="X416" s="5">
        <v>6732.1655559999999</v>
      </c>
      <c r="Y416" s="19">
        <v>48.774054</v>
      </c>
      <c r="Z416" s="19">
        <v>279.92902500000002</v>
      </c>
      <c r="AA416" s="19">
        <v>17.714397000000002</v>
      </c>
      <c r="AB416" s="19">
        <v>0</v>
      </c>
      <c r="AC416" s="19">
        <v>297.64342199999999</v>
      </c>
      <c r="AD416" s="19">
        <v>57.732069000000003</v>
      </c>
      <c r="AE416" s="19">
        <v>58.269208999999996</v>
      </c>
      <c r="AF416" s="19">
        <v>5.9256209999999996</v>
      </c>
      <c r="AG416" s="19">
        <v>4.4442149999999998</v>
      </c>
      <c r="AH416" s="19">
        <v>66.787612999999993</v>
      </c>
      <c r="AI416" s="19">
        <v>8.0466999999999995</v>
      </c>
      <c r="AJ416" s="19">
        <v>135.426658</v>
      </c>
      <c r="AK416" s="19">
        <v>12.038373</v>
      </c>
      <c r="AL416" s="19">
        <v>0</v>
      </c>
      <c r="AM416" s="19">
        <v>551.61457599999994</v>
      </c>
    </row>
    <row r="417" spans="1:39">
      <c r="A417" s="6" t="s">
        <v>841</v>
      </c>
      <c r="B417" s="6" t="s">
        <v>821</v>
      </c>
      <c r="C417" s="6" t="s">
        <v>842</v>
      </c>
      <c r="D417" s="5">
        <v>0</v>
      </c>
      <c r="E417" s="5">
        <v>622.80201800000009</v>
      </c>
      <c r="F417" s="5">
        <v>157.233</v>
      </c>
      <c r="G417" s="5">
        <v>780.03501800000004</v>
      </c>
      <c r="H417" s="5">
        <v>2565.8855450000001</v>
      </c>
      <c r="I417" s="5">
        <v>186.34794399999998</v>
      </c>
      <c r="J417" s="5">
        <v>144.903794</v>
      </c>
      <c r="K417" s="5">
        <v>2897.137283</v>
      </c>
      <c r="L417" s="5">
        <v>789.54151999999999</v>
      </c>
      <c r="M417" s="5">
        <v>916.08288900000002</v>
      </c>
      <c r="N417" s="5">
        <v>98.207067999999992</v>
      </c>
      <c r="O417" s="5">
        <v>73.655301000000009</v>
      </c>
      <c r="P417" s="5">
        <v>1171.769673</v>
      </c>
      <c r="Q417" s="5">
        <v>54.880690000000001</v>
      </c>
      <c r="R417" s="5">
        <v>2314.5956209999999</v>
      </c>
      <c r="S417" s="5">
        <v>139.200086</v>
      </c>
      <c r="T417" s="5">
        <v>0</v>
      </c>
      <c r="U417" s="5">
        <v>0</v>
      </c>
      <c r="V417" s="5">
        <v>473.00226299999997</v>
      </c>
      <c r="W417" s="5">
        <v>7393.5117909999999</v>
      </c>
      <c r="X417" s="5">
        <v>7338.6311009999999</v>
      </c>
      <c r="Y417" s="19">
        <v>54.950209000000001</v>
      </c>
      <c r="Z417" s="19">
        <v>228.51574199999999</v>
      </c>
      <c r="AA417" s="19">
        <v>17.448074999999999</v>
      </c>
      <c r="AB417" s="19">
        <v>10.380618</v>
      </c>
      <c r="AC417" s="19">
        <v>256.34443499999998</v>
      </c>
      <c r="AD417" s="19">
        <v>77.204730999999995</v>
      </c>
      <c r="AE417" s="19">
        <v>81.216464999999999</v>
      </c>
      <c r="AF417" s="19">
        <v>9.3189060000000001</v>
      </c>
      <c r="AG417" s="19">
        <v>6.9891800000000002</v>
      </c>
      <c r="AH417" s="19">
        <v>104.214726</v>
      </c>
      <c r="AI417" s="19">
        <v>4.6713779999999998</v>
      </c>
      <c r="AJ417" s="19">
        <v>201.73927699999999</v>
      </c>
      <c r="AK417" s="19">
        <v>14.254497000000001</v>
      </c>
      <c r="AL417" s="19">
        <v>0</v>
      </c>
      <c r="AM417" s="19">
        <v>604.49314900000002</v>
      </c>
    </row>
    <row r="418" spans="1:39">
      <c r="A418" s="6" t="s">
        <v>843</v>
      </c>
      <c r="B418" s="6" t="s">
        <v>821</v>
      </c>
      <c r="C418" s="6" t="s">
        <v>844</v>
      </c>
      <c r="D418" s="5">
        <v>0</v>
      </c>
      <c r="E418" s="5">
        <v>213.13971699999999</v>
      </c>
      <c r="F418" s="5">
        <v>79.340999999999994</v>
      </c>
      <c r="G418" s="5">
        <v>292.48071700000003</v>
      </c>
      <c r="H418" s="5">
        <v>1445.4201620000001</v>
      </c>
      <c r="I418" s="5">
        <v>80.950434999999999</v>
      </c>
      <c r="J418" s="5">
        <v>155.348097</v>
      </c>
      <c r="K418" s="5">
        <v>1681.7186940000001</v>
      </c>
      <c r="L418" s="5">
        <v>454.67812300000003</v>
      </c>
      <c r="M418" s="5">
        <v>863.93339900000001</v>
      </c>
      <c r="N418" s="5">
        <v>50.472920999999999</v>
      </c>
      <c r="O418" s="5">
        <v>37.854692</v>
      </c>
      <c r="P418" s="5">
        <v>1082.996768</v>
      </c>
      <c r="Q418" s="5">
        <v>64.737716000000006</v>
      </c>
      <c r="R418" s="5">
        <v>2099.995496</v>
      </c>
      <c r="S418" s="5">
        <v>46.392326999999995</v>
      </c>
      <c r="T418" s="5">
        <v>186.06668999999999</v>
      </c>
      <c r="U418" s="5">
        <v>0</v>
      </c>
      <c r="V418" s="5">
        <v>198.625304</v>
      </c>
      <c r="W418" s="5">
        <v>4959.957351</v>
      </c>
      <c r="X418" s="5">
        <v>4895.2196349999995</v>
      </c>
      <c r="Y418" s="19">
        <v>20.66085</v>
      </c>
      <c r="Z418" s="19">
        <v>143.62961799999999</v>
      </c>
      <c r="AA418" s="19">
        <v>8.0286729999999995</v>
      </c>
      <c r="AB418" s="19">
        <v>0</v>
      </c>
      <c r="AC418" s="19">
        <v>151.65829099999999</v>
      </c>
      <c r="AD418" s="19">
        <v>43.124766999999999</v>
      </c>
      <c r="AE418" s="19">
        <v>84.773965000000004</v>
      </c>
      <c r="AF418" s="19">
        <v>4.7893949999999998</v>
      </c>
      <c r="AG418" s="19">
        <v>3.5920459999999999</v>
      </c>
      <c r="AH418" s="19">
        <v>105.639962</v>
      </c>
      <c r="AI418" s="19">
        <v>6.7228519999999996</v>
      </c>
      <c r="AJ418" s="19">
        <v>198.795368</v>
      </c>
      <c r="AK418" s="19">
        <v>4.831639</v>
      </c>
      <c r="AL418" s="19">
        <v>17.212496000000002</v>
      </c>
      <c r="AM418" s="19">
        <v>436.283411</v>
      </c>
    </row>
    <row r="419" spans="1:39">
      <c r="A419" s="6" t="s">
        <v>845</v>
      </c>
      <c r="B419" s="6" t="s">
        <v>821</v>
      </c>
      <c r="C419" s="6" t="s">
        <v>846</v>
      </c>
      <c r="D419" s="5">
        <v>0</v>
      </c>
      <c r="E419" s="5">
        <v>81.913484999999994</v>
      </c>
      <c r="F419" s="5">
        <v>28.35</v>
      </c>
      <c r="G419" s="5">
        <v>110.263485</v>
      </c>
      <c r="H419" s="5">
        <v>652.93696299999999</v>
      </c>
      <c r="I419" s="5">
        <v>114.191164</v>
      </c>
      <c r="J419" s="5">
        <v>45.085923999999999</v>
      </c>
      <c r="K419" s="5">
        <v>812.21405099999993</v>
      </c>
      <c r="L419" s="5">
        <v>530.95443799999998</v>
      </c>
      <c r="M419" s="5">
        <v>1053.2796699999999</v>
      </c>
      <c r="N419" s="5">
        <v>70.154604000000006</v>
      </c>
      <c r="O419" s="5">
        <v>52.615953000000005</v>
      </c>
      <c r="P419" s="5">
        <v>1295.6977899999999</v>
      </c>
      <c r="Q419" s="5">
        <v>93.430163000000007</v>
      </c>
      <c r="R419" s="5">
        <v>2565.1781800000003</v>
      </c>
      <c r="S419" s="5">
        <v>15.881107999999999</v>
      </c>
      <c r="T419" s="5">
        <v>0</v>
      </c>
      <c r="U419" s="5">
        <v>0</v>
      </c>
      <c r="V419" s="5">
        <v>145.74334299999998</v>
      </c>
      <c r="W419" s="5">
        <v>4180.2346049999996</v>
      </c>
      <c r="X419" s="5">
        <v>4086.8044419999997</v>
      </c>
      <c r="Y419" s="19">
        <v>9.1153270000000006</v>
      </c>
      <c r="Z419" s="19">
        <v>64.820432999999994</v>
      </c>
      <c r="AA419" s="19">
        <v>10.381015</v>
      </c>
      <c r="AB419" s="19">
        <v>0</v>
      </c>
      <c r="AC419" s="19">
        <v>75.201447999999999</v>
      </c>
      <c r="AD419" s="19">
        <v>53.322116000000001</v>
      </c>
      <c r="AE419" s="19">
        <v>92.301788000000002</v>
      </c>
      <c r="AF419" s="19">
        <v>6.6569960000000004</v>
      </c>
      <c r="AG419" s="19">
        <v>4.9927469999999996</v>
      </c>
      <c r="AH419" s="19">
        <v>113.83206800000001</v>
      </c>
      <c r="AI419" s="19">
        <v>8.0190029999999997</v>
      </c>
      <c r="AJ419" s="19">
        <v>217.78359900000001</v>
      </c>
      <c r="AK419" s="19">
        <v>0</v>
      </c>
      <c r="AL419" s="19">
        <v>0</v>
      </c>
      <c r="AM419" s="19">
        <v>355.42249000000004</v>
      </c>
    </row>
    <row r="420" spans="1:39">
      <c r="A420" s="6" t="s">
        <v>847</v>
      </c>
      <c r="B420" s="6" t="s">
        <v>821</v>
      </c>
      <c r="C420" s="6" t="s">
        <v>848</v>
      </c>
      <c r="D420" s="5">
        <v>0</v>
      </c>
      <c r="E420" s="5">
        <v>294.12010800000002</v>
      </c>
      <c r="F420" s="5">
        <v>88.155000000000001</v>
      </c>
      <c r="G420" s="5">
        <v>382.27510799999999</v>
      </c>
      <c r="H420" s="5">
        <v>1715.734516</v>
      </c>
      <c r="I420" s="5">
        <v>145.093751</v>
      </c>
      <c r="J420" s="5">
        <v>186.288377</v>
      </c>
      <c r="K420" s="5">
        <v>2047.1166440000002</v>
      </c>
      <c r="L420" s="5">
        <v>518.30008299999997</v>
      </c>
      <c r="M420" s="5">
        <v>689.54269999999997</v>
      </c>
      <c r="N420" s="5">
        <v>63.147186000000005</v>
      </c>
      <c r="O420" s="5">
        <v>47.360388</v>
      </c>
      <c r="P420" s="5">
        <v>883.32041200000003</v>
      </c>
      <c r="Q420" s="5">
        <v>40.532482999999999</v>
      </c>
      <c r="R420" s="5">
        <v>1723.9031689999999</v>
      </c>
      <c r="S420" s="5">
        <v>62.002451000000001</v>
      </c>
      <c r="T420" s="5">
        <v>175.12159</v>
      </c>
      <c r="U420" s="5">
        <v>0</v>
      </c>
      <c r="V420" s="5">
        <v>238.94760500000001</v>
      </c>
      <c r="W420" s="5">
        <v>5147.666650000001</v>
      </c>
      <c r="X420" s="5">
        <v>5107.1341670000011</v>
      </c>
      <c r="Y420" s="19">
        <v>25.098898999999999</v>
      </c>
      <c r="Z420" s="19">
        <v>170.45182299999999</v>
      </c>
      <c r="AA420" s="19">
        <v>13.565185</v>
      </c>
      <c r="AB420" s="19">
        <v>0</v>
      </c>
      <c r="AC420" s="19">
        <v>184.017008</v>
      </c>
      <c r="AD420" s="19">
        <v>51.616278000000001</v>
      </c>
      <c r="AE420" s="19">
        <v>69.667156000000006</v>
      </c>
      <c r="AF420" s="19">
        <v>5.9920600000000004</v>
      </c>
      <c r="AG420" s="19">
        <v>4.4940439999999997</v>
      </c>
      <c r="AH420" s="19">
        <v>88.444057999999998</v>
      </c>
      <c r="AI420" s="19">
        <v>4.5664509999999998</v>
      </c>
      <c r="AJ420" s="19">
        <v>168.597318</v>
      </c>
      <c r="AK420" s="19">
        <v>7.0264959999999999</v>
      </c>
      <c r="AL420" s="19">
        <v>16.199995999999999</v>
      </c>
      <c r="AM420" s="19">
        <v>452.555995</v>
      </c>
    </row>
    <row r="421" spans="1:39">
      <c r="A421" s="6" t="s">
        <v>849</v>
      </c>
      <c r="B421" s="6" t="s">
        <v>821</v>
      </c>
      <c r="C421" s="6" t="s">
        <v>850</v>
      </c>
      <c r="D421" s="5">
        <v>0</v>
      </c>
      <c r="E421" s="5">
        <v>548.39693899999997</v>
      </c>
      <c r="F421" s="5">
        <v>142.71</v>
      </c>
      <c r="G421" s="5">
        <v>691.10693900000001</v>
      </c>
      <c r="H421" s="5">
        <v>2418.1066540000002</v>
      </c>
      <c r="I421" s="5">
        <v>219.079544</v>
      </c>
      <c r="J421" s="5">
        <v>203.85718700000001</v>
      </c>
      <c r="K421" s="5">
        <v>2841.0433849999999</v>
      </c>
      <c r="L421" s="5">
        <v>705.53431999999998</v>
      </c>
      <c r="M421" s="5">
        <v>896.86772199999996</v>
      </c>
      <c r="N421" s="5">
        <v>85.312198999999993</v>
      </c>
      <c r="O421" s="5">
        <v>63.98415</v>
      </c>
      <c r="P421" s="5">
        <v>1145.6704119999999</v>
      </c>
      <c r="Q421" s="5">
        <v>54.624237999999998</v>
      </c>
      <c r="R421" s="5">
        <v>2246.458721</v>
      </c>
      <c r="S421" s="5">
        <v>123.05151600000001</v>
      </c>
      <c r="T421" s="5">
        <v>0</v>
      </c>
      <c r="U421" s="5">
        <v>0</v>
      </c>
      <c r="V421" s="5">
        <v>410.45461299999999</v>
      </c>
      <c r="W421" s="5">
        <v>7017.6494940000002</v>
      </c>
      <c r="X421" s="5">
        <v>6963.0252559999999</v>
      </c>
      <c r="Y421" s="19">
        <v>48.211984000000001</v>
      </c>
      <c r="Z421" s="19">
        <v>234.025499</v>
      </c>
      <c r="AA421" s="19">
        <v>19.339883</v>
      </c>
      <c r="AB421" s="19">
        <v>0</v>
      </c>
      <c r="AC421" s="19">
        <v>253.36538200000001</v>
      </c>
      <c r="AD421" s="19">
        <v>68.654741999999999</v>
      </c>
      <c r="AE421" s="19">
        <v>77.471847999999994</v>
      </c>
      <c r="AF421" s="19">
        <v>8.095307</v>
      </c>
      <c r="AG421" s="19">
        <v>6.0714810000000003</v>
      </c>
      <c r="AH421" s="19">
        <v>99.612226000000007</v>
      </c>
      <c r="AI421" s="19">
        <v>4.3368849999999997</v>
      </c>
      <c r="AJ421" s="19">
        <v>191.25086200000001</v>
      </c>
      <c r="AK421" s="19">
        <v>13.085493</v>
      </c>
      <c r="AL421" s="19">
        <v>0</v>
      </c>
      <c r="AM421" s="19">
        <v>574.56846300000007</v>
      </c>
    </row>
    <row r="422" spans="1:39">
      <c r="A422" s="6" t="s">
        <v>851</v>
      </c>
      <c r="B422" s="6" t="s">
        <v>821</v>
      </c>
      <c r="C422" s="6" t="s">
        <v>852</v>
      </c>
      <c r="D422" s="5">
        <v>0</v>
      </c>
      <c r="E422" s="5">
        <v>199.203427</v>
      </c>
      <c r="F422" s="5">
        <v>59.597999999999999</v>
      </c>
      <c r="G422" s="5">
        <v>258.80142699999999</v>
      </c>
      <c r="H422" s="5">
        <v>1267.7419199999999</v>
      </c>
      <c r="I422" s="5">
        <v>82.680214000000007</v>
      </c>
      <c r="J422" s="5">
        <v>79.371611999999999</v>
      </c>
      <c r="K422" s="5">
        <v>1429.7937459999998</v>
      </c>
      <c r="L422" s="5">
        <v>537.0951409999999</v>
      </c>
      <c r="M422" s="5">
        <v>757.05411000000004</v>
      </c>
      <c r="N422" s="5">
        <v>66.463705000000004</v>
      </c>
      <c r="O422" s="5">
        <v>49.847777999999998</v>
      </c>
      <c r="P422" s="5">
        <v>957.386572</v>
      </c>
      <c r="Q422" s="5">
        <v>51.805355000000006</v>
      </c>
      <c r="R422" s="5">
        <v>1882.5575200000001</v>
      </c>
      <c r="S422" s="5">
        <v>40.913540999999995</v>
      </c>
      <c r="T422" s="5">
        <v>0</v>
      </c>
      <c r="U422" s="5">
        <v>0</v>
      </c>
      <c r="V422" s="5">
        <v>227.27835999999999</v>
      </c>
      <c r="W422" s="5">
        <v>4376.4397349999999</v>
      </c>
      <c r="X422" s="5">
        <v>4324.6343799999995</v>
      </c>
      <c r="Y422" s="19">
        <v>17.184908</v>
      </c>
      <c r="Z422" s="19">
        <v>116.054761</v>
      </c>
      <c r="AA422" s="19">
        <v>7.052708</v>
      </c>
      <c r="AB422" s="19">
        <v>0</v>
      </c>
      <c r="AC422" s="19">
        <v>123.10746899999999</v>
      </c>
      <c r="AD422" s="19">
        <v>52.739060000000002</v>
      </c>
      <c r="AE422" s="19">
        <v>70.867385999999996</v>
      </c>
      <c r="AF422" s="19">
        <v>6.3067659999999997</v>
      </c>
      <c r="AG422" s="19">
        <v>4.7300750000000003</v>
      </c>
      <c r="AH422" s="19">
        <v>89.393328999999994</v>
      </c>
      <c r="AI422" s="19">
        <v>4.9830319999999997</v>
      </c>
      <c r="AJ422" s="19">
        <v>171.29755599999999</v>
      </c>
      <c r="AK422" s="19">
        <v>4.1870159999999998</v>
      </c>
      <c r="AL422" s="19">
        <v>0</v>
      </c>
      <c r="AM422" s="19">
        <v>368.516009</v>
      </c>
    </row>
    <row r="423" spans="1:39">
      <c r="A423" s="6" t="s">
        <v>853</v>
      </c>
      <c r="B423" s="6" t="s">
        <v>821</v>
      </c>
      <c r="C423" s="6" t="s">
        <v>854</v>
      </c>
      <c r="D423" s="5">
        <v>0</v>
      </c>
      <c r="E423" s="5">
        <v>306.556985</v>
      </c>
      <c r="F423" s="5">
        <v>104.685</v>
      </c>
      <c r="G423" s="5">
        <v>411.241985</v>
      </c>
      <c r="H423" s="5">
        <v>2482.012455</v>
      </c>
      <c r="I423" s="5">
        <v>119.70823399999999</v>
      </c>
      <c r="J423" s="5">
        <v>329.591993</v>
      </c>
      <c r="K423" s="5">
        <v>2931.3126820000002</v>
      </c>
      <c r="L423" s="5">
        <v>607.883961</v>
      </c>
      <c r="M423" s="5">
        <v>763.60018300000002</v>
      </c>
      <c r="N423" s="5">
        <v>70.467758000000003</v>
      </c>
      <c r="O423" s="5">
        <v>52.850819000000001</v>
      </c>
      <c r="P423" s="5">
        <v>971.91932999999995</v>
      </c>
      <c r="Q423" s="5">
        <v>48.574212000000003</v>
      </c>
      <c r="R423" s="5">
        <v>1907.412302</v>
      </c>
      <c r="S423" s="5">
        <v>65.020835000000005</v>
      </c>
      <c r="T423" s="5">
        <v>0</v>
      </c>
      <c r="U423" s="5">
        <v>0</v>
      </c>
      <c r="V423" s="5">
        <v>250.643834</v>
      </c>
      <c r="W423" s="5">
        <v>6173.5155989999994</v>
      </c>
      <c r="X423" s="5">
        <v>6124.9413869999989</v>
      </c>
      <c r="Y423" s="19">
        <v>28.238783999999999</v>
      </c>
      <c r="Z423" s="19">
        <v>217.649688</v>
      </c>
      <c r="AA423" s="19">
        <v>11.406466999999999</v>
      </c>
      <c r="AB423" s="19">
        <v>0</v>
      </c>
      <c r="AC423" s="19">
        <v>229.05615499999999</v>
      </c>
      <c r="AD423" s="19">
        <v>58.319696</v>
      </c>
      <c r="AE423" s="19">
        <v>65.302099999999996</v>
      </c>
      <c r="AF423" s="19">
        <v>6.686712</v>
      </c>
      <c r="AG423" s="19">
        <v>5.0150350000000001</v>
      </c>
      <c r="AH423" s="19">
        <v>83.648983999999999</v>
      </c>
      <c r="AI423" s="19">
        <v>3.8412389999999998</v>
      </c>
      <c r="AJ423" s="19">
        <v>160.65283099999999</v>
      </c>
      <c r="AK423" s="19">
        <v>6.9700810000000004</v>
      </c>
      <c r="AL423" s="19">
        <v>0</v>
      </c>
      <c r="AM423" s="19">
        <v>483.23754699999995</v>
      </c>
    </row>
    <row r="424" spans="1:39">
      <c r="A424" s="6" t="s">
        <v>855</v>
      </c>
      <c r="B424" s="6" t="s">
        <v>821</v>
      </c>
      <c r="C424" s="6" t="s">
        <v>856</v>
      </c>
      <c r="D424" s="5">
        <v>0</v>
      </c>
      <c r="E424" s="5">
        <v>353.62494099999998</v>
      </c>
      <c r="F424" s="5">
        <v>111.489</v>
      </c>
      <c r="G424" s="5">
        <v>465.11394100000001</v>
      </c>
      <c r="H424" s="5">
        <v>1882.3313529999998</v>
      </c>
      <c r="I424" s="5">
        <v>133.606099</v>
      </c>
      <c r="J424" s="5">
        <v>224.01622399999999</v>
      </c>
      <c r="K424" s="5">
        <v>2239.9536760000001</v>
      </c>
      <c r="L424" s="5">
        <v>634.085778</v>
      </c>
      <c r="M424" s="5">
        <v>720.73945400000002</v>
      </c>
      <c r="N424" s="5">
        <v>73.001774999999995</v>
      </c>
      <c r="O424" s="5">
        <v>54.751332000000005</v>
      </c>
      <c r="P424" s="5">
        <v>928.64190399999995</v>
      </c>
      <c r="Q424" s="5">
        <v>39.214682000000003</v>
      </c>
      <c r="R424" s="5">
        <v>1816.3491470000001</v>
      </c>
      <c r="S424" s="5">
        <v>72.193097999999992</v>
      </c>
      <c r="T424" s="5">
        <v>0</v>
      </c>
      <c r="U424" s="5">
        <v>0</v>
      </c>
      <c r="V424" s="5">
        <v>300.11035200000003</v>
      </c>
      <c r="W424" s="5">
        <v>5527.8059920000005</v>
      </c>
      <c r="X424" s="5">
        <v>5488.5913100000007</v>
      </c>
      <c r="Y424" s="19">
        <v>35.306049000000002</v>
      </c>
      <c r="Z424" s="19">
        <v>176.200738</v>
      </c>
      <c r="AA424" s="19">
        <v>11.192402</v>
      </c>
      <c r="AB424" s="19">
        <v>0</v>
      </c>
      <c r="AC424" s="19">
        <v>187.39313999999999</v>
      </c>
      <c r="AD424" s="19">
        <v>59.866582000000001</v>
      </c>
      <c r="AE424" s="19">
        <v>61.550801</v>
      </c>
      <c r="AF424" s="19">
        <v>6.9271649999999996</v>
      </c>
      <c r="AG424" s="19">
        <v>5.1953750000000003</v>
      </c>
      <c r="AH424" s="19">
        <v>79.934807000000006</v>
      </c>
      <c r="AI424" s="19">
        <v>2.978774</v>
      </c>
      <c r="AJ424" s="19">
        <v>153.608148</v>
      </c>
      <c r="AK424" s="19">
        <v>8.8198229999999995</v>
      </c>
      <c r="AL424" s="19">
        <v>0</v>
      </c>
      <c r="AM424" s="19">
        <v>444.993742</v>
      </c>
    </row>
    <row r="425" spans="1:39">
      <c r="A425" s="6" t="s">
        <v>857</v>
      </c>
      <c r="B425" s="6" t="s">
        <v>821</v>
      </c>
      <c r="C425" s="6" t="s">
        <v>858</v>
      </c>
      <c r="D425" s="5">
        <v>0</v>
      </c>
      <c r="E425" s="5">
        <v>496.83825200000001</v>
      </c>
      <c r="F425" s="5">
        <v>118.221</v>
      </c>
      <c r="G425" s="5">
        <v>615.05925200000013</v>
      </c>
      <c r="H425" s="5">
        <v>2998.196273</v>
      </c>
      <c r="I425" s="5">
        <v>172.72112200000001</v>
      </c>
      <c r="J425" s="5">
        <v>0</v>
      </c>
      <c r="K425" s="5">
        <v>3170.9173949999999</v>
      </c>
      <c r="L425" s="5">
        <v>731.84782700000005</v>
      </c>
      <c r="M425" s="5">
        <v>1057.6895749999999</v>
      </c>
      <c r="N425" s="5">
        <v>65.453339999999997</v>
      </c>
      <c r="O425" s="5">
        <v>49.090006000000002</v>
      </c>
      <c r="P425" s="5">
        <v>1348.1568950000001</v>
      </c>
      <c r="Q425" s="5">
        <v>66.154142000000007</v>
      </c>
      <c r="R425" s="5">
        <v>2586.5439580000002</v>
      </c>
      <c r="S425" s="5">
        <v>113.67528299999999</v>
      </c>
      <c r="T425" s="5">
        <v>0</v>
      </c>
      <c r="U425" s="5">
        <v>909.29409499999997</v>
      </c>
      <c r="V425" s="5">
        <v>587.25749499999995</v>
      </c>
      <c r="W425" s="5">
        <v>8714.5953049999989</v>
      </c>
      <c r="X425" s="5">
        <v>8648.4411629999995</v>
      </c>
      <c r="Y425" s="19">
        <v>52.046160999999998</v>
      </c>
      <c r="Z425" s="19">
        <v>282.09100100000001</v>
      </c>
      <c r="AA425" s="19">
        <v>16.028500999999999</v>
      </c>
      <c r="AB425" s="19">
        <v>0</v>
      </c>
      <c r="AC425" s="19">
        <v>298.11950200000001</v>
      </c>
      <c r="AD425" s="19">
        <v>62.373541000000003</v>
      </c>
      <c r="AE425" s="19">
        <v>95.117158000000003</v>
      </c>
      <c r="AF425" s="19">
        <v>6.2108930000000004</v>
      </c>
      <c r="AG425" s="19">
        <v>4.6581679999999999</v>
      </c>
      <c r="AH425" s="19">
        <v>121.44478100000001</v>
      </c>
      <c r="AI425" s="19">
        <v>5.8279319999999997</v>
      </c>
      <c r="AJ425" s="19">
        <v>227.43100000000001</v>
      </c>
      <c r="AK425" s="19">
        <v>13.993059000000001</v>
      </c>
      <c r="AL425" s="19">
        <v>0</v>
      </c>
      <c r="AM425" s="19">
        <v>653.96326299999998</v>
      </c>
    </row>
    <row r="426" spans="1:39">
      <c r="A426" s="6" t="s">
        <v>859</v>
      </c>
      <c r="B426" s="6" t="s">
        <v>821</v>
      </c>
      <c r="C426" s="6" t="s">
        <v>860</v>
      </c>
      <c r="D426" s="5">
        <v>0</v>
      </c>
      <c r="E426" s="5">
        <v>300.970302</v>
      </c>
      <c r="F426" s="5">
        <v>104.679</v>
      </c>
      <c r="G426" s="5">
        <v>405.64930200000003</v>
      </c>
      <c r="H426" s="5">
        <v>1648.480644</v>
      </c>
      <c r="I426" s="5">
        <v>113.20997800000001</v>
      </c>
      <c r="J426" s="5">
        <v>184.60624600000003</v>
      </c>
      <c r="K426" s="5">
        <v>1946.2968679999999</v>
      </c>
      <c r="L426" s="5">
        <v>575.59363399999995</v>
      </c>
      <c r="M426" s="5">
        <v>752.13929500000006</v>
      </c>
      <c r="N426" s="5">
        <v>72.523701000000003</v>
      </c>
      <c r="O426" s="5">
        <v>54.392775999999998</v>
      </c>
      <c r="P426" s="5">
        <v>951.11513400000001</v>
      </c>
      <c r="Q426" s="5">
        <v>51.502009999999999</v>
      </c>
      <c r="R426" s="5">
        <v>1881.672916</v>
      </c>
      <c r="S426" s="5">
        <v>37.659306999999998</v>
      </c>
      <c r="T426" s="5">
        <v>0</v>
      </c>
      <c r="U426" s="5">
        <v>0</v>
      </c>
      <c r="V426" s="5">
        <v>183.82232000000002</v>
      </c>
      <c r="W426" s="5">
        <v>5030.6943469999997</v>
      </c>
      <c r="X426" s="5">
        <v>4979.1923370000004</v>
      </c>
      <c r="Y426" s="19">
        <v>27.025694999999999</v>
      </c>
      <c r="Z426" s="19">
        <v>163.747973</v>
      </c>
      <c r="AA426" s="19">
        <v>10.668473000000001</v>
      </c>
      <c r="AB426" s="19">
        <v>0</v>
      </c>
      <c r="AC426" s="19">
        <v>174.41644600000001</v>
      </c>
      <c r="AD426" s="19">
        <v>57.356757000000002</v>
      </c>
      <c r="AE426" s="19">
        <v>61.064120000000003</v>
      </c>
      <c r="AF426" s="19">
        <v>6.8818000000000001</v>
      </c>
      <c r="AG426" s="19">
        <v>5.1613509999999998</v>
      </c>
      <c r="AH426" s="19">
        <v>78.182592999999997</v>
      </c>
      <c r="AI426" s="19">
        <v>3.6141459999999999</v>
      </c>
      <c r="AJ426" s="19">
        <v>151.28986399999999</v>
      </c>
      <c r="AK426" s="19">
        <v>7.2749899999999998</v>
      </c>
      <c r="AL426" s="19">
        <v>0</v>
      </c>
      <c r="AM426" s="19">
        <v>417.36375199999998</v>
      </c>
    </row>
    <row r="427" spans="1:39">
      <c r="A427" s="6" t="s">
        <v>861</v>
      </c>
      <c r="B427" s="6" t="s">
        <v>821</v>
      </c>
      <c r="C427" s="6" t="s">
        <v>862</v>
      </c>
      <c r="D427" s="5">
        <v>0</v>
      </c>
      <c r="E427" s="5">
        <v>443.62012700000002</v>
      </c>
      <c r="F427" s="5">
        <v>142.49700000000001</v>
      </c>
      <c r="G427" s="5">
        <v>586.1171270000001</v>
      </c>
      <c r="H427" s="5">
        <v>2663.6196930000001</v>
      </c>
      <c r="I427" s="5">
        <v>183.48427600000002</v>
      </c>
      <c r="J427" s="5">
        <v>188.88879600000001</v>
      </c>
      <c r="K427" s="5">
        <v>3035.992765</v>
      </c>
      <c r="L427" s="5">
        <v>637.88669200000004</v>
      </c>
      <c r="M427" s="5">
        <v>866.69883800000002</v>
      </c>
      <c r="N427" s="5">
        <v>63.578707000000001</v>
      </c>
      <c r="O427" s="5">
        <v>47.684029000000002</v>
      </c>
      <c r="P427" s="5">
        <v>1158.9405220000001</v>
      </c>
      <c r="Q427" s="5">
        <v>0</v>
      </c>
      <c r="R427" s="5">
        <v>2136.9020959999998</v>
      </c>
      <c r="S427" s="5">
        <v>100.246696</v>
      </c>
      <c r="T427" s="5">
        <v>0</v>
      </c>
      <c r="U427" s="5">
        <v>23.608294999999998</v>
      </c>
      <c r="V427" s="5">
        <v>360.06702799999999</v>
      </c>
      <c r="W427" s="5">
        <v>6880.8206989999999</v>
      </c>
      <c r="X427" s="5">
        <v>6880.8206989999999</v>
      </c>
      <c r="Y427" s="19">
        <v>43.140425</v>
      </c>
      <c r="Z427" s="19">
        <v>259.59172699999999</v>
      </c>
      <c r="AA427" s="19">
        <v>14.521266000000001</v>
      </c>
      <c r="AB427" s="19">
        <v>0</v>
      </c>
      <c r="AC427" s="19">
        <v>274.11299300000002</v>
      </c>
      <c r="AD427" s="19">
        <v>57.174030999999999</v>
      </c>
      <c r="AE427" s="19">
        <v>81.460083999999995</v>
      </c>
      <c r="AF427" s="19">
        <v>6.0330079999999997</v>
      </c>
      <c r="AG427" s="19">
        <v>4.5247549999999999</v>
      </c>
      <c r="AH427" s="19">
        <v>108.85927100000001</v>
      </c>
      <c r="AI427" s="19">
        <v>0</v>
      </c>
      <c r="AJ427" s="19">
        <v>200.877118</v>
      </c>
      <c r="AK427" s="19">
        <v>10.383478999999999</v>
      </c>
      <c r="AL427" s="19">
        <v>0</v>
      </c>
      <c r="AM427" s="19">
        <v>585.68804599999999</v>
      </c>
    </row>
    <row r="428" spans="1:39">
      <c r="A428" s="6" t="s">
        <v>863</v>
      </c>
      <c r="B428" s="6" t="s">
        <v>821</v>
      </c>
      <c r="C428" s="6" t="s">
        <v>864</v>
      </c>
      <c r="D428" s="5">
        <v>0</v>
      </c>
      <c r="E428" s="5">
        <v>313.92287300000004</v>
      </c>
      <c r="F428" s="5">
        <v>133.452</v>
      </c>
      <c r="G428" s="5">
        <v>447.37487300000004</v>
      </c>
      <c r="H428" s="5">
        <v>2167.7323960000003</v>
      </c>
      <c r="I428" s="5">
        <v>145.016435</v>
      </c>
      <c r="J428" s="5">
        <v>261.009165</v>
      </c>
      <c r="K428" s="5">
        <v>2573.7579960000003</v>
      </c>
      <c r="L428" s="5">
        <v>540.6997879999999</v>
      </c>
      <c r="M428" s="5">
        <v>755.54134699999997</v>
      </c>
      <c r="N428" s="5">
        <v>46.986781000000001</v>
      </c>
      <c r="O428" s="5">
        <v>35.240084000000003</v>
      </c>
      <c r="P428" s="5">
        <v>961.08477399999992</v>
      </c>
      <c r="Q428" s="5">
        <v>48.401086000000006</v>
      </c>
      <c r="R428" s="5">
        <v>1847.254072</v>
      </c>
      <c r="S428" s="5">
        <v>56.191656000000002</v>
      </c>
      <c r="T428" s="5">
        <v>0</v>
      </c>
      <c r="U428" s="5">
        <v>0</v>
      </c>
      <c r="V428" s="5">
        <v>212.39445600000002</v>
      </c>
      <c r="W428" s="5">
        <v>5677.6728410000005</v>
      </c>
      <c r="X428" s="5">
        <v>5629.2717550000007</v>
      </c>
      <c r="Y428" s="19">
        <v>27.740199</v>
      </c>
      <c r="Z428" s="19">
        <v>212.97644399999999</v>
      </c>
      <c r="AA428" s="19">
        <v>13.640978</v>
      </c>
      <c r="AB428" s="19">
        <v>0</v>
      </c>
      <c r="AC428" s="19">
        <v>226.617422</v>
      </c>
      <c r="AD428" s="19">
        <v>45.657963000000002</v>
      </c>
      <c r="AE428" s="19">
        <v>65.316473999999999</v>
      </c>
      <c r="AF428" s="19">
        <v>4.4585939999999997</v>
      </c>
      <c r="AG428" s="19">
        <v>3.3439459999999999</v>
      </c>
      <c r="AH428" s="19">
        <v>83.417625000000001</v>
      </c>
      <c r="AI428" s="19">
        <v>3.9890089999999998</v>
      </c>
      <c r="AJ428" s="19">
        <v>156.53663900000001</v>
      </c>
      <c r="AK428" s="19">
        <v>6.1838740000000003</v>
      </c>
      <c r="AL428" s="19">
        <v>0</v>
      </c>
      <c r="AM428" s="19">
        <v>462.73609700000003</v>
      </c>
    </row>
    <row r="429" spans="1:39">
      <c r="A429" s="6" t="s">
        <v>865</v>
      </c>
      <c r="B429" s="6" t="s">
        <v>821</v>
      </c>
      <c r="C429" s="6" t="s">
        <v>866</v>
      </c>
      <c r="D429" s="5">
        <v>0</v>
      </c>
      <c r="E429" s="5">
        <v>239.71230199999999</v>
      </c>
      <c r="F429" s="5">
        <v>101.181</v>
      </c>
      <c r="G429" s="5">
        <v>340.89330200000001</v>
      </c>
      <c r="H429" s="5">
        <v>1726.421679</v>
      </c>
      <c r="I429" s="5">
        <v>111.202118</v>
      </c>
      <c r="J429" s="5">
        <v>138.313861</v>
      </c>
      <c r="K429" s="5">
        <v>1975.9376580000001</v>
      </c>
      <c r="L429" s="5">
        <v>494.58408700000001</v>
      </c>
      <c r="M429" s="5">
        <v>529.29531000000009</v>
      </c>
      <c r="N429" s="5">
        <v>59.700529000000003</v>
      </c>
      <c r="O429" s="5">
        <v>44.775396999999998</v>
      </c>
      <c r="P429" s="5">
        <v>684.627295</v>
      </c>
      <c r="Q429" s="5">
        <v>27.237836999999999</v>
      </c>
      <c r="R429" s="5">
        <v>1345.6363679999999</v>
      </c>
      <c r="S429" s="5">
        <v>42.811552000000006</v>
      </c>
      <c r="T429" s="5">
        <v>0</v>
      </c>
      <c r="U429" s="5">
        <v>0</v>
      </c>
      <c r="V429" s="5">
        <v>169.96657199999999</v>
      </c>
      <c r="W429" s="5">
        <v>4369.8295390000003</v>
      </c>
      <c r="X429" s="5">
        <v>4342.5917019999997</v>
      </c>
      <c r="Y429" s="19">
        <v>23.225756000000001</v>
      </c>
      <c r="Z429" s="19">
        <v>159.609028</v>
      </c>
      <c r="AA429" s="19">
        <v>10.318662</v>
      </c>
      <c r="AB429" s="19">
        <v>0</v>
      </c>
      <c r="AC429" s="19">
        <v>169.92769000000001</v>
      </c>
      <c r="AD429" s="19">
        <v>47.754007999999999</v>
      </c>
      <c r="AE429" s="19">
        <v>48.348987000000001</v>
      </c>
      <c r="AF429" s="19">
        <v>5.6650049999999998</v>
      </c>
      <c r="AG429" s="19">
        <v>4.2487539999999999</v>
      </c>
      <c r="AH429" s="19">
        <v>62.597475000000003</v>
      </c>
      <c r="AI429" s="19">
        <v>2.4530439999999998</v>
      </c>
      <c r="AJ429" s="19">
        <v>120.860221</v>
      </c>
      <c r="AK429" s="19">
        <v>5.4698270000000004</v>
      </c>
      <c r="AL429" s="19">
        <v>0</v>
      </c>
      <c r="AM429" s="19">
        <v>367.23750200000001</v>
      </c>
    </row>
    <row r="430" spans="1:39">
      <c r="A430" s="6" t="s">
        <v>867</v>
      </c>
      <c r="B430" s="6" t="s">
        <v>821</v>
      </c>
      <c r="C430" s="6" t="s">
        <v>868</v>
      </c>
      <c r="D430" s="5">
        <v>0</v>
      </c>
      <c r="E430" s="5">
        <v>301.01977899999997</v>
      </c>
      <c r="F430" s="5">
        <v>123.58199999999999</v>
      </c>
      <c r="G430" s="5">
        <v>424.60177899999996</v>
      </c>
      <c r="H430" s="5">
        <v>1711.243567</v>
      </c>
      <c r="I430" s="5">
        <v>139.92009200000001</v>
      </c>
      <c r="J430" s="5">
        <v>124.577495</v>
      </c>
      <c r="K430" s="5">
        <v>1975.7411540000001</v>
      </c>
      <c r="L430" s="5">
        <v>605.29203599999994</v>
      </c>
      <c r="M430" s="5">
        <v>668.06314899999995</v>
      </c>
      <c r="N430" s="5">
        <v>67.445895999999991</v>
      </c>
      <c r="O430" s="5">
        <v>50.584421999999996</v>
      </c>
      <c r="P430" s="5">
        <v>862.000674</v>
      </c>
      <c r="Q430" s="5">
        <v>35.625131000000003</v>
      </c>
      <c r="R430" s="5">
        <v>1683.719272</v>
      </c>
      <c r="S430" s="5">
        <v>65.956160999999994</v>
      </c>
      <c r="T430" s="5">
        <v>0</v>
      </c>
      <c r="U430" s="5">
        <v>0</v>
      </c>
      <c r="V430" s="5">
        <v>255.25076100000001</v>
      </c>
      <c r="W430" s="5">
        <v>5010.5611630000003</v>
      </c>
      <c r="X430" s="5">
        <v>4974.9360320000005</v>
      </c>
      <c r="Y430" s="19">
        <v>31.590225</v>
      </c>
      <c r="Z430" s="19">
        <v>168.341994</v>
      </c>
      <c r="AA430" s="19">
        <v>11.107343</v>
      </c>
      <c r="AB430" s="19">
        <v>0</v>
      </c>
      <c r="AC430" s="19">
        <v>179.44933700000001</v>
      </c>
      <c r="AD430" s="19">
        <v>55.448701999999997</v>
      </c>
      <c r="AE430" s="19">
        <v>59.981473999999999</v>
      </c>
      <c r="AF430" s="19">
        <v>6.3999670000000002</v>
      </c>
      <c r="AG430" s="19">
        <v>4.7999749999999999</v>
      </c>
      <c r="AH430" s="19">
        <v>77.568432999999999</v>
      </c>
      <c r="AI430" s="19">
        <v>3.0959560000000002</v>
      </c>
      <c r="AJ430" s="19">
        <v>148.74984900000001</v>
      </c>
      <c r="AK430" s="19">
        <v>7.6988589999999997</v>
      </c>
      <c r="AL430" s="19">
        <v>0</v>
      </c>
      <c r="AM430" s="19">
        <v>422.93697200000003</v>
      </c>
    </row>
    <row r="431" spans="1:39">
      <c r="A431" s="6" t="s">
        <v>869</v>
      </c>
      <c r="B431" s="6" t="s">
        <v>821</v>
      </c>
      <c r="C431" s="6" t="s">
        <v>870</v>
      </c>
      <c r="D431" s="5">
        <v>0</v>
      </c>
      <c r="E431" s="5">
        <v>382.48032499999994</v>
      </c>
      <c r="F431" s="5">
        <v>113.09699999999999</v>
      </c>
      <c r="G431" s="5">
        <v>495.57732499999997</v>
      </c>
      <c r="H431" s="5">
        <v>1742.1979550000001</v>
      </c>
      <c r="I431" s="5">
        <v>109.09112300000001</v>
      </c>
      <c r="J431" s="5">
        <v>176.979949</v>
      </c>
      <c r="K431" s="5">
        <v>2028.2690270000001</v>
      </c>
      <c r="L431" s="5">
        <v>508.43637899999999</v>
      </c>
      <c r="M431" s="5">
        <v>703.18214499999999</v>
      </c>
      <c r="N431" s="5">
        <v>51.333705000000002</v>
      </c>
      <c r="O431" s="5">
        <v>38.500278000000002</v>
      </c>
      <c r="P431" s="5">
        <v>905.57536100000004</v>
      </c>
      <c r="Q431" s="5">
        <v>38.520997999999999</v>
      </c>
      <c r="R431" s="5">
        <v>1737.1124869999999</v>
      </c>
      <c r="S431" s="5">
        <v>92.521248</v>
      </c>
      <c r="T431" s="5">
        <v>153.231391</v>
      </c>
      <c r="U431" s="5">
        <v>0</v>
      </c>
      <c r="V431" s="5">
        <v>266.11388099999999</v>
      </c>
      <c r="W431" s="5">
        <v>5281.2617380000002</v>
      </c>
      <c r="X431" s="5">
        <v>5242.7407400000002</v>
      </c>
      <c r="Y431" s="19">
        <v>37.116743999999997</v>
      </c>
      <c r="Z431" s="19">
        <v>173.04361</v>
      </c>
      <c r="AA431" s="19">
        <v>10.520039000000001</v>
      </c>
      <c r="AB431" s="19">
        <v>0</v>
      </c>
      <c r="AC431" s="19">
        <v>183.563649</v>
      </c>
      <c r="AD431" s="19">
        <v>45.075716999999997</v>
      </c>
      <c r="AE431" s="19">
        <v>67.887043000000006</v>
      </c>
      <c r="AF431" s="19">
        <v>4.8710740000000001</v>
      </c>
      <c r="AG431" s="19">
        <v>3.6533060000000002</v>
      </c>
      <c r="AH431" s="19">
        <v>86.975854999999996</v>
      </c>
      <c r="AI431" s="19">
        <v>3.98407</v>
      </c>
      <c r="AJ431" s="19">
        <v>163.38727800000001</v>
      </c>
      <c r="AK431" s="19">
        <v>9.4107099999999999</v>
      </c>
      <c r="AL431" s="19">
        <v>14.174996</v>
      </c>
      <c r="AM431" s="19">
        <v>452.72909399999998</v>
      </c>
    </row>
    <row r="432" spans="1:39">
      <c r="A432" s="5" t="s">
        <v>871</v>
      </c>
      <c r="B432" s="5" t="s">
        <v>340</v>
      </c>
      <c r="C432" s="5" t="s">
        <v>872</v>
      </c>
      <c r="D432" s="5">
        <v>104043.585284</v>
      </c>
      <c r="E432" s="5">
        <v>6315.6901230000003</v>
      </c>
      <c r="F432" s="5">
        <v>2010.0719999999999</v>
      </c>
      <c r="G432" s="5">
        <v>112369.34740699999</v>
      </c>
      <c r="H432" s="5">
        <v>21930.740730999998</v>
      </c>
      <c r="I432" s="5">
        <v>2448.3083470000001</v>
      </c>
      <c r="J432" s="5">
        <v>0</v>
      </c>
      <c r="K432" s="5">
        <v>24379.049077999996</v>
      </c>
      <c r="L432" s="5">
        <v>6750.2458959999994</v>
      </c>
      <c r="M432" s="5">
        <v>0</v>
      </c>
      <c r="N432" s="5">
        <v>439.74175799999995</v>
      </c>
      <c r="O432" s="5">
        <v>329.80631800000003</v>
      </c>
      <c r="P432" s="5">
        <v>6767.5707460000003</v>
      </c>
      <c r="Q432" s="5">
        <v>0</v>
      </c>
      <c r="R432" s="5">
        <v>7537.1188219999995</v>
      </c>
      <c r="S432" s="5">
        <v>1272.164835</v>
      </c>
      <c r="T432" s="5">
        <v>0</v>
      </c>
      <c r="U432" s="5">
        <v>0</v>
      </c>
      <c r="V432" s="5">
        <v>4760.6640930000003</v>
      </c>
      <c r="W432" s="5">
        <v>157068.59013099998</v>
      </c>
      <c r="X432" s="5">
        <v>157068.59013099998</v>
      </c>
      <c r="Y432" s="19">
        <v>0</v>
      </c>
      <c r="Z432" s="19">
        <v>1797.376593</v>
      </c>
      <c r="AA432" s="19">
        <v>210.44058100000001</v>
      </c>
      <c r="AB432" s="19">
        <v>0</v>
      </c>
      <c r="AC432" s="19">
        <v>2007.817174</v>
      </c>
      <c r="AD432" s="19">
        <v>488.22534999999999</v>
      </c>
      <c r="AE432" s="19">
        <v>0</v>
      </c>
      <c r="AF432" s="19">
        <v>41.727333000000002</v>
      </c>
      <c r="AG432" s="19">
        <v>31.295501000000002</v>
      </c>
      <c r="AH432" s="19">
        <v>645.90354100000002</v>
      </c>
      <c r="AI432" s="19">
        <v>0</v>
      </c>
      <c r="AJ432" s="19">
        <v>718.92637500000001</v>
      </c>
      <c r="AK432" s="19">
        <v>136.98215400000001</v>
      </c>
      <c r="AL432" s="19">
        <v>0</v>
      </c>
      <c r="AM432" s="19">
        <v>3351.9510529999998</v>
      </c>
    </row>
    <row r="433" spans="1:39">
      <c r="A433" s="6" t="s">
        <v>873</v>
      </c>
      <c r="B433" s="6" t="s">
        <v>340</v>
      </c>
      <c r="C433" s="6" t="s">
        <v>874</v>
      </c>
      <c r="D433" s="5">
        <v>0</v>
      </c>
      <c r="E433" s="5">
        <v>1056.418911</v>
      </c>
      <c r="F433" s="5">
        <v>319.75799999999998</v>
      </c>
      <c r="G433" s="5">
        <v>1376.176911</v>
      </c>
      <c r="H433" s="5">
        <v>4496.9784919999993</v>
      </c>
      <c r="I433" s="5">
        <v>398.067362</v>
      </c>
      <c r="J433" s="5">
        <v>0</v>
      </c>
      <c r="K433" s="5">
        <v>4895.0458539999991</v>
      </c>
      <c r="L433" s="5">
        <v>1141.357726</v>
      </c>
      <c r="M433" s="5">
        <v>720.41591400000004</v>
      </c>
      <c r="N433" s="5">
        <v>93.173096000000001</v>
      </c>
      <c r="O433" s="5">
        <v>69.879823000000002</v>
      </c>
      <c r="P433" s="5">
        <v>825.73385999999994</v>
      </c>
      <c r="Q433" s="5">
        <v>99.486007000000001</v>
      </c>
      <c r="R433" s="5">
        <v>1808.6886999999999</v>
      </c>
      <c r="S433" s="5">
        <v>241.14981499999999</v>
      </c>
      <c r="T433" s="5">
        <v>0</v>
      </c>
      <c r="U433" s="5">
        <v>0</v>
      </c>
      <c r="V433" s="5">
        <v>921.79630799999995</v>
      </c>
      <c r="W433" s="5">
        <v>10384.215313999999</v>
      </c>
      <c r="X433" s="5">
        <v>10284.729307</v>
      </c>
      <c r="Y433" s="19">
        <v>96.663330999999999</v>
      </c>
      <c r="Z433" s="19">
        <v>425.22557599999999</v>
      </c>
      <c r="AA433" s="19">
        <v>31.913802</v>
      </c>
      <c r="AB433" s="19">
        <v>0</v>
      </c>
      <c r="AC433" s="19">
        <v>457.13937800000002</v>
      </c>
      <c r="AD433" s="19">
        <v>97.694046999999998</v>
      </c>
      <c r="AE433" s="19">
        <v>66.598215999999994</v>
      </c>
      <c r="AF433" s="19">
        <v>8.8412319999999998</v>
      </c>
      <c r="AG433" s="19">
        <v>6.6309259999999997</v>
      </c>
      <c r="AH433" s="19">
        <v>76.334239999999994</v>
      </c>
      <c r="AI433" s="19">
        <v>9.1968969999999999</v>
      </c>
      <c r="AJ433" s="19">
        <v>158.40461400000001</v>
      </c>
      <c r="AK433" s="19">
        <v>25.388449999999999</v>
      </c>
      <c r="AL433" s="19">
        <v>0</v>
      </c>
      <c r="AM433" s="19">
        <v>835.28981999999996</v>
      </c>
    </row>
    <row r="434" spans="1:39">
      <c r="A434" s="6" t="s">
        <v>875</v>
      </c>
      <c r="B434" s="6" t="s">
        <v>340</v>
      </c>
      <c r="C434" s="6" t="s">
        <v>432</v>
      </c>
      <c r="D434" s="5">
        <v>0</v>
      </c>
      <c r="E434" s="5">
        <v>509.90873099999999</v>
      </c>
      <c r="F434" s="5">
        <v>136.143</v>
      </c>
      <c r="G434" s="5">
        <v>646.0517309999999</v>
      </c>
      <c r="H434" s="5">
        <v>1883.5884939999999</v>
      </c>
      <c r="I434" s="5">
        <v>160.84600399999999</v>
      </c>
      <c r="J434" s="5">
        <v>234.556657</v>
      </c>
      <c r="K434" s="5">
        <v>2278.9911549999997</v>
      </c>
      <c r="L434" s="5">
        <v>668.89494200000001</v>
      </c>
      <c r="M434" s="5">
        <v>864.23272400000008</v>
      </c>
      <c r="N434" s="5">
        <v>74.841092999999987</v>
      </c>
      <c r="O434" s="5">
        <v>56.13082</v>
      </c>
      <c r="P434" s="5">
        <v>1107.0940819999998</v>
      </c>
      <c r="Q434" s="5">
        <v>50.805974999999997</v>
      </c>
      <c r="R434" s="5">
        <v>2153.1046940000001</v>
      </c>
      <c r="S434" s="5">
        <v>117.768824</v>
      </c>
      <c r="T434" s="5">
        <v>0</v>
      </c>
      <c r="U434" s="5">
        <v>0</v>
      </c>
      <c r="V434" s="5">
        <v>402.39908500000001</v>
      </c>
      <c r="W434" s="5">
        <v>6267.2104309999995</v>
      </c>
      <c r="X434" s="5">
        <v>6216.4044560000002</v>
      </c>
      <c r="Y434" s="19">
        <v>43.470182000000001</v>
      </c>
      <c r="Z434" s="19">
        <v>147.71920499999999</v>
      </c>
      <c r="AA434" s="19">
        <v>13.54424</v>
      </c>
      <c r="AB434" s="19">
        <v>31.423833999999999</v>
      </c>
      <c r="AC434" s="19">
        <v>192.68727899999999</v>
      </c>
      <c r="AD434" s="19">
        <v>63.34892</v>
      </c>
      <c r="AE434" s="19">
        <v>81.660763000000003</v>
      </c>
      <c r="AF434" s="19">
        <v>7.101699</v>
      </c>
      <c r="AG434" s="19">
        <v>5.3262739999999997</v>
      </c>
      <c r="AH434" s="19">
        <v>104.24600100000001</v>
      </c>
      <c r="AI434" s="19">
        <v>5.0138949999999998</v>
      </c>
      <c r="AJ434" s="19">
        <v>198.33473699999999</v>
      </c>
      <c r="AK434" s="19">
        <v>11.528648</v>
      </c>
      <c r="AL434" s="19">
        <v>0</v>
      </c>
      <c r="AM434" s="19">
        <v>509.36976600000003</v>
      </c>
    </row>
    <row r="435" spans="1:39">
      <c r="A435" s="6" t="s">
        <v>876</v>
      </c>
      <c r="B435" s="6" t="s">
        <v>340</v>
      </c>
      <c r="C435" s="6" t="s">
        <v>877</v>
      </c>
      <c r="D435" s="5">
        <v>0</v>
      </c>
      <c r="E435" s="5">
        <v>646.50754399999994</v>
      </c>
      <c r="F435" s="5">
        <v>145.596</v>
      </c>
      <c r="G435" s="5">
        <v>792.10354399999994</v>
      </c>
      <c r="H435" s="5">
        <v>1928.1812560000001</v>
      </c>
      <c r="I435" s="5">
        <v>146.119755</v>
      </c>
      <c r="J435" s="5">
        <v>0</v>
      </c>
      <c r="K435" s="5">
        <v>2074.301011</v>
      </c>
      <c r="L435" s="5">
        <v>757.87269400000002</v>
      </c>
      <c r="M435" s="5">
        <v>987.33440000000007</v>
      </c>
      <c r="N435" s="5">
        <v>81.356408999999999</v>
      </c>
      <c r="O435" s="5">
        <v>61.017307000000002</v>
      </c>
      <c r="P435" s="5">
        <v>1269.082136</v>
      </c>
      <c r="Q435" s="5">
        <v>55.517444000000005</v>
      </c>
      <c r="R435" s="5">
        <v>2454.3076959999999</v>
      </c>
      <c r="S435" s="5">
        <v>140.37419399999999</v>
      </c>
      <c r="T435" s="5">
        <v>0</v>
      </c>
      <c r="U435" s="5">
        <v>0</v>
      </c>
      <c r="V435" s="5">
        <v>518.09028899999998</v>
      </c>
      <c r="W435" s="5">
        <v>6737.0494280000003</v>
      </c>
      <c r="X435" s="5">
        <v>6681.5319840000002</v>
      </c>
      <c r="Y435" s="19">
        <v>54.531886999999998</v>
      </c>
      <c r="Z435" s="19">
        <v>141.548686</v>
      </c>
      <c r="AA435" s="19">
        <v>13.884221</v>
      </c>
      <c r="AB435" s="19">
        <v>0</v>
      </c>
      <c r="AC435" s="19">
        <v>155.432907</v>
      </c>
      <c r="AD435" s="19">
        <v>68.553923999999995</v>
      </c>
      <c r="AE435" s="19">
        <v>92.932795999999996</v>
      </c>
      <c r="AF435" s="19">
        <v>7.7199400000000002</v>
      </c>
      <c r="AG435" s="19">
        <v>5.789955</v>
      </c>
      <c r="AH435" s="19">
        <v>119.05945</v>
      </c>
      <c r="AI435" s="19">
        <v>5.4566559999999997</v>
      </c>
      <c r="AJ435" s="19">
        <v>225.50214099999999</v>
      </c>
      <c r="AK435" s="19">
        <v>14.196161</v>
      </c>
      <c r="AL435" s="19">
        <v>0</v>
      </c>
      <c r="AM435" s="19">
        <v>518.21701999999993</v>
      </c>
    </row>
    <row r="436" spans="1:39">
      <c r="A436" s="6" t="s">
        <v>878</v>
      </c>
      <c r="B436" s="6" t="s">
        <v>340</v>
      </c>
      <c r="C436" s="6" t="s">
        <v>879</v>
      </c>
      <c r="D436" s="5">
        <v>0</v>
      </c>
      <c r="E436" s="5">
        <v>1692.1233320000001</v>
      </c>
      <c r="F436" s="5">
        <v>563.28599999999994</v>
      </c>
      <c r="G436" s="5">
        <v>2255.4093320000002</v>
      </c>
      <c r="H436" s="5">
        <v>7274.452131</v>
      </c>
      <c r="I436" s="5">
        <v>550.69740400000001</v>
      </c>
      <c r="J436" s="5">
        <v>840.94421200000011</v>
      </c>
      <c r="K436" s="5">
        <v>8666.093746999999</v>
      </c>
      <c r="L436" s="5">
        <v>1491.434017</v>
      </c>
      <c r="M436" s="5">
        <v>1020.6965359999999</v>
      </c>
      <c r="N436" s="5">
        <v>107.460027</v>
      </c>
      <c r="O436" s="5">
        <v>80.595020000000005</v>
      </c>
      <c r="P436" s="5">
        <v>1310.86598</v>
      </c>
      <c r="Q436" s="5">
        <v>0</v>
      </c>
      <c r="R436" s="5">
        <v>2519.6175630000002</v>
      </c>
      <c r="S436" s="5">
        <v>370.07589899999999</v>
      </c>
      <c r="T436" s="5">
        <v>0</v>
      </c>
      <c r="U436" s="5">
        <v>0</v>
      </c>
      <c r="V436" s="5">
        <v>1109.5013799999999</v>
      </c>
      <c r="W436" s="5">
        <v>16412.131938000002</v>
      </c>
      <c r="X436" s="5">
        <v>16412.131938000002</v>
      </c>
      <c r="Y436" s="19">
        <v>123.052373</v>
      </c>
      <c r="Z436" s="19">
        <v>531.43085799999994</v>
      </c>
      <c r="AA436" s="19">
        <v>53.871220000000001</v>
      </c>
      <c r="AB436" s="19">
        <v>119.21637200000001</v>
      </c>
      <c r="AC436" s="19">
        <v>704.51845000000003</v>
      </c>
      <c r="AD436" s="19">
        <v>118.463533</v>
      </c>
      <c r="AE436" s="19">
        <v>91.206145000000006</v>
      </c>
      <c r="AF436" s="19">
        <v>10.196929000000001</v>
      </c>
      <c r="AG436" s="19">
        <v>7.6476980000000001</v>
      </c>
      <c r="AH436" s="19">
        <v>104.539616</v>
      </c>
      <c r="AI436" s="19">
        <v>12.595134</v>
      </c>
      <c r="AJ436" s="19">
        <v>213.59038799999999</v>
      </c>
      <c r="AK436" s="19">
        <v>31.175619999999999</v>
      </c>
      <c r="AL436" s="19">
        <v>0</v>
      </c>
      <c r="AM436" s="19">
        <v>1190.8003639999999</v>
      </c>
    </row>
    <row r="437" spans="1:39">
      <c r="A437" s="6" t="s">
        <v>880</v>
      </c>
      <c r="B437" s="6" t="s">
        <v>340</v>
      </c>
      <c r="C437" s="6" t="s">
        <v>881</v>
      </c>
      <c r="D437" s="5">
        <v>0</v>
      </c>
      <c r="E437" s="5">
        <v>319.22813299999996</v>
      </c>
      <c r="F437" s="5">
        <v>114.57899999999999</v>
      </c>
      <c r="G437" s="5">
        <v>433.80713299999996</v>
      </c>
      <c r="H437" s="5">
        <v>1294.8443279999999</v>
      </c>
      <c r="I437" s="5">
        <v>97.949961999999999</v>
      </c>
      <c r="J437" s="5">
        <v>130.33523600000001</v>
      </c>
      <c r="K437" s="5">
        <v>1523.1295260000002</v>
      </c>
      <c r="L437" s="5">
        <v>507.200695</v>
      </c>
      <c r="M437" s="5">
        <v>768.02033200000005</v>
      </c>
      <c r="N437" s="5">
        <v>46.374135000000003</v>
      </c>
      <c r="O437" s="5">
        <v>34.780601000000004</v>
      </c>
      <c r="P437" s="5">
        <v>979.5805969999999</v>
      </c>
      <c r="Q437" s="5">
        <v>47.658180999999999</v>
      </c>
      <c r="R437" s="5">
        <v>1876.4138459999999</v>
      </c>
      <c r="S437" s="5">
        <v>72.682677999999996</v>
      </c>
      <c r="T437" s="5">
        <v>0</v>
      </c>
      <c r="U437" s="5">
        <v>0</v>
      </c>
      <c r="V437" s="5">
        <v>236.90607600000001</v>
      </c>
      <c r="W437" s="5">
        <v>4650.1399540000002</v>
      </c>
      <c r="X437" s="5">
        <v>4602.4817730000004</v>
      </c>
      <c r="Y437" s="19">
        <v>22.282253999999998</v>
      </c>
      <c r="Z437" s="19">
        <v>103.76885799999999</v>
      </c>
      <c r="AA437" s="19">
        <v>8.4596280000000004</v>
      </c>
      <c r="AB437" s="19">
        <v>23.385265</v>
      </c>
      <c r="AC437" s="19">
        <v>135.61375100000001</v>
      </c>
      <c r="AD437" s="19">
        <v>45.661712999999999</v>
      </c>
      <c r="AE437" s="19">
        <v>73.701789000000005</v>
      </c>
      <c r="AF437" s="19">
        <v>4.6822809999999997</v>
      </c>
      <c r="AG437" s="19">
        <v>3.511711</v>
      </c>
      <c r="AH437" s="19">
        <v>93.801094000000006</v>
      </c>
      <c r="AI437" s="19">
        <v>4.6926860000000001</v>
      </c>
      <c r="AJ437" s="19">
        <v>175.69687500000001</v>
      </c>
      <c r="AK437" s="19">
        <v>5.9039549999999998</v>
      </c>
      <c r="AL437" s="19">
        <v>0</v>
      </c>
      <c r="AM437" s="19">
        <v>385.15854800000005</v>
      </c>
    </row>
    <row r="438" spans="1:39">
      <c r="A438" s="6" t="s">
        <v>882</v>
      </c>
      <c r="B438" s="6" t="s">
        <v>340</v>
      </c>
      <c r="C438" s="6" t="s">
        <v>883</v>
      </c>
      <c r="D438" s="5">
        <v>0</v>
      </c>
      <c r="E438" s="5">
        <v>864.65878199999986</v>
      </c>
      <c r="F438" s="5">
        <v>298.476</v>
      </c>
      <c r="G438" s="5">
        <v>1163.1347819999999</v>
      </c>
      <c r="H438" s="5">
        <v>3727.63787</v>
      </c>
      <c r="I438" s="5">
        <v>284.75800900000002</v>
      </c>
      <c r="J438" s="5">
        <v>380.28733899999997</v>
      </c>
      <c r="K438" s="5">
        <v>4392.6832180000001</v>
      </c>
      <c r="L438" s="5">
        <v>894.8111090000001</v>
      </c>
      <c r="M438" s="5">
        <v>629.95013700000004</v>
      </c>
      <c r="N438" s="5">
        <v>73.082948000000002</v>
      </c>
      <c r="O438" s="5">
        <v>54.812211000000005</v>
      </c>
      <c r="P438" s="5">
        <v>722.04284800000005</v>
      </c>
      <c r="Q438" s="5">
        <v>86.993114000000006</v>
      </c>
      <c r="R438" s="5">
        <v>1566.8812579999999</v>
      </c>
      <c r="S438" s="5">
        <v>181.84331700000001</v>
      </c>
      <c r="T438" s="5">
        <v>0</v>
      </c>
      <c r="U438" s="5">
        <v>0</v>
      </c>
      <c r="V438" s="5">
        <v>612.2704030000001</v>
      </c>
      <c r="W438" s="5">
        <v>8811.624087000002</v>
      </c>
      <c r="X438" s="5">
        <v>8724.6309730000012</v>
      </c>
      <c r="Y438" s="19">
        <v>70.595318000000006</v>
      </c>
      <c r="Z438" s="19">
        <v>323.82345700000002</v>
      </c>
      <c r="AA438" s="19">
        <v>27.669471000000001</v>
      </c>
      <c r="AB438" s="19">
        <v>231.96646699999999</v>
      </c>
      <c r="AC438" s="19">
        <v>583.45939499999997</v>
      </c>
      <c r="AD438" s="19">
        <v>70.925691</v>
      </c>
      <c r="AE438" s="19">
        <v>63.321387999999999</v>
      </c>
      <c r="AF438" s="19">
        <v>6.9348710000000002</v>
      </c>
      <c r="AG438" s="19">
        <v>5.2011529999999997</v>
      </c>
      <c r="AH438" s="19">
        <v>72.578372000000002</v>
      </c>
      <c r="AI438" s="19">
        <v>8.7443829999999991</v>
      </c>
      <c r="AJ438" s="19">
        <v>148.03578400000001</v>
      </c>
      <c r="AK438" s="19">
        <v>19.587828999999999</v>
      </c>
      <c r="AL438" s="19">
        <v>0</v>
      </c>
      <c r="AM438" s="19">
        <v>892.604017</v>
      </c>
    </row>
    <row r="439" spans="1:39">
      <c r="A439" s="6" t="s">
        <v>884</v>
      </c>
      <c r="B439" s="6" t="s">
        <v>340</v>
      </c>
      <c r="C439" s="6" t="s">
        <v>885</v>
      </c>
      <c r="D439" s="5">
        <v>0</v>
      </c>
      <c r="E439" s="5">
        <v>1324.545196</v>
      </c>
      <c r="F439" s="5">
        <v>318.303</v>
      </c>
      <c r="G439" s="5">
        <v>1642.8481959999999</v>
      </c>
      <c r="H439" s="5">
        <v>5890.6533930000005</v>
      </c>
      <c r="I439" s="5">
        <v>337.64615000000003</v>
      </c>
      <c r="J439" s="5">
        <v>0</v>
      </c>
      <c r="K439" s="5">
        <v>6228.2995430000001</v>
      </c>
      <c r="L439" s="5">
        <v>1122.534216</v>
      </c>
      <c r="M439" s="5">
        <v>798.18848700000001</v>
      </c>
      <c r="N439" s="5">
        <v>73.155765000000002</v>
      </c>
      <c r="O439" s="5">
        <v>54.866824000000001</v>
      </c>
      <c r="P439" s="5">
        <v>914.87604199999998</v>
      </c>
      <c r="Q439" s="5">
        <v>110.226029</v>
      </c>
      <c r="R439" s="5">
        <v>1951.3131470000001</v>
      </c>
      <c r="S439" s="5">
        <v>308.09172699999999</v>
      </c>
      <c r="T439" s="5">
        <v>0</v>
      </c>
      <c r="U439" s="5">
        <v>0</v>
      </c>
      <c r="V439" s="5">
        <v>989.24794900000006</v>
      </c>
      <c r="W439" s="5">
        <v>12242.334778</v>
      </c>
      <c r="X439" s="5">
        <v>12132.108749000001</v>
      </c>
      <c r="Y439" s="19">
        <v>124.63484099999999</v>
      </c>
      <c r="Z439" s="19">
        <v>392.37637000000001</v>
      </c>
      <c r="AA439" s="19">
        <v>32.258498000000003</v>
      </c>
      <c r="AB439" s="19">
        <v>0</v>
      </c>
      <c r="AC439" s="19">
        <v>424.63486799999998</v>
      </c>
      <c r="AD439" s="19">
        <v>84.480896000000001</v>
      </c>
      <c r="AE439" s="19">
        <v>80.531476999999995</v>
      </c>
      <c r="AF439" s="19">
        <v>6.941783</v>
      </c>
      <c r="AG439" s="19">
        <v>5.2063370000000004</v>
      </c>
      <c r="AH439" s="19">
        <v>92.304411000000002</v>
      </c>
      <c r="AI439" s="19">
        <v>11.121014000000001</v>
      </c>
      <c r="AJ439" s="19">
        <v>184.98400799999999</v>
      </c>
      <c r="AK439" s="19">
        <v>33.267004</v>
      </c>
      <c r="AL439" s="19">
        <v>0</v>
      </c>
      <c r="AM439" s="19">
        <v>852.0016169999999</v>
      </c>
    </row>
    <row r="440" spans="1:39">
      <c r="A440" s="6" t="s">
        <v>886</v>
      </c>
      <c r="B440" s="6" t="s">
        <v>340</v>
      </c>
      <c r="C440" s="6" t="s">
        <v>887</v>
      </c>
      <c r="D440" s="5">
        <v>0</v>
      </c>
      <c r="E440" s="5">
        <v>314.28151700000006</v>
      </c>
      <c r="F440" s="5">
        <v>97.119</v>
      </c>
      <c r="G440" s="5">
        <v>411.40051700000004</v>
      </c>
      <c r="H440" s="5">
        <v>1892.2536699999998</v>
      </c>
      <c r="I440" s="5">
        <v>111.65487300000001</v>
      </c>
      <c r="J440" s="5">
        <v>72.855165999999997</v>
      </c>
      <c r="K440" s="5">
        <v>2076.7637089999998</v>
      </c>
      <c r="L440" s="5">
        <v>583.73846600000002</v>
      </c>
      <c r="M440" s="5">
        <v>848.66391799999997</v>
      </c>
      <c r="N440" s="5">
        <v>65.297297999999998</v>
      </c>
      <c r="O440" s="5">
        <v>48.972974999999998</v>
      </c>
      <c r="P440" s="5">
        <v>1075.7496719999999</v>
      </c>
      <c r="Q440" s="5">
        <v>56.596933</v>
      </c>
      <c r="R440" s="5">
        <v>2095.280796</v>
      </c>
      <c r="S440" s="5">
        <v>79.328577999999993</v>
      </c>
      <c r="T440" s="5">
        <v>0</v>
      </c>
      <c r="U440" s="5">
        <v>0</v>
      </c>
      <c r="V440" s="5">
        <v>227.03683799999999</v>
      </c>
      <c r="W440" s="5">
        <v>5473.5489039999993</v>
      </c>
      <c r="X440" s="5">
        <v>5416.9519709999986</v>
      </c>
      <c r="Y440" s="19">
        <v>32.387573000000003</v>
      </c>
      <c r="Z440" s="19">
        <v>146.79887099999999</v>
      </c>
      <c r="AA440" s="19">
        <v>8.0967090000000006</v>
      </c>
      <c r="AB440" s="19">
        <v>20.430288999999998</v>
      </c>
      <c r="AC440" s="19">
        <v>175.32586900000001</v>
      </c>
      <c r="AD440" s="19">
        <v>55.382047</v>
      </c>
      <c r="AE440" s="19">
        <v>72.528577999999996</v>
      </c>
      <c r="AF440" s="19">
        <v>6.1960850000000001</v>
      </c>
      <c r="AG440" s="19">
        <v>4.6470649999999996</v>
      </c>
      <c r="AH440" s="19">
        <v>92.668171000000001</v>
      </c>
      <c r="AI440" s="19">
        <v>4.4060829999999997</v>
      </c>
      <c r="AJ440" s="19">
        <v>176.03989899999999</v>
      </c>
      <c r="AK440" s="19">
        <v>8.4304020000000008</v>
      </c>
      <c r="AL440" s="19">
        <v>0</v>
      </c>
      <c r="AM440" s="19">
        <v>447.56578999999999</v>
      </c>
    </row>
    <row r="441" spans="1:39">
      <c r="A441" s="6" t="s">
        <v>888</v>
      </c>
      <c r="B441" s="6" t="s">
        <v>340</v>
      </c>
      <c r="C441" s="6" t="s">
        <v>889</v>
      </c>
      <c r="D441" s="5">
        <v>0</v>
      </c>
      <c r="E441" s="5">
        <v>263.20574599999998</v>
      </c>
      <c r="F441" s="5">
        <v>82.998000000000005</v>
      </c>
      <c r="G441" s="5">
        <v>346.20374599999997</v>
      </c>
      <c r="H441" s="5">
        <v>1578.4688079999999</v>
      </c>
      <c r="I441" s="5">
        <v>101.736633</v>
      </c>
      <c r="J441" s="5">
        <v>0</v>
      </c>
      <c r="K441" s="5">
        <v>1680.2054409999998</v>
      </c>
      <c r="L441" s="5">
        <v>825.37403000000006</v>
      </c>
      <c r="M441" s="5">
        <v>762.8960699999999</v>
      </c>
      <c r="N441" s="5">
        <v>121.50086400000001</v>
      </c>
      <c r="O441" s="5">
        <v>91.12564900000001</v>
      </c>
      <c r="P441" s="5">
        <v>965.48061399999995</v>
      </c>
      <c r="Q441" s="5">
        <v>51.789724</v>
      </c>
      <c r="R441" s="5">
        <v>1992.792921</v>
      </c>
      <c r="S441" s="5">
        <v>50.253625999999997</v>
      </c>
      <c r="T441" s="5">
        <v>0</v>
      </c>
      <c r="U441" s="5">
        <v>0</v>
      </c>
      <c r="V441" s="5">
        <v>242.15856500000001</v>
      </c>
      <c r="W441" s="5">
        <v>5136.9883290000007</v>
      </c>
      <c r="X441" s="5">
        <v>5085.1986050000005</v>
      </c>
      <c r="Y441" s="19">
        <v>24.280090999999999</v>
      </c>
      <c r="Z441" s="19">
        <v>150.35279199999999</v>
      </c>
      <c r="AA441" s="19">
        <v>8.1521659999999994</v>
      </c>
      <c r="AB441" s="19">
        <v>0</v>
      </c>
      <c r="AC441" s="19">
        <v>158.50495799999999</v>
      </c>
      <c r="AD441" s="19">
        <v>86.296013000000002</v>
      </c>
      <c r="AE441" s="19">
        <v>90.763274999999993</v>
      </c>
      <c r="AF441" s="19">
        <v>11.529260000000001</v>
      </c>
      <c r="AG441" s="19">
        <v>8.6469470000000008</v>
      </c>
      <c r="AH441" s="19">
        <v>112.32805999999999</v>
      </c>
      <c r="AI441" s="19">
        <v>7.6539409999999997</v>
      </c>
      <c r="AJ441" s="19">
        <v>223.26754199999999</v>
      </c>
      <c r="AK441" s="19">
        <v>0</v>
      </c>
      <c r="AL441" s="19">
        <v>0</v>
      </c>
      <c r="AM441" s="19">
        <v>492.34860400000002</v>
      </c>
    </row>
    <row r="442" spans="1:39">
      <c r="A442" s="5" t="s">
        <v>890</v>
      </c>
      <c r="B442" s="5" t="s">
        <v>340</v>
      </c>
      <c r="C442" s="5" t="s">
        <v>891</v>
      </c>
      <c r="D442" s="5">
        <v>35880.606373999995</v>
      </c>
      <c r="E442" s="5">
        <v>2562.9189590000001</v>
      </c>
      <c r="F442" s="5">
        <v>763.78499999999997</v>
      </c>
      <c r="G442" s="5">
        <v>39207.310332999994</v>
      </c>
      <c r="H442" s="5">
        <v>10529.307685</v>
      </c>
      <c r="I442" s="5">
        <v>864.52303099999995</v>
      </c>
      <c r="J442" s="5">
        <v>1005.8779109999999</v>
      </c>
      <c r="K442" s="5">
        <v>12399.708627</v>
      </c>
      <c r="L442" s="5">
        <v>2087.2494110000002</v>
      </c>
      <c r="M442" s="5">
        <v>1212.6138980000001</v>
      </c>
      <c r="N442" s="5">
        <v>157.78352999999998</v>
      </c>
      <c r="O442" s="5">
        <v>118.337648</v>
      </c>
      <c r="P442" s="5">
        <v>1389.886501</v>
      </c>
      <c r="Q442" s="5">
        <v>167.45620499999998</v>
      </c>
      <c r="R442" s="5">
        <v>3046.0777820000003</v>
      </c>
      <c r="S442" s="5">
        <v>582.70739000000003</v>
      </c>
      <c r="T442" s="5">
        <v>0</v>
      </c>
      <c r="U442" s="5">
        <v>0</v>
      </c>
      <c r="V442" s="5">
        <v>2093.0157129999998</v>
      </c>
      <c r="W442" s="5">
        <v>59416.069255999988</v>
      </c>
      <c r="X442" s="5">
        <v>59248.613050999993</v>
      </c>
      <c r="Y442" s="19">
        <v>0</v>
      </c>
      <c r="Z442" s="19">
        <v>855.21931300000006</v>
      </c>
      <c r="AA442" s="19">
        <v>61.015310999999997</v>
      </c>
      <c r="AB442" s="19">
        <v>124.65078099999999</v>
      </c>
      <c r="AC442" s="19">
        <v>1040.885405</v>
      </c>
      <c r="AD442" s="19">
        <v>164.88141999999999</v>
      </c>
      <c r="AE442" s="19">
        <v>108.831473</v>
      </c>
      <c r="AF442" s="19">
        <v>14.972147</v>
      </c>
      <c r="AG442" s="19">
        <v>11.229111</v>
      </c>
      <c r="AH442" s="19">
        <v>124.74159899999999</v>
      </c>
      <c r="AI442" s="19">
        <v>15.029108000000001</v>
      </c>
      <c r="AJ442" s="19">
        <v>259.77433000000002</v>
      </c>
      <c r="AK442" s="19">
        <v>58.848609000000003</v>
      </c>
      <c r="AL442" s="19">
        <v>0</v>
      </c>
      <c r="AM442" s="19">
        <v>1524.389764</v>
      </c>
    </row>
    <row r="443" spans="1:39">
      <c r="A443" s="6" t="s">
        <v>892</v>
      </c>
      <c r="B443" s="6" t="s">
        <v>340</v>
      </c>
      <c r="C443" s="6" t="s">
        <v>893</v>
      </c>
      <c r="D443" s="5">
        <v>0</v>
      </c>
      <c r="E443" s="5">
        <v>533.528007</v>
      </c>
      <c r="F443" s="5">
        <v>122.10299999999999</v>
      </c>
      <c r="G443" s="5">
        <v>655.63100699999995</v>
      </c>
      <c r="H443" s="5">
        <v>1758.6431850000001</v>
      </c>
      <c r="I443" s="5">
        <v>132.22542000000001</v>
      </c>
      <c r="J443" s="5">
        <v>0</v>
      </c>
      <c r="K443" s="5">
        <v>1890.8686049999999</v>
      </c>
      <c r="L443" s="5">
        <v>685.44966199999999</v>
      </c>
      <c r="M443" s="5">
        <v>1034.0039830000001</v>
      </c>
      <c r="N443" s="5">
        <v>59.045879999999997</v>
      </c>
      <c r="O443" s="5">
        <v>44.284410000000001</v>
      </c>
      <c r="P443" s="5">
        <v>1325.203994</v>
      </c>
      <c r="Q443" s="5">
        <v>60.415451999999995</v>
      </c>
      <c r="R443" s="5">
        <v>2522.9537190000001</v>
      </c>
      <c r="S443" s="5">
        <v>113.66819599999999</v>
      </c>
      <c r="T443" s="5">
        <v>0</v>
      </c>
      <c r="U443" s="5">
        <v>0</v>
      </c>
      <c r="V443" s="5">
        <v>621.45181300000002</v>
      </c>
      <c r="W443" s="5">
        <v>6490.023001999999</v>
      </c>
      <c r="X443" s="5">
        <v>6429.6075499999997</v>
      </c>
      <c r="Y443" s="19">
        <v>54.357165999999999</v>
      </c>
      <c r="Z443" s="19">
        <v>137.53049899999999</v>
      </c>
      <c r="AA443" s="19">
        <v>12.520232</v>
      </c>
      <c r="AB443" s="19">
        <v>0</v>
      </c>
      <c r="AC443" s="19">
        <v>150.05073100000001</v>
      </c>
      <c r="AD443" s="19">
        <v>56.711762999999998</v>
      </c>
      <c r="AE443" s="19">
        <v>99.447543999999994</v>
      </c>
      <c r="AF443" s="19">
        <v>5.6028859999999998</v>
      </c>
      <c r="AG443" s="19">
        <v>4.2021639999999998</v>
      </c>
      <c r="AH443" s="19">
        <v>126.723113</v>
      </c>
      <c r="AI443" s="19">
        <v>6.2407110000000001</v>
      </c>
      <c r="AJ443" s="19">
        <v>235.975707</v>
      </c>
      <c r="AK443" s="19">
        <v>14.070278</v>
      </c>
      <c r="AL443" s="19">
        <v>0</v>
      </c>
      <c r="AM443" s="19">
        <v>511.16564500000004</v>
      </c>
    </row>
    <row r="444" spans="1:39">
      <c r="A444" s="6" t="s">
        <v>894</v>
      </c>
      <c r="B444" s="6" t="s">
        <v>340</v>
      </c>
      <c r="C444" s="6" t="s">
        <v>895</v>
      </c>
      <c r="D444" s="5">
        <v>0</v>
      </c>
      <c r="E444" s="5">
        <v>426.85083600000002</v>
      </c>
      <c r="F444" s="5">
        <v>109.26</v>
      </c>
      <c r="G444" s="5">
        <v>536.11083600000006</v>
      </c>
      <c r="H444" s="5">
        <v>1451.771465</v>
      </c>
      <c r="I444" s="5">
        <v>90.768941999999996</v>
      </c>
      <c r="J444" s="5">
        <v>150.5102</v>
      </c>
      <c r="K444" s="5">
        <v>1693.0506070000001</v>
      </c>
      <c r="L444" s="5">
        <v>524.72068300000001</v>
      </c>
      <c r="M444" s="5">
        <v>754.21394999999995</v>
      </c>
      <c r="N444" s="5">
        <v>58.128214</v>
      </c>
      <c r="O444" s="5">
        <v>43.596160000000005</v>
      </c>
      <c r="P444" s="5">
        <v>966.87092200000006</v>
      </c>
      <c r="Q444" s="5">
        <v>43.919192000000002</v>
      </c>
      <c r="R444" s="5">
        <v>1866.7284380000001</v>
      </c>
      <c r="S444" s="5">
        <v>97.520540999999994</v>
      </c>
      <c r="T444" s="5">
        <v>0</v>
      </c>
      <c r="U444" s="5">
        <v>0</v>
      </c>
      <c r="V444" s="5">
        <v>243.35947899999999</v>
      </c>
      <c r="W444" s="5">
        <v>4961.490584000001</v>
      </c>
      <c r="X444" s="5">
        <v>4917.5713920000007</v>
      </c>
      <c r="Y444" s="19">
        <v>34.02657</v>
      </c>
      <c r="Z444" s="19">
        <v>134.276702</v>
      </c>
      <c r="AA444" s="19">
        <v>7.7974139999999998</v>
      </c>
      <c r="AB444" s="19">
        <v>19.116924000000001</v>
      </c>
      <c r="AC444" s="19">
        <v>161.19103999999999</v>
      </c>
      <c r="AD444" s="19">
        <v>50.472659999999998</v>
      </c>
      <c r="AE444" s="19">
        <v>74.937944999999999</v>
      </c>
      <c r="AF444" s="19">
        <v>5.5158100000000001</v>
      </c>
      <c r="AG444" s="19">
        <v>4.136857</v>
      </c>
      <c r="AH444" s="19">
        <v>95.381859000000006</v>
      </c>
      <c r="AI444" s="19">
        <v>4.7669839999999999</v>
      </c>
      <c r="AJ444" s="19">
        <v>179.97247100000001</v>
      </c>
      <c r="AK444" s="19">
        <v>8.9957910000000005</v>
      </c>
      <c r="AL444" s="19">
        <v>0</v>
      </c>
      <c r="AM444" s="19">
        <v>434.65853199999998</v>
      </c>
    </row>
    <row r="445" spans="1:39">
      <c r="A445" s="6" t="s">
        <v>896</v>
      </c>
      <c r="B445" s="6" t="s">
        <v>340</v>
      </c>
      <c r="C445" s="6" t="s">
        <v>897</v>
      </c>
      <c r="D445" s="5">
        <v>0</v>
      </c>
      <c r="E445" s="5">
        <v>1253.5321870000002</v>
      </c>
      <c r="F445" s="5">
        <v>473.48099999999999</v>
      </c>
      <c r="G445" s="5">
        <v>1727.0131870000002</v>
      </c>
      <c r="H445" s="5">
        <v>6962.7652319999997</v>
      </c>
      <c r="I445" s="5">
        <v>653.13536099999999</v>
      </c>
      <c r="J445" s="5">
        <v>809.12126799999999</v>
      </c>
      <c r="K445" s="5">
        <v>8425.0218609999993</v>
      </c>
      <c r="L445" s="5">
        <v>1252.8297239999999</v>
      </c>
      <c r="M445" s="5">
        <v>671.24031600000001</v>
      </c>
      <c r="N445" s="5">
        <v>70.449871999999999</v>
      </c>
      <c r="O445" s="5">
        <v>52.837403000000002</v>
      </c>
      <c r="P445" s="5">
        <v>769.36925800000006</v>
      </c>
      <c r="Q445" s="5">
        <v>92.695091000000005</v>
      </c>
      <c r="R445" s="5">
        <v>1656.59194</v>
      </c>
      <c r="S445" s="5">
        <v>271.04950500000001</v>
      </c>
      <c r="T445" s="5">
        <v>0</v>
      </c>
      <c r="U445" s="5">
        <v>0</v>
      </c>
      <c r="V445" s="5">
        <v>1259.454626</v>
      </c>
      <c r="W445" s="5">
        <v>14591.960843000001</v>
      </c>
      <c r="X445" s="5">
        <v>14499.265752000001</v>
      </c>
      <c r="Y445" s="19">
        <v>138.439616</v>
      </c>
      <c r="Z445" s="19">
        <v>536.17140099999995</v>
      </c>
      <c r="AA445" s="19">
        <v>57.472931000000003</v>
      </c>
      <c r="AB445" s="19">
        <v>121.11080200000001</v>
      </c>
      <c r="AC445" s="19">
        <v>714.755134</v>
      </c>
      <c r="AD445" s="19">
        <v>116.16395799999999</v>
      </c>
      <c r="AE445" s="19">
        <v>80.972909000000001</v>
      </c>
      <c r="AF445" s="19">
        <v>8.0388769999999994</v>
      </c>
      <c r="AG445" s="19">
        <v>6.0291569999999997</v>
      </c>
      <c r="AH445" s="19">
        <v>92.810376000000005</v>
      </c>
      <c r="AI445" s="19">
        <v>11.181972999999999</v>
      </c>
      <c r="AJ445" s="19">
        <v>187.85131899999999</v>
      </c>
      <c r="AK445" s="19">
        <v>38.358167999999999</v>
      </c>
      <c r="AL445" s="19">
        <v>0</v>
      </c>
      <c r="AM445" s="19">
        <v>1195.5681949999998</v>
      </c>
    </row>
    <row r="446" spans="1:39">
      <c r="A446" s="6" t="s">
        <v>898</v>
      </c>
      <c r="B446" s="6" t="s">
        <v>340</v>
      </c>
      <c r="C446" s="6" t="s">
        <v>899</v>
      </c>
      <c r="D446" s="5">
        <v>0</v>
      </c>
      <c r="E446" s="5">
        <v>762.77422399999989</v>
      </c>
      <c r="F446" s="5">
        <v>196.839</v>
      </c>
      <c r="G446" s="5">
        <v>959.61322399999995</v>
      </c>
      <c r="H446" s="5">
        <v>2556.780808</v>
      </c>
      <c r="I446" s="5">
        <v>159.23835299999999</v>
      </c>
      <c r="J446" s="5">
        <v>0</v>
      </c>
      <c r="K446" s="5">
        <v>2716.0191610000002</v>
      </c>
      <c r="L446" s="5">
        <v>845.60466099999996</v>
      </c>
      <c r="M446" s="5">
        <v>860.08273600000007</v>
      </c>
      <c r="N446" s="5">
        <v>86.096945000000005</v>
      </c>
      <c r="O446" s="5">
        <v>64.572708000000006</v>
      </c>
      <c r="P446" s="5">
        <v>985.81863999999996</v>
      </c>
      <c r="Q446" s="5">
        <v>118.77333</v>
      </c>
      <c r="R446" s="5">
        <v>2115.3443590000002</v>
      </c>
      <c r="S446" s="5">
        <v>155.23332300000001</v>
      </c>
      <c r="T446" s="5">
        <v>0</v>
      </c>
      <c r="U446" s="5">
        <v>0</v>
      </c>
      <c r="V446" s="5">
        <v>666.89790099999993</v>
      </c>
      <c r="W446" s="5">
        <v>7458.7126289999997</v>
      </c>
      <c r="X446" s="5">
        <v>7339.9392989999997</v>
      </c>
      <c r="Y446" s="19">
        <v>93.989620000000002</v>
      </c>
      <c r="Z446" s="19">
        <v>192.84361200000001</v>
      </c>
      <c r="AA446" s="19">
        <v>16.795770000000001</v>
      </c>
      <c r="AB446" s="19">
        <v>0</v>
      </c>
      <c r="AC446" s="19">
        <v>209.63938200000001</v>
      </c>
      <c r="AD446" s="19">
        <v>76.081618000000006</v>
      </c>
      <c r="AE446" s="19">
        <v>112.20021199999999</v>
      </c>
      <c r="AF446" s="19">
        <v>8.169772</v>
      </c>
      <c r="AG446" s="19">
        <v>6.1273289999999996</v>
      </c>
      <c r="AH446" s="19">
        <v>142.09594300000001</v>
      </c>
      <c r="AI446" s="19">
        <v>7.5571799999999998</v>
      </c>
      <c r="AJ446" s="19">
        <v>268.593256</v>
      </c>
      <c r="AK446" s="19">
        <v>23.851875</v>
      </c>
      <c r="AL446" s="19">
        <v>0</v>
      </c>
      <c r="AM446" s="19">
        <v>672.15575100000001</v>
      </c>
    </row>
    <row r="447" spans="1:39">
      <c r="A447" s="6" t="s">
        <v>900</v>
      </c>
      <c r="B447" s="6" t="s">
        <v>340</v>
      </c>
      <c r="C447" s="6" t="s">
        <v>901</v>
      </c>
      <c r="D447" s="5">
        <v>0</v>
      </c>
      <c r="E447" s="5">
        <v>1375.5615360000002</v>
      </c>
      <c r="F447" s="5">
        <v>447.18</v>
      </c>
      <c r="G447" s="5">
        <v>1822.741536</v>
      </c>
      <c r="H447" s="5">
        <v>4925.9497170000004</v>
      </c>
      <c r="I447" s="5">
        <v>418.62909100000002</v>
      </c>
      <c r="J447" s="5">
        <v>788.88621599999999</v>
      </c>
      <c r="K447" s="5">
        <v>6133.4650240000001</v>
      </c>
      <c r="L447" s="5">
        <v>1369.6159700000001</v>
      </c>
      <c r="M447" s="5">
        <v>772.293994</v>
      </c>
      <c r="N447" s="5">
        <v>98.317081999999999</v>
      </c>
      <c r="O447" s="5">
        <v>73.737811000000008</v>
      </c>
      <c r="P447" s="5">
        <v>885.19602099999997</v>
      </c>
      <c r="Q447" s="5">
        <v>106.65012300000001</v>
      </c>
      <c r="R447" s="5">
        <v>1936.195031</v>
      </c>
      <c r="S447" s="5">
        <v>312.03397100000001</v>
      </c>
      <c r="T447" s="5">
        <v>0</v>
      </c>
      <c r="U447" s="5">
        <v>0</v>
      </c>
      <c r="V447" s="5">
        <v>1067.505007</v>
      </c>
      <c r="W447" s="5">
        <v>12641.556539000001</v>
      </c>
      <c r="X447" s="5">
        <v>12534.906416000002</v>
      </c>
      <c r="Y447" s="19">
        <v>126.889471</v>
      </c>
      <c r="Z447" s="19">
        <v>397.52277900000001</v>
      </c>
      <c r="AA447" s="19">
        <v>34.228048999999999</v>
      </c>
      <c r="AB447" s="19">
        <v>72.706558999999999</v>
      </c>
      <c r="AC447" s="19">
        <v>504.45738699999998</v>
      </c>
      <c r="AD447" s="19">
        <v>107.756327</v>
      </c>
      <c r="AE447" s="19">
        <v>76.172719000000001</v>
      </c>
      <c r="AF447" s="19">
        <v>9.3293499999999998</v>
      </c>
      <c r="AG447" s="19">
        <v>6.9970119999999998</v>
      </c>
      <c r="AH447" s="19">
        <v>87.308443999999994</v>
      </c>
      <c r="AI447" s="19">
        <v>10.51909</v>
      </c>
      <c r="AJ447" s="19">
        <v>179.807525</v>
      </c>
      <c r="AK447" s="19">
        <v>34.774836999999998</v>
      </c>
      <c r="AL447" s="19">
        <v>0</v>
      </c>
      <c r="AM447" s="19">
        <v>953.68554700000004</v>
      </c>
    </row>
    <row r="448" spans="1:39">
      <c r="A448" s="6" t="s">
        <v>902</v>
      </c>
      <c r="B448" s="6" t="s">
        <v>340</v>
      </c>
      <c r="C448" s="6" t="s">
        <v>903</v>
      </c>
      <c r="D448" s="5">
        <v>0</v>
      </c>
      <c r="E448" s="5">
        <v>661.68619899999999</v>
      </c>
      <c r="F448" s="5">
        <v>220.947</v>
      </c>
      <c r="G448" s="5">
        <v>882.63319899999999</v>
      </c>
      <c r="H448" s="5">
        <v>3579.312766</v>
      </c>
      <c r="I448" s="5">
        <v>259.02891299999999</v>
      </c>
      <c r="J448" s="5">
        <v>223.26823199999998</v>
      </c>
      <c r="K448" s="5">
        <v>4061.609911</v>
      </c>
      <c r="L448" s="5">
        <v>802.97676300000001</v>
      </c>
      <c r="M448" s="5">
        <v>642.54149899999993</v>
      </c>
      <c r="N448" s="5">
        <v>72.423088000000007</v>
      </c>
      <c r="O448" s="5">
        <v>54.317315000000001</v>
      </c>
      <c r="P448" s="5">
        <v>736.47494700000004</v>
      </c>
      <c r="Q448" s="5">
        <v>88.731921</v>
      </c>
      <c r="R448" s="5">
        <v>1594.4887699999999</v>
      </c>
      <c r="S448" s="5">
        <v>157.58477299999998</v>
      </c>
      <c r="T448" s="5">
        <v>0</v>
      </c>
      <c r="U448" s="5">
        <v>0</v>
      </c>
      <c r="V448" s="5">
        <v>689.19850800000006</v>
      </c>
      <c r="W448" s="5">
        <v>8188.4919239999999</v>
      </c>
      <c r="X448" s="5">
        <v>8099.7600029999994</v>
      </c>
      <c r="Y448" s="19">
        <v>52.736364000000002</v>
      </c>
      <c r="Z448" s="19">
        <v>308.57560899999999</v>
      </c>
      <c r="AA448" s="19">
        <v>21.619281999999998</v>
      </c>
      <c r="AB448" s="19">
        <v>34.415962999999998</v>
      </c>
      <c r="AC448" s="19">
        <v>364.61085400000002</v>
      </c>
      <c r="AD448" s="19">
        <v>68.981071</v>
      </c>
      <c r="AE448" s="19">
        <v>66.756292999999999</v>
      </c>
      <c r="AF448" s="19">
        <v>6.8722570000000003</v>
      </c>
      <c r="AG448" s="19">
        <v>5.1541930000000002</v>
      </c>
      <c r="AH448" s="19">
        <v>76.515427000000003</v>
      </c>
      <c r="AI448" s="19">
        <v>9.2187260000000002</v>
      </c>
      <c r="AJ448" s="19">
        <v>155.29817</v>
      </c>
      <c r="AK448" s="19">
        <v>13.123548</v>
      </c>
      <c r="AL448" s="19">
        <v>0</v>
      </c>
      <c r="AM448" s="19">
        <v>654.75000699999998</v>
      </c>
    </row>
    <row r="449" spans="1:39">
      <c r="A449" s="6" t="s">
        <v>904</v>
      </c>
      <c r="B449" s="6" t="s">
        <v>340</v>
      </c>
      <c r="C449" s="6" t="s">
        <v>905</v>
      </c>
      <c r="D449" s="5">
        <v>0</v>
      </c>
      <c r="E449" s="5">
        <v>638.56776600000001</v>
      </c>
      <c r="F449" s="5">
        <v>151.68299999999999</v>
      </c>
      <c r="G449" s="5">
        <v>790.25076600000011</v>
      </c>
      <c r="H449" s="5">
        <v>2510.8781099999997</v>
      </c>
      <c r="I449" s="5">
        <v>167.11042900000001</v>
      </c>
      <c r="J449" s="5">
        <v>240.19927999999999</v>
      </c>
      <c r="K449" s="5">
        <v>2918.1878189999998</v>
      </c>
      <c r="L449" s="5">
        <v>837.283366</v>
      </c>
      <c r="M449" s="5">
        <v>1107.602973</v>
      </c>
      <c r="N449" s="5">
        <v>81.026320000000013</v>
      </c>
      <c r="O449" s="5">
        <v>60.769739999999999</v>
      </c>
      <c r="P449" s="5">
        <v>1421.315278</v>
      </c>
      <c r="Q449" s="5">
        <v>63.665697000000002</v>
      </c>
      <c r="R449" s="5">
        <v>2734.3800080000001</v>
      </c>
      <c r="S449" s="5">
        <v>166.673113</v>
      </c>
      <c r="T449" s="5">
        <v>0</v>
      </c>
      <c r="U449" s="5">
        <v>0</v>
      </c>
      <c r="V449" s="5">
        <v>702.27812800000004</v>
      </c>
      <c r="W449" s="5">
        <v>8149.0532000000012</v>
      </c>
      <c r="X449" s="5">
        <v>8085.3875030000017</v>
      </c>
      <c r="Y449" s="19">
        <v>45.032955999999999</v>
      </c>
      <c r="Z449" s="19">
        <v>237.95488399999999</v>
      </c>
      <c r="AA449" s="19">
        <v>16.299489000000001</v>
      </c>
      <c r="AB449" s="19">
        <v>41.874834999999997</v>
      </c>
      <c r="AC449" s="19">
        <v>296.12920800000001</v>
      </c>
      <c r="AD449" s="19">
        <v>72.311099999999996</v>
      </c>
      <c r="AE449" s="19">
        <v>116.39487</v>
      </c>
      <c r="AF449" s="19">
        <v>7.688618</v>
      </c>
      <c r="AG449" s="19">
        <v>5.766464</v>
      </c>
      <c r="AH449" s="19">
        <v>147.18968599999999</v>
      </c>
      <c r="AI449" s="19">
        <v>7.9682870000000001</v>
      </c>
      <c r="AJ449" s="19">
        <v>277.03963800000002</v>
      </c>
      <c r="AK449" s="19">
        <v>12.153116000000001</v>
      </c>
      <c r="AL449" s="19">
        <v>0</v>
      </c>
      <c r="AM449" s="19">
        <v>702.66601800000012</v>
      </c>
    </row>
    <row r="450" spans="1:39">
      <c r="A450" s="6" t="s">
        <v>906</v>
      </c>
      <c r="B450" s="6" t="s">
        <v>340</v>
      </c>
      <c r="C450" s="6" t="s">
        <v>907</v>
      </c>
      <c r="D450" s="5">
        <v>0</v>
      </c>
      <c r="E450" s="5">
        <v>898.35246999999993</v>
      </c>
      <c r="F450" s="5">
        <v>224.27699999999999</v>
      </c>
      <c r="G450" s="5">
        <v>1122.6294700000001</v>
      </c>
      <c r="H450" s="5">
        <v>3876.1993930000003</v>
      </c>
      <c r="I450" s="5">
        <v>391.11040000000003</v>
      </c>
      <c r="J450" s="5">
        <v>0</v>
      </c>
      <c r="K450" s="5">
        <v>4267.3097930000004</v>
      </c>
      <c r="L450" s="5">
        <v>908.93840499999999</v>
      </c>
      <c r="M450" s="5">
        <v>641.519227</v>
      </c>
      <c r="N450" s="5">
        <v>64.085774999999998</v>
      </c>
      <c r="O450" s="5">
        <v>48.064330999999996</v>
      </c>
      <c r="P450" s="5">
        <v>735.30322799999999</v>
      </c>
      <c r="Q450" s="5">
        <v>88.59075</v>
      </c>
      <c r="R450" s="5">
        <v>1577.5633109999999</v>
      </c>
      <c r="S450" s="5">
        <v>223.96347800000001</v>
      </c>
      <c r="T450" s="5">
        <v>0</v>
      </c>
      <c r="U450" s="5">
        <v>46.748171999999997</v>
      </c>
      <c r="V450" s="5">
        <v>904.99351100000001</v>
      </c>
      <c r="W450" s="5">
        <v>9052.1461400000007</v>
      </c>
      <c r="X450" s="5">
        <v>8963.5553900000014</v>
      </c>
      <c r="Y450" s="19">
        <v>62.795423999999997</v>
      </c>
      <c r="Z450" s="19">
        <v>297.75290200000001</v>
      </c>
      <c r="AA450" s="19">
        <v>32.146402000000002</v>
      </c>
      <c r="AB450" s="19">
        <v>0</v>
      </c>
      <c r="AC450" s="19">
        <v>329.89930399999997</v>
      </c>
      <c r="AD450" s="19">
        <v>69.592865000000003</v>
      </c>
      <c r="AE450" s="19">
        <v>54.427407000000002</v>
      </c>
      <c r="AF450" s="19">
        <v>6.0811260000000003</v>
      </c>
      <c r="AG450" s="19">
        <v>4.5608440000000003</v>
      </c>
      <c r="AH450" s="19">
        <v>62.384174999999999</v>
      </c>
      <c r="AI450" s="19">
        <v>7.5161660000000001</v>
      </c>
      <c r="AJ450" s="19">
        <v>127.453552</v>
      </c>
      <c r="AK450" s="19">
        <v>15.794629</v>
      </c>
      <c r="AL450" s="19">
        <v>0</v>
      </c>
      <c r="AM450" s="19">
        <v>605.53577400000006</v>
      </c>
    </row>
    <row r="451" spans="1:39">
      <c r="A451" s="6" t="s">
        <v>908</v>
      </c>
      <c r="B451" s="6" t="s">
        <v>340</v>
      </c>
      <c r="C451" s="6" t="s">
        <v>909</v>
      </c>
      <c r="D451" s="5">
        <v>0</v>
      </c>
      <c r="E451" s="5">
        <v>387.06139300000001</v>
      </c>
      <c r="F451" s="5">
        <v>108.471</v>
      </c>
      <c r="G451" s="5">
        <v>495.53239299999996</v>
      </c>
      <c r="H451" s="5">
        <v>1450.7963749999999</v>
      </c>
      <c r="I451" s="5">
        <v>101.361583</v>
      </c>
      <c r="J451" s="5">
        <v>158.67202799999998</v>
      </c>
      <c r="K451" s="5">
        <v>1710.829986</v>
      </c>
      <c r="L451" s="5">
        <v>586.63781200000005</v>
      </c>
      <c r="M451" s="5">
        <v>812.13979599999993</v>
      </c>
      <c r="N451" s="5">
        <v>64.494631999999996</v>
      </c>
      <c r="O451" s="5">
        <v>48.370972000000002</v>
      </c>
      <c r="P451" s="5">
        <v>1038.9769220000001</v>
      </c>
      <c r="Q451" s="5">
        <v>48.558506999999999</v>
      </c>
      <c r="R451" s="5">
        <v>2012.5408289999998</v>
      </c>
      <c r="S451" s="5">
        <v>89.145028999999994</v>
      </c>
      <c r="T451" s="5">
        <v>0</v>
      </c>
      <c r="U451" s="5">
        <v>0</v>
      </c>
      <c r="V451" s="5">
        <v>297.29939399999995</v>
      </c>
      <c r="W451" s="5">
        <v>5191.9854429999996</v>
      </c>
      <c r="X451" s="5">
        <v>5143.4269359999998</v>
      </c>
      <c r="Y451" s="19">
        <v>36.142597000000002</v>
      </c>
      <c r="Z451" s="19">
        <v>131.63020299999999</v>
      </c>
      <c r="AA451" s="19">
        <v>8.4931979999999996</v>
      </c>
      <c r="AB451" s="19">
        <v>17.216525000000001</v>
      </c>
      <c r="AC451" s="19">
        <v>157.33992599999999</v>
      </c>
      <c r="AD451" s="19">
        <v>54.568246000000002</v>
      </c>
      <c r="AE451" s="19">
        <v>76.120137</v>
      </c>
      <c r="AF451" s="19">
        <v>6.1199199999999996</v>
      </c>
      <c r="AG451" s="19">
        <v>4.5899380000000001</v>
      </c>
      <c r="AH451" s="19">
        <v>97.222452000000004</v>
      </c>
      <c r="AI451" s="19">
        <v>4.644609</v>
      </c>
      <c r="AJ451" s="19">
        <v>184.052447</v>
      </c>
      <c r="AK451" s="19">
        <v>9.5967219999999998</v>
      </c>
      <c r="AL451" s="19">
        <v>0</v>
      </c>
      <c r="AM451" s="19">
        <v>441.69993800000003</v>
      </c>
    </row>
    <row r="452" spans="1:39">
      <c r="A452" s="5" t="s">
        <v>910</v>
      </c>
      <c r="B452" s="5" t="s">
        <v>340</v>
      </c>
      <c r="C452" s="5" t="s">
        <v>911</v>
      </c>
      <c r="D452" s="5">
        <v>30663.659720999996</v>
      </c>
      <c r="E452" s="5">
        <v>1782.8629539999999</v>
      </c>
      <c r="F452" s="5">
        <v>576.73500000000001</v>
      </c>
      <c r="G452" s="5">
        <v>33023.257674999993</v>
      </c>
      <c r="H452" s="5">
        <v>8128.8280429999995</v>
      </c>
      <c r="I452" s="5">
        <v>725.17383900000004</v>
      </c>
      <c r="J452" s="5">
        <v>923.82014099999992</v>
      </c>
      <c r="K452" s="5">
        <v>9777.8220230000006</v>
      </c>
      <c r="L452" s="5">
        <v>1869.542248</v>
      </c>
      <c r="M452" s="5">
        <v>1086.5395290000001</v>
      </c>
      <c r="N452" s="5">
        <v>146.15487999999999</v>
      </c>
      <c r="O452" s="5">
        <v>109.61616099999999</v>
      </c>
      <c r="P452" s="5">
        <v>1245.3812600000001</v>
      </c>
      <c r="Q452" s="5">
        <v>150.04593499999999</v>
      </c>
      <c r="R452" s="5">
        <v>2737.7377650000003</v>
      </c>
      <c r="S452" s="5">
        <v>437.46034900000001</v>
      </c>
      <c r="T452" s="5">
        <v>0</v>
      </c>
      <c r="U452" s="5">
        <v>0</v>
      </c>
      <c r="V452" s="5">
        <v>1256.016566</v>
      </c>
      <c r="W452" s="5">
        <v>49101.836626000004</v>
      </c>
      <c r="X452" s="5">
        <v>48951.790691000002</v>
      </c>
      <c r="Y452" s="19">
        <v>0</v>
      </c>
      <c r="Z452" s="19">
        <v>740.87214600000004</v>
      </c>
      <c r="AA452" s="19">
        <v>68.334635000000006</v>
      </c>
      <c r="AB452" s="19">
        <v>126.486614</v>
      </c>
      <c r="AC452" s="19">
        <v>935.69339500000001</v>
      </c>
      <c r="AD452" s="19">
        <v>65.850279999999998</v>
      </c>
      <c r="AE452" s="19">
        <v>100.703863</v>
      </c>
      <c r="AF452" s="19">
        <v>13.868698</v>
      </c>
      <c r="AG452" s="19">
        <v>10.401524</v>
      </c>
      <c r="AH452" s="19">
        <v>115.42581</v>
      </c>
      <c r="AI452" s="19">
        <v>13.906724000000001</v>
      </c>
      <c r="AJ452" s="19">
        <v>240.39989499999999</v>
      </c>
      <c r="AK452" s="19">
        <v>44.960104000000001</v>
      </c>
      <c r="AL452" s="19">
        <v>0</v>
      </c>
      <c r="AM452" s="19">
        <v>1286.9036740000001</v>
      </c>
    </row>
    <row r="453" spans="1:39">
      <c r="A453" s="6" t="s">
        <v>912</v>
      </c>
      <c r="B453" s="6" t="s">
        <v>340</v>
      </c>
      <c r="C453" s="6" t="s">
        <v>913</v>
      </c>
      <c r="D453" s="5">
        <v>0</v>
      </c>
      <c r="E453" s="5">
        <v>545.13852399999996</v>
      </c>
      <c r="F453" s="5">
        <v>367.13099999999997</v>
      </c>
      <c r="G453" s="5">
        <v>912.26952399999993</v>
      </c>
      <c r="H453" s="5">
        <v>8467.6681309999985</v>
      </c>
      <c r="I453" s="5">
        <v>219.41628899999998</v>
      </c>
      <c r="J453" s="5">
        <v>1191.125491</v>
      </c>
      <c r="K453" s="5">
        <v>9878.2099109999999</v>
      </c>
      <c r="L453" s="5">
        <v>549.79374100000007</v>
      </c>
      <c r="M453" s="5">
        <v>474.51981900000004</v>
      </c>
      <c r="N453" s="5">
        <v>40.948449999999994</v>
      </c>
      <c r="O453" s="5">
        <v>30.711338000000001</v>
      </c>
      <c r="P453" s="5">
        <v>543.89009799999997</v>
      </c>
      <c r="Q453" s="5">
        <v>65.528927999999993</v>
      </c>
      <c r="R453" s="5">
        <v>1155.5986329999998</v>
      </c>
      <c r="S453" s="5">
        <v>168.58450099999999</v>
      </c>
      <c r="T453" s="5">
        <v>0</v>
      </c>
      <c r="U453" s="5">
        <v>2079.1225880000002</v>
      </c>
      <c r="V453" s="5">
        <v>1056.8561159999999</v>
      </c>
      <c r="W453" s="5">
        <v>15800.435014000001</v>
      </c>
      <c r="X453" s="5">
        <v>15734.906086000001</v>
      </c>
      <c r="Y453" s="19">
        <v>188.14191700000001</v>
      </c>
      <c r="Z453" s="19">
        <v>792.91025100000002</v>
      </c>
      <c r="AA453" s="19">
        <v>45.233595999999999</v>
      </c>
      <c r="AB453" s="19">
        <v>146.43956700000001</v>
      </c>
      <c r="AC453" s="19">
        <v>984.58341399999995</v>
      </c>
      <c r="AD453" s="19">
        <v>125.744401</v>
      </c>
      <c r="AE453" s="19">
        <v>100.637997</v>
      </c>
      <c r="AF453" s="19">
        <v>10.407384</v>
      </c>
      <c r="AG453" s="19">
        <v>7.8055389999999996</v>
      </c>
      <c r="AH453" s="19">
        <v>115.350313</v>
      </c>
      <c r="AI453" s="19">
        <v>13.897627999999999</v>
      </c>
      <c r="AJ453" s="19">
        <v>234.201233</v>
      </c>
      <c r="AK453" s="19">
        <v>58.676496</v>
      </c>
      <c r="AL453" s="19">
        <v>0</v>
      </c>
      <c r="AM453" s="19">
        <v>1591.3474609999998</v>
      </c>
    </row>
    <row r="454" spans="1:39">
      <c r="A454" s="6" t="s">
        <v>914</v>
      </c>
      <c r="B454" s="6" t="s">
        <v>340</v>
      </c>
      <c r="C454" s="6" t="s">
        <v>915</v>
      </c>
      <c r="D454" s="5">
        <v>0</v>
      </c>
      <c r="E454" s="5">
        <v>874.09668599999998</v>
      </c>
      <c r="F454" s="5">
        <v>221.08500000000001</v>
      </c>
      <c r="G454" s="5">
        <v>1095.1816859999999</v>
      </c>
      <c r="H454" s="5">
        <v>3359.304693</v>
      </c>
      <c r="I454" s="5">
        <v>158.463345</v>
      </c>
      <c r="J454" s="5">
        <v>101.176568</v>
      </c>
      <c r="K454" s="5">
        <v>3618.944606</v>
      </c>
      <c r="L454" s="5">
        <v>819.577359</v>
      </c>
      <c r="M454" s="5">
        <v>682.96860500000003</v>
      </c>
      <c r="N454" s="5">
        <v>70.123896999999999</v>
      </c>
      <c r="O454" s="5">
        <v>52.592921000000004</v>
      </c>
      <c r="P454" s="5">
        <v>782.81211100000007</v>
      </c>
      <c r="Q454" s="5">
        <v>94.314712</v>
      </c>
      <c r="R454" s="5">
        <v>1682.812246</v>
      </c>
      <c r="S454" s="5">
        <v>178.26590299999998</v>
      </c>
      <c r="T454" s="5">
        <v>0</v>
      </c>
      <c r="U454" s="5">
        <v>0</v>
      </c>
      <c r="V454" s="5">
        <v>532.14764200000002</v>
      </c>
      <c r="W454" s="5">
        <v>7926.9294420000006</v>
      </c>
      <c r="X454" s="5">
        <v>7832.6147300000002</v>
      </c>
      <c r="Y454" s="19">
        <v>70.385114000000002</v>
      </c>
      <c r="Z454" s="19">
        <v>334.01800700000001</v>
      </c>
      <c r="AA454" s="19">
        <v>17.145954</v>
      </c>
      <c r="AB454" s="19">
        <v>0</v>
      </c>
      <c r="AC454" s="19">
        <v>351.16396099999997</v>
      </c>
      <c r="AD454" s="19">
        <v>65.245264000000006</v>
      </c>
      <c r="AE454" s="19">
        <v>62.112194000000002</v>
      </c>
      <c r="AF454" s="19">
        <v>6.6540840000000001</v>
      </c>
      <c r="AG454" s="19">
        <v>4.9905629999999999</v>
      </c>
      <c r="AH454" s="19">
        <v>71.192406000000005</v>
      </c>
      <c r="AI454" s="19">
        <v>8.5773980000000005</v>
      </c>
      <c r="AJ454" s="19">
        <v>144.94924700000001</v>
      </c>
      <c r="AK454" s="19">
        <v>0</v>
      </c>
      <c r="AL454" s="19">
        <v>0</v>
      </c>
      <c r="AM454" s="19">
        <v>631.74358600000005</v>
      </c>
    </row>
    <row r="455" spans="1:39">
      <c r="A455" s="6" t="s">
        <v>916</v>
      </c>
      <c r="B455" s="6" t="s">
        <v>340</v>
      </c>
      <c r="C455" s="6" t="s">
        <v>917</v>
      </c>
      <c r="D455" s="5">
        <v>0</v>
      </c>
      <c r="E455" s="5">
        <v>864.74136799999985</v>
      </c>
      <c r="F455" s="5">
        <v>226.803</v>
      </c>
      <c r="G455" s="5">
        <v>1091.5443679999998</v>
      </c>
      <c r="H455" s="5">
        <v>3282.2043360000002</v>
      </c>
      <c r="I455" s="5">
        <v>234.72502</v>
      </c>
      <c r="J455" s="5">
        <v>0</v>
      </c>
      <c r="K455" s="5">
        <v>3516.9293560000001</v>
      </c>
      <c r="L455" s="5">
        <v>893.497524</v>
      </c>
      <c r="M455" s="5">
        <v>702.17730700000004</v>
      </c>
      <c r="N455" s="5">
        <v>75.359187000000006</v>
      </c>
      <c r="O455" s="5">
        <v>56.519390000000001</v>
      </c>
      <c r="P455" s="5">
        <v>804.82894199999998</v>
      </c>
      <c r="Q455" s="5">
        <v>96.967342000000002</v>
      </c>
      <c r="R455" s="5">
        <v>1735.8521680000001</v>
      </c>
      <c r="S455" s="5">
        <v>223.618752</v>
      </c>
      <c r="T455" s="5">
        <v>0</v>
      </c>
      <c r="U455" s="5">
        <v>0</v>
      </c>
      <c r="V455" s="5">
        <v>696.24913300000003</v>
      </c>
      <c r="W455" s="5">
        <v>8157.6913009999998</v>
      </c>
      <c r="X455" s="5">
        <v>8060.7239589999999</v>
      </c>
      <c r="Y455" s="19">
        <v>74.233007000000001</v>
      </c>
      <c r="Z455" s="19">
        <v>243.30084199999999</v>
      </c>
      <c r="AA455" s="19">
        <v>19.533950000000001</v>
      </c>
      <c r="AB455" s="19">
        <v>0</v>
      </c>
      <c r="AC455" s="19">
        <v>262.83479199999999</v>
      </c>
      <c r="AD455" s="19">
        <v>75.007463000000001</v>
      </c>
      <c r="AE455" s="19">
        <v>62.180042999999998</v>
      </c>
      <c r="AF455" s="19">
        <v>7.1508640000000003</v>
      </c>
      <c r="AG455" s="19">
        <v>5.3631479999999998</v>
      </c>
      <c r="AH455" s="19">
        <v>71.270172000000002</v>
      </c>
      <c r="AI455" s="19">
        <v>8.5867679999999993</v>
      </c>
      <c r="AJ455" s="19">
        <v>145.96422699999999</v>
      </c>
      <c r="AK455" s="19">
        <v>19.887150999999999</v>
      </c>
      <c r="AL455" s="19">
        <v>0</v>
      </c>
      <c r="AM455" s="19">
        <v>577.92664000000002</v>
      </c>
    </row>
    <row r="456" spans="1:39">
      <c r="A456" s="6" t="s">
        <v>918</v>
      </c>
      <c r="B456" s="6" t="s">
        <v>340</v>
      </c>
      <c r="C456" s="6" t="s">
        <v>200</v>
      </c>
      <c r="D456" s="5">
        <v>0</v>
      </c>
      <c r="E456" s="5">
        <v>655.51971399999991</v>
      </c>
      <c r="F456" s="5">
        <v>169.15199999999999</v>
      </c>
      <c r="G456" s="5">
        <v>824.67171399999995</v>
      </c>
      <c r="H456" s="5">
        <v>2191.9838829999999</v>
      </c>
      <c r="I456" s="5">
        <v>152.20415199999999</v>
      </c>
      <c r="J456" s="5">
        <v>0</v>
      </c>
      <c r="K456" s="5">
        <v>2344.1880350000001</v>
      </c>
      <c r="L456" s="5">
        <v>740.6053270000001</v>
      </c>
      <c r="M456" s="5">
        <v>969.002881</v>
      </c>
      <c r="N456" s="5">
        <v>65.686048</v>
      </c>
      <c r="O456" s="5">
        <v>49.264533999999998</v>
      </c>
      <c r="P456" s="5">
        <v>1245.87745</v>
      </c>
      <c r="Q456" s="5">
        <v>54.276108999999998</v>
      </c>
      <c r="R456" s="5">
        <v>2384.1070219999997</v>
      </c>
      <c r="S456" s="5">
        <v>141.70310699999999</v>
      </c>
      <c r="T456" s="5">
        <v>0</v>
      </c>
      <c r="U456" s="5">
        <v>0</v>
      </c>
      <c r="V456" s="5">
        <v>502.08933200000001</v>
      </c>
      <c r="W456" s="5">
        <v>6937.3645369999995</v>
      </c>
      <c r="X456" s="5">
        <v>6883.0884279999991</v>
      </c>
      <c r="Y456" s="19">
        <v>56.296940999999997</v>
      </c>
      <c r="Z456" s="19">
        <v>179.04023100000001</v>
      </c>
      <c r="AA456" s="19">
        <v>16.546873000000001</v>
      </c>
      <c r="AB456" s="19">
        <v>0</v>
      </c>
      <c r="AC456" s="19">
        <v>195.58710400000001</v>
      </c>
      <c r="AD456" s="19">
        <v>63.561816999999998</v>
      </c>
      <c r="AE456" s="19">
        <v>94.496312000000003</v>
      </c>
      <c r="AF456" s="19">
        <v>6.2329759999999998</v>
      </c>
      <c r="AG456" s="19">
        <v>4.6747300000000003</v>
      </c>
      <c r="AH456" s="19">
        <v>120.676666</v>
      </c>
      <c r="AI456" s="19">
        <v>5.775436</v>
      </c>
      <c r="AJ456" s="19">
        <v>226.08068399999999</v>
      </c>
      <c r="AK456" s="19">
        <v>14.363901</v>
      </c>
      <c r="AL456" s="19">
        <v>0</v>
      </c>
      <c r="AM456" s="19">
        <v>555.89044699999999</v>
      </c>
    </row>
    <row r="457" spans="1:39">
      <c r="A457" s="9" t="s">
        <v>919</v>
      </c>
      <c r="B457" s="9" t="s">
        <v>340</v>
      </c>
      <c r="C457" s="9" t="s">
        <v>920</v>
      </c>
      <c r="D457" s="5">
        <v>0</v>
      </c>
      <c r="E457" s="5">
        <v>0</v>
      </c>
      <c r="F457" s="5">
        <v>0</v>
      </c>
      <c r="G457" s="5">
        <v>0</v>
      </c>
      <c r="H457" s="5">
        <v>0</v>
      </c>
      <c r="I457" s="5">
        <v>0</v>
      </c>
      <c r="J457" s="5">
        <v>0</v>
      </c>
      <c r="K457" s="5">
        <v>0</v>
      </c>
      <c r="L457" s="5">
        <v>1014.9323939999999</v>
      </c>
      <c r="M457" s="5">
        <v>862.43480199999999</v>
      </c>
      <c r="N457" s="5">
        <v>24.171683000000002</v>
      </c>
      <c r="O457" s="5">
        <v>18.128761999999998</v>
      </c>
      <c r="P457" s="5">
        <v>1088.2517409999998</v>
      </c>
      <c r="Q457" s="5">
        <v>60.429207000000005</v>
      </c>
      <c r="R457" s="5">
        <v>2053.4161950000002</v>
      </c>
      <c r="S457" s="5">
        <v>0</v>
      </c>
      <c r="T457" s="5">
        <v>0</v>
      </c>
      <c r="U457" s="5">
        <v>0</v>
      </c>
      <c r="V457" s="5">
        <v>0</v>
      </c>
      <c r="W457" s="5">
        <v>3068.3485890000002</v>
      </c>
      <c r="X457" s="5">
        <v>3007.919382</v>
      </c>
      <c r="Y457" s="19">
        <v>0</v>
      </c>
      <c r="Z457" s="19" t="e">
        <v>#N/A</v>
      </c>
      <c r="AA457" s="19" t="e">
        <v>#N/A</v>
      </c>
      <c r="AB457" s="19" t="e">
        <v>#N/A</v>
      </c>
      <c r="AC457" s="19" t="e">
        <v>#N/A</v>
      </c>
      <c r="AD457" s="19" t="e">
        <v>#N/A</v>
      </c>
      <c r="AE457" s="19" t="e">
        <v>#N/A</v>
      </c>
      <c r="AF457" s="19" t="e">
        <v>#N/A</v>
      </c>
      <c r="AG457" s="19" t="e">
        <v>#N/A</v>
      </c>
      <c r="AH457" s="19" t="e">
        <v>#N/A</v>
      </c>
      <c r="AI457" s="19" t="e">
        <v>#N/A</v>
      </c>
      <c r="AJ457" s="19" t="e">
        <v>#N/A</v>
      </c>
      <c r="AK457" s="19" t="e">
        <v>#N/A</v>
      </c>
      <c r="AL457" s="19">
        <v>0</v>
      </c>
      <c r="AM457" s="19" t="e">
        <v>#N/A</v>
      </c>
    </row>
    <row r="458" spans="1:39">
      <c r="A458" s="6" t="s">
        <v>921</v>
      </c>
      <c r="B458" s="6" t="s">
        <v>340</v>
      </c>
      <c r="C458" s="6" t="s">
        <v>922</v>
      </c>
      <c r="D458" s="5">
        <v>0</v>
      </c>
      <c r="E458" s="5">
        <v>863.07946499999991</v>
      </c>
      <c r="F458" s="5">
        <v>276.62700000000001</v>
      </c>
      <c r="G458" s="5">
        <v>1139.7064649999998</v>
      </c>
      <c r="H458" s="5">
        <v>3862.0826080000002</v>
      </c>
      <c r="I458" s="5">
        <v>243.79430300000001</v>
      </c>
      <c r="J458" s="5">
        <v>424.43390700000003</v>
      </c>
      <c r="K458" s="5">
        <v>4530.3108179999999</v>
      </c>
      <c r="L458" s="5">
        <v>953.31392500000004</v>
      </c>
      <c r="M458" s="5">
        <v>707.63167299999998</v>
      </c>
      <c r="N458" s="5">
        <v>76.861861999999988</v>
      </c>
      <c r="O458" s="5">
        <v>57.646394999999998</v>
      </c>
      <c r="P458" s="5">
        <v>811.08068500000002</v>
      </c>
      <c r="Q458" s="5">
        <v>97.720563999999996</v>
      </c>
      <c r="R458" s="5">
        <v>1750.9411789999999</v>
      </c>
      <c r="S458" s="5">
        <v>183.17020300000001</v>
      </c>
      <c r="T458" s="5">
        <v>0</v>
      </c>
      <c r="U458" s="5">
        <v>0</v>
      </c>
      <c r="V458" s="5">
        <v>660.81733700000007</v>
      </c>
      <c r="W458" s="5">
        <v>9218.2599269999992</v>
      </c>
      <c r="X458" s="5">
        <v>9120.5393629999999</v>
      </c>
      <c r="Y458" s="19">
        <v>97.555860999999993</v>
      </c>
      <c r="Z458" s="19">
        <v>305.42487799999998</v>
      </c>
      <c r="AA458" s="19">
        <v>26.272387999999999</v>
      </c>
      <c r="AB458" s="19">
        <v>54.013719999999999</v>
      </c>
      <c r="AC458" s="19">
        <v>385.71098599999999</v>
      </c>
      <c r="AD458" s="19">
        <v>78.728879000000006</v>
      </c>
      <c r="AE458" s="19">
        <v>64.050573</v>
      </c>
      <c r="AF458" s="19">
        <v>7.2934539999999997</v>
      </c>
      <c r="AG458" s="19">
        <v>5.4700889999999998</v>
      </c>
      <c r="AH458" s="19">
        <v>73.414157000000003</v>
      </c>
      <c r="AI458" s="19">
        <v>8.8450790000000001</v>
      </c>
      <c r="AJ458" s="19">
        <v>150.228273</v>
      </c>
      <c r="AK458" s="19">
        <v>24.605491000000001</v>
      </c>
      <c r="AL458" s="19">
        <v>0</v>
      </c>
      <c r="AM458" s="19">
        <v>736.82949000000008</v>
      </c>
    </row>
    <row r="459" spans="1:39">
      <c r="A459" s="6" t="s">
        <v>923</v>
      </c>
      <c r="B459" s="6" t="s">
        <v>340</v>
      </c>
      <c r="C459" s="6" t="s">
        <v>924</v>
      </c>
      <c r="D459" s="5">
        <v>0</v>
      </c>
      <c r="E459" s="5">
        <v>1732.469014</v>
      </c>
      <c r="F459" s="5">
        <v>502.38900000000001</v>
      </c>
      <c r="G459" s="5">
        <v>2234.8580139999999</v>
      </c>
      <c r="H459" s="5">
        <v>8683.5385139999999</v>
      </c>
      <c r="I459" s="5">
        <v>824.62757700000009</v>
      </c>
      <c r="J459" s="5">
        <v>1402.3810169999999</v>
      </c>
      <c r="K459" s="5">
        <v>10910.547107999999</v>
      </c>
      <c r="L459" s="5">
        <v>1801.379477</v>
      </c>
      <c r="M459" s="5">
        <v>1087.1781429999999</v>
      </c>
      <c r="N459" s="5">
        <v>111.893443</v>
      </c>
      <c r="O459" s="5">
        <v>83.920081999999994</v>
      </c>
      <c r="P459" s="5">
        <v>1246.113233</v>
      </c>
      <c r="Q459" s="5">
        <v>150.13412500000001</v>
      </c>
      <c r="R459" s="5">
        <v>2679.2390260000002</v>
      </c>
      <c r="S459" s="5">
        <v>380.69821300000001</v>
      </c>
      <c r="T459" s="5">
        <v>0</v>
      </c>
      <c r="U459" s="5">
        <v>313.10744699999998</v>
      </c>
      <c r="V459" s="5">
        <v>2197.0663399999999</v>
      </c>
      <c r="W459" s="5">
        <v>20516.895625000001</v>
      </c>
      <c r="X459" s="5">
        <v>20366.761500000001</v>
      </c>
      <c r="Y459" s="19">
        <v>176.11361400000001</v>
      </c>
      <c r="Z459" s="19">
        <v>630.31951700000002</v>
      </c>
      <c r="AA459" s="19">
        <v>73.902089000000004</v>
      </c>
      <c r="AB459" s="19">
        <v>150.40434099999999</v>
      </c>
      <c r="AC459" s="19">
        <v>854.625947</v>
      </c>
      <c r="AD459" s="19">
        <v>140.49846199999999</v>
      </c>
      <c r="AE459" s="19">
        <v>108.071234</v>
      </c>
      <c r="AF459" s="19">
        <v>10.617616999999999</v>
      </c>
      <c r="AG459" s="19">
        <v>7.9632129999999997</v>
      </c>
      <c r="AH459" s="19">
        <v>123.87022</v>
      </c>
      <c r="AI459" s="19">
        <v>14.924123</v>
      </c>
      <c r="AJ459" s="19">
        <v>250.52228400000001</v>
      </c>
      <c r="AK459" s="19">
        <v>46.194141000000002</v>
      </c>
      <c r="AL459" s="19">
        <v>0</v>
      </c>
      <c r="AM459" s="19">
        <v>1467.9544480000002</v>
      </c>
    </row>
    <row r="460" spans="1:39">
      <c r="A460" s="8" t="s">
        <v>925</v>
      </c>
      <c r="B460" s="6" t="s">
        <v>340</v>
      </c>
      <c r="C460" s="6" t="s">
        <v>926</v>
      </c>
      <c r="D460" s="5">
        <v>0</v>
      </c>
      <c r="E460" s="5">
        <v>1741.9303130000001</v>
      </c>
      <c r="F460" s="5">
        <v>317.80799999999999</v>
      </c>
      <c r="G460" s="5">
        <v>2059.7383130000003</v>
      </c>
      <c r="H460" s="5">
        <v>8520.1816030000009</v>
      </c>
      <c r="I460" s="5">
        <v>253.70970499999999</v>
      </c>
      <c r="J460" s="5">
        <v>0</v>
      </c>
      <c r="K460" s="5">
        <v>8773.8913080000002</v>
      </c>
      <c r="L460" s="5">
        <v>853.36721699999998</v>
      </c>
      <c r="M460" s="5">
        <v>1154.1544690000001</v>
      </c>
      <c r="N460" s="5">
        <v>63.753294000000004</v>
      </c>
      <c r="O460" s="5">
        <v>47.814971</v>
      </c>
      <c r="P460" s="5">
        <v>1322.8808610000001</v>
      </c>
      <c r="Q460" s="5">
        <v>159.38323600000001</v>
      </c>
      <c r="R460" s="5">
        <v>2747.9868309999997</v>
      </c>
      <c r="S460" s="5">
        <v>443.26917200000003</v>
      </c>
      <c r="T460" s="5">
        <v>0</v>
      </c>
      <c r="U460" s="5">
        <v>2233.7943949999999</v>
      </c>
      <c r="V460" s="5">
        <v>1251.414608</v>
      </c>
      <c r="W460" s="5">
        <v>18363.461844000001</v>
      </c>
      <c r="X460" s="5">
        <v>18204.078608</v>
      </c>
      <c r="Y460" s="19">
        <v>0</v>
      </c>
      <c r="Z460" s="19" t="e">
        <v>#N/A</v>
      </c>
      <c r="AA460" s="19" t="e">
        <v>#N/A</v>
      </c>
      <c r="AB460" s="19" t="e">
        <v>#N/A</v>
      </c>
      <c r="AC460" s="19" t="e">
        <v>#N/A</v>
      </c>
      <c r="AD460" s="19" t="e">
        <v>#N/A</v>
      </c>
      <c r="AE460" s="19" t="e">
        <v>#N/A</v>
      </c>
      <c r="AF460" s="19" t="e">
        <v>#N/A</v>
      </c>
      <c r="AG460" s="19" t="e">
        <v>#N/A</v>
      </c>
      <c r="AH460" s="19" t="e">
        <v>#N/A</v>
      </c>
      <c r="AI460" s="19" t="e">
        <v>#N/A</v>
      </c>
      <c r="AJ460" s="19" t="e">
        <v>#N/A</v>
      </c>
      <c r="AK460" s="19" t="e">
        <v>#N/A</v>
      </c>
      <c r="AL460" s="19">
        <v>0</v>
      </c>
      <c r="AM460" s="19" t="e">
        <v>#N/A</v>
      </c>
    </row>
    <row r="461" spans="1:39">
      <c r="A461" s="6" t="s">
        <v>927</v>
      </c>
      <c r="B461" s="6" t="s">
        <v>340</v>
      </c>
      <c r="C461" s="6" t="s">
        <v>928</v>
      </c>
      <c r="D461" s="5">
        <v>0</v>
      </c>
      <c r="E461" s="5">
        <v>978.75426000000004</v>
      </c>
      <c r="F461" s="5">
        <v>224.364</v>
      </c>
      <c r="G461" s="5">
        <v>1203.11826</v>
      </c>
      <c r="H461" s="5">
        <v>3398.2288309999999</v>
      </c>
      <c r="I461" s="5">
        <v>288.03515700000003</v>
      </c>
      <c r="J461" s="5">
        <v>427.09095600000001</v>
      </c>
      <c r="K461" s="5">
        <v>4113.3549439999997</v>
      </c>
      <c r="L461" s="5">
        <v>1020.856813</v>
      </c>
      <c r="M461" s="5">
        <v>761.62912600000004</v>
      </c>
      <c r="N461" s="5">
        <v>87.033725000000004</v>
      </c>
      <c r="O461" s="5">
        <v>65.275292000000007</v>
      </c>
      <c r="P461" s="5">
        <v>872.97205099999996</v>
      </c>
      <c r="Q461" s="5">
        <v>105.177356</v>
      </c>
      <c r="R461" s="5">
        <v>1892.08755</v>
      </c>
      <c r="S461" s="5">
        <v>221.62976599999999</v>
      </c>
      <c r="T461" s="5">
        <v>0</v>
      </c>
      <c r="U461" s="5">
        <v>0</v>
      </c>
      <c r="V461" s="5">
        <v>951.86182799999995</v>
      </c>
      <c r="W461" s="5">
        <v>9402.9091609999996</v>
      </c>
      <c r="X461" s="5">
        <v>9297.7318049999994</v>
      </c>
      <c r="Y461" s="19">
        <v>91.592151999999999</v>
      </c>
      <c r="Z461" s="19">
        <v>272.39498099999997</v>
      </c>
      <c r="AA461" s="19">
        <v>30.972617</v>
      </c>
      <c r="AB461" s="19">
        <v>50.298779000000003</v>
      </c>
      <c r="AC461" s="19">
        <v>353.66637700000001</v>
      </c>
      <c r="AD461" s="19">
        <v>85.240015999999997</v>
      </c>
      <c r="AE461" s="19">
        <v>76.278698000000006</v>
      </c>
      <c r="AF461" s="19">
        <v>8.2586659999999998</v>
      </c>
      <c r="AG461" s="19">
        <v>6.1939979999999997</v>
      </c>
      <c r="AH461" s="19">
        <v>87.429918000000001</v>
      </c>
      <c r="AI461" s="19">
        <v>10.533725</v>
      </c>
      <c r="AJ461" s="19">
        <v>178.16128</v>
      </c>
      <c r="AK461" s="19">
        <v>24.283276999999998</v>
      </c>
      <c r="AL461" s="19">
        <v>0</v>
      </c>
      <c r="AM461" s="19">
        <v>732.94310199999995</v>
      </c>
    </row>
    <row r="462" spans="1:39">
      <c r="A462" s="6" t="s">
        <v>929</v>
      </c>
      <c r="B462" s="6" t="s">
        <v>930</v>
      </c>
      <c r="C462" s="6" t="s">
        <v>931</v>
      </c>
      <c r="D462" s="5">
        <v>0</v>
      </c>
      <c r="E462" s="5">
        <v>144.44991899999999</v>
      </c>
      <c r="F462" s="5">
        <v>64.944000000000003</v>
      </c>
      <c r="G462" s="5">
        <v>209.39391899999998</v>
      </c>
      <c r="H462" s="5">
        <v>1027.9091430000001</v>
      </c>
      <c r="I462" s="5">
        <v>51.174056999999998</v>
      </c>
      <c r="J462" s="5">
        <v>0</v>
      </c>
      <c r="K462" s="5">
        <v>1079.0832</v>
      </c>
      <c r="L462" s="5">
        <v>353.93723599999998</v>
      </c>
      <c r="M462" s="5">
        <v>416.27795199999997</v>
      </c>
      <c r="N462" s="5">
        <v>48.93121</v>
      </c>
      <c r="O462" s="5">
        <v>36.698408000000001</v>
      </c>
      <c r="P462" s="5">
        <v>529.80214799999999</v>
      </c>
      <c r="Q462" s="5">
        <v>26.504635999999998</v>
      </c>
      <c r="R462" s="5">
        <v>1058.214354</v>
      </c>
      <c r="S462" s="5">
        <v>17.060209999999998</v>
      </c>
      <c r="T462" s="5">
        <v>0</v>
      </c>
      <c r="U462" s="5">
        <v>0</v>
      </c>
      <c r="V462" s="5">
        <v>52.597200999999998</v>
      </c>
      <c r="W462" s="5">
        <v>2770.2861199999998</v>
      </c>
      <c r="X462" s="5">
        <v>2743.7814839999996</v>
      </c>
      <c r="Y462" s="19">
        <v>12.745581</v>
      </c>
      <c r="Z462" s="19">
        <v>102.191622</v>
      </c>
      <c r="AA462" s="19">
        <v>4.5710369999999996</v>
      </c>
      <c r="AB462" s="19">
        <v>0</v>
      </c>
      <c r="AC462" s="19">
        <v>106.762659</v>
      </c>
      <c r="AD462" s="19">
        <v>36.242148</v>
      </c>
      <c r="AE462" s="19">
        <v>33.644058999999999</v>
      </c>
      <c r="AF462" s="19">
        <v>4.6431009999999997</v>
      </c>
      <c r="AG462" s="19">
        <v>3.482326</v>
      </c>
      <c r="AH462" s="19">
        <v>43.411513999999997</v>
      </c>
      <c r="AI462" s="19">
        <v>1.793723</v>
      </c>
      <c r="AJ462" s="19">
        <v>85.180999999999997</v>
      </c>
      <c r="AK462" s="19">
        <v>2.0385490000000002</v>
      </c>
      <c r="AL462" s="19">
        <v>0</v>
      </c>
      <c r="AM462" s="19">
        <v>242.96993699999999</v>
      </c>
    </row>
    <row r="463" spans="1:39">
      <c r="A463" s="6" t="s">
        <v>932</v>
      </c>
      <c r="B463" s="6" t="s">
        <v>930</v>
      </c>
      <c r="C463" s="6" t="s">
        <v>933</v>
      </c>
      <c r="D463" s="5">
        <v>0</v>
      </c>
      <c r="E463" s="5">
        <v>83.046469000000016</v>
      </c>
      <c r="F463" s="5">
        <v>33.459000000000003</v>
      </c>
      <c r="G463" s="5">
        <v>116.50546900000001</v>
      </c>
      <c r="H463" s="5">
        <v>407.65523200000001</v>
      </c>
      <c r="I463" s="5">
        <v>19.127997999999998</v>
      </c>
      <c r="J463" s="5">
        <v>0</v>
      </c>
      <c r="K463" s="5">
        <v>426.78323</v>
      </c>
      <c r="L463" s="5">
        <v>300.94467200000003</v>
      </c>
      <c r="M463" s="5">
        <v>375.45255300000002</v>
      </c>
      <c r="N463" s="5">
        <v>45.002107000000002</v>
      </c>
      <c r="O463" s="5">
        <v>33.751580000000004</v>
      </c>
      <c r="P463" s="5">
        <v>472.45752600000003</v>
      </c>
      <c r="Q463" s="5">
        <v>27.073277999999998</v>
      </c>
      <c r="R463" s="5">
        <v>953.73704399999997</v>
      </c>
      <c r="S463" s="5">
        <v>15.235046000000001</v>
      </c>
      <c r="T463" s="5">
        <v>0</v>
      </c>
      <c r="U463" s="5">
        <v>0</v>
      </c>
      <c r="V463" s="5">
        <v>37.155925000000003</v>
      </c>
      <c r="W463" s="5">
        <v>1850.3613860000003</v>
      </c>
      <c r="X463" s="5">
        <v>1823.2881080000002</v>
      </c>
      <c r="Y463" s="19">
        <v>7.3276300000000001</v>
      </c>
      <c r="Z463" s="19">
        <v>37.146630999999999</v>
      </c>
      <c r="AA463" s="19">
        <v>2.2369349999999999</v>
      </c>
      <c r="AB463" s="19">
        <v>0</v>
      </c>
      <c r="AC463" s="19">
        <v>39.383566000000002</v>
      </c>
      <c r="AD463" s="19">
        <v>31.826215000000001</v>
      </c>
      <c r="AE463" s="19">
        <v>36.312809999999999</v>
      </c>
      <c r="AF463" s="19">
        <v>4.2702660000000003</v>
      </c>
      <c r="AG463" s="19">
        <v>3.202699</v>
      </c>
      <c r="AH463" s="19">
        <v>45.494456</v>
      </c>
      <c r="AI463" s="19">
        <v>2.7363559999999998</v>
      </c>
      <c r="AJ463" s="19">
        <v>89.280231000000001</v>
      </c>
      <c r="AK463" s="19">
        <v>1.3410740000000001</v>
      </c>
      <c r="AL463" s="19">
        <v>0</v>
      </c>
      <c r="AM463" s="19">
        <v>169.15871600000003</v>
      </c>
    </row>
    <row r="464" spans="1:39">
      <c r="A464" s="6" t="s">
        <v>934</v>
      </c>
      <c r="B464" s="6" t="s">
        <v>930</v>
      </c>
      <c r="C464" s="6" t="s">
        <v>935</v>
      </c>
      <c r="D464" s="5">
        <v>0</v>
      </c>
      <c r="E464" s="5">
        <v>138.04123899999999</v>
      </c>
      <c r="F464" s="5">
        <v>70.016999999999996</v>
      </c>
      <c r="G464" s="5">
        <v>208.05823900000001</v>
      </c>
      <c r="H464" s="5">
        <v>627.11767799999996</v>
      </c>
      <c r="I464" s="5">
        <v>60.186104</v>
      </c>
      <c r="J464" s="5">
        <v>0</v>
      </c>
      <c r="K464" s="5">
        <v>687.30378199999996</v>
      </c>
      <c r="L464" s="5">
        <v>450.67365799999999</v>
      </c>
      <c r="M464" s="5">
        <v>617.28668799999991</v>
      </c>
      <c r="N464" s="5">
        <v>69.280455000000003</v>
      </c>
      <c r="O464" s="5">
        <v>51.960341</v>
      </c>
      <c r="P464" s="5">
        <v>771.249953</v>
      </c>
      <c r="Q464" s="5">
        <v>47.760922000000001</v>
      </c>
      <c r="R464" s="5">
        <v>1557.5383589999999</v>
      </c>
      <c r="S464" s="5">
        <v>26.044620999999999</v>
      </c>
      <c r="T464" s="5">
        <v>0</v>
      </c>
      <c r="U464" s="5">
        <v>0</v>
      </c>
      <c r="V464" s="5">
        <v>73.036668000000006</v>
      </c>
      <c r="W464" s="5">
        <v>3002.6553269999995</v>
      </c>
      <c r="X464" s="5">
        <v>2954.894405</v>
      </c>
      <c r="Y464" s="19">
        <v>12.180110000000001</v>
      </c>
      <c r="Z464" s="19">
        <v>56.645727000000001</v>
      </c>
      <c r="AA464" s="19">
        <v>5.7927460000000002</v>
      </c>
      <c r="AB464" s="19">
        <v>0</v>
      </c>
      <c r="AC464" s="19">
        <v>62.438473000000002</v>
      </c>
      <c r="AD464" s="19">
        <v>49.457756000000003</v>
      </c>
      <c r="AE464" s="19">
        <v>52.517352000000002</v>
      </c>
      <c r="AF464" s="19">
        <v>6.5740480000000003</v>
      </c>
      <c r="AG464" s="19">
        <v>4.930536</v>
      </c>
      <c r="AH464" s="19">
        <v>66.004990000000006</v>
      </c>
      <c r="AI464" s="19">
        <v>3.834689</v>
      </c>
      <c r="AJ464" s="19">
        <v>130.026926</v>
      </c>
      <c r="AK464" s="19">
        <v>2.9601419999999998</v>
      </c>
      <c r="AL464" s="19">
        <v>0</v>
      </c>
      <c r="AM464" s="19">
        <v>257.06340700000004</v>
      </c>
    </row>
    <row r="465" spans="1:39">
      <c r="A465" s="6" t="s">
        <v>936</v>
      </c>
      <c r="B465" s="6" t="s">
        <v>930</v>
      </c>
      <c r="C465" s="6" t="s">
        <v>937</v>
      </c>
      <c r="D465" s="5">
        <v>0</v>
      </c>
      <c r="E465" s="5">
        <v>225.03316100000001</v>
      </c>
      <c r="F465" s="5">
        <v>92.403000000000006</v>
      </c>
      <c r="G465" s="5">
        <v>317.43616099999997</v>
      </c>
      <c r="H465" s="5">
        <v>994.26414199999999</v>
      </c>
      <c r="I465" s="5">
        <v>58.622337000000002</v>
      </c>
      <c r="J465" s="5">
        <v>0</v>
      </c>
      <c r="K465" s="5">
        <v>1052.886479</v>
      </c>
      <c r="L465" s="5">
        <v>416.76704700000005</v>
      </c>
      <c r="M465" s="5">
        <v>519.39148599999999</v>
      </c>
      <c r="N465" s="5">
        <v>57.115124000000002</v>
      </c>
      <c r="O465" s="5">
        <v>42.836342999999999</v>
      </c>
      <c r="P465" s="5">
        <v>657.94958200000008</v>
      </c>
      <c r="Q465" s="5">
        <v>34.885486999999998</v>
      </c>
      <c r="R465" s="5">
        <v>1312.1780220000001</v>
      </c>
      <c r="S465" s="5">
        <v>31.701741000000002</v>
      </c>
      <c r="T465" s="5">
        <v>0</v>
      </c>
      <c r="U465" s="5">
        <v>0</v>
      </c>
      <c r="V465" s="5">
        <v>77.81444599999999</v>
      </c>
      <c r="W465" s="5">
        <v>3208.7838960000004</v>
      </c>
      <c r="X465" s="5">
        <v>3173.8984089999999</v>
      </c>
      <c r="Y465" s="19">
        <v>19.855867</v>
      </c>
      <c r="Z465" s="19">
        <v>94.856832999999995</v>
      </c>
      <c r="AA465" s="19">
        <v>4.4703730000000004</v>
      </c>
      <c r="AB465" s="19">
        <v>0</v>
      </c>
      <c r="AC465" s="19">
        <v>99.327206000000004</v>
      </c>
      <c r="AD465" s="19">
        <v>42.950538999999999</v>
      </c>
      <c r="AE465" s="19">
        <v>46.577348999999998</v>
      </c>
      <c r="AF465" s="19">
        <v>5.4196749999999998</v>
      </c>
      <c r="AG465" s="19">
        <v>4.0647580000000003</v>
      </c>
      <c r="AH465" s="19">
        <v>59.163097</v>
      </c>
      <c r="AI465" s="19">
        <v>3.0341179999999999</v>
      </c>
      <c r="AJ465" s="19">
        <v>115.224879</v>
      </c>
      <c r="AK465" s="19">
        <v>3.183217</v>
      </c>
      <c r="AL465" s="19">
        <v>0</v>
      </c>
      <c r="AM465" s="19">
        <v>280.54170799999997</v>
      </c>
    </row>
    <row r="466" spans="1:39">
      <c r="A466" s="6" t="s">
        <v>938</v>
      </c>
      <c r="B466" s="6" t="s">
        <v>930</v>
      </c>
      <c r="C466" s="6" t="s">
        <v>939</v>
      </c>
      <c r="D466" s="5">
        <v>0</v>
      </c>
      <c r="E466" s="5">
        <v>175.259321</v>
      </c>
      <c r="F466" s="5">
        <v>69.135000000000005</v>
      </c>
      <c r="G466" s="5">
        <v>244.39432099999999</v>
      </c>
      <c r="H466" s="5">
        <v>876.13348600000006</v>
      </c>
      <c r="I466" s="5">
        <v>107.023186</v>
      </c>
      <c r="J466" s="5">
        <v>0</v>
      </c>
      <c r="K466" s="5">
        <v>983.15667200000007</v>
      </c>
      <c r="L466" s="5">
        <v>409.34499900000003</v>
      </c>
      <c r="M466" s="5">
        <v>526.42928900000004</v>
      </c>
      <c r="N466" s="5">
        <v>60.498213999999997</v>
      </c>
      <c r="O466" s="5">
        <v>45.373660999999998</v>
      </c>
      <c r="P466" s="5">
        <v>661.97139900000002</v>
      </c>
      <c r="Q466" s="5">
        <v>38.236694</v>
      </c>
      <c r="R466" s="5">
        <v>1332.5092569999999</v>
      </c>
      <c r="S466" s="5">
        <v>27.862366000000002</v>
      </c>
      <c r="T466" s="5">
        <v>0</v>
      </c>
      <c r="U466" s="5">
        <v>0</v>
      </c>
      <c r="V466" s="5">
        <v>84.216039000000009</v>
      </c>
      <c r="W466" s="5">
        <v>3081.4836539999997</v>
      </c>
      <c r="X466" s="5">
        <v>3043.2469599999995</v>
      </c>
      <c r="Y466" s="19">
        <v>15.464058</v>
      </c>
      <c r="Z466" s="19">
        <v>84.123962000000006</v>
      </c>
      <c r="AA466" s="19">
        <v>9.9223219999999994</v>
      </c>
      <c r="AB466" s="19">
        <v>0</v>
      </c>
      <c r="AC466" s="19">
        <v>94.046284</v>
      </c>
      <c r="AD466" s="19">
        <v>43.123762999999997</v>
      </c>
      <c r="AE466" s="19">
        <v>50.224169000000003</v>
      </c>
      <c r="AF466" s="19">
        <v>5.7406980000000001</v>
      </c>
      <c r="AG466" s="19">
        <v>4.3055240000000001</v>
      </c>
      <c r="AH466" s="19">
        <v>62.935752999999998</v>
      </c>
      <c r="AI466" s="19">
        <v>3.7773129999999999</v>
      </c>
      <c r="AJ466" s="19">
        <v>123.20614399999999</v>
      </c>
      <c r="AK466" s="19">
        <v>2.4605959999999998</v>
      </c>
      <c r="AL466" s="19">
        <v>0</v>
      </c>
      <c r="AM466" s="19">
        <v>278.30084500000004</v>
      </c>
    </row>
    <row r="467" spans="1:39">
      <c r="A467" s="6" t="s">
        <v>940</v>
      </c>
      <c r="B467" s="6" t="s">
        <v>930</v>
      </c>
      <c r="C467" s="6" t="s">
        <v>941</v>
      </c>
      <c r="D467" s="5">
        <v>0</v>
      </c>
      <c r="E467" s="5">
        <v>38.568774999999995</v>
      </c>
      <c r="F467" s="5">
        <v>18.552</v>
      </c>
      <c r="G467" s="5">
        <v>57.120774999999995</v>
      </c>
      <c r="H467" s="5">
        <v>231.52635599999999</v>
      </c>
      <c r="I467" s="5">
        <v>16.636298999999998</v>
      </c>
      <c r="J467" s="5">
        <v>0</v>
      </c>
      <c r="K467" s="5">
        <v>248.162655</v>
      </c>
      <c r="L467" s="5">
        <v>251.76565900000003</v>
      </c>
      <c r="M467" s="5">
        <v>480.63195100000002</v>
      </c>
      <c r="N467" s="5">
        <v>37.921839999999996</v>
      </c>
      <c r="O467" s="5">
        <v>28.441380000000002</v>
      </c>
      <c r="P467" s="5">
        <v>589.87452099999996</v>
      </c>
      <c r="Q467" s="5">
        <v>43.444303999999995</v>
      </c>
      <c r="R467" s="5">
        <v>1180.3139960000001</v>
      </c>
      <c r="S467" s="5">
        <v>7.7476049999999992</v>
      </c>
      <c r="T467" s="5">
        <v>191.53923900000001</v>
      </c>
      <c r="U467" s="5">
        <v>0</v>
      </c>
      <c r="V467" s="5">
        <v>17.002689</v>
      </c>
      <c r="W467" s="5">
        <v>1953.6526180000001</v>
      </c>
      <c r="X467" s="5">
        <v>1910.208314</v>
      </c>
      <c r="Y467" s="19">
        <v>3.403127</v>
      </c>
      <c r="Z467" s="19">
        <v>22.113056</v>
      </c>
      <c r="AA467" s="19">
        <v>1.582246</v>
      </c>
      <c r="AB467" s="19">
        <v>0</v>
      </c>
      <c r="AC467" s="19">
        <v>23.695302000000002</v>
      </c>
      <c r="AD467" s="19">
        <v>27.008731000000001</v>
      </c>
      <c r="AE467" s="19">
        <v>46.875881</v>
      </c>
      <c r="AF467" s="19">
        <v>3.5984159999999998</v>
      </c>
      <c r="AG467" s="19">
        <v>2.6988129999999999</v>
      </c>
      <c r="AH467" s="19">
        <v>57.315758000000002</v>
      </c>
      <c r="AI467" s="19">
        <v>4.3632949999999999</v>
      </c>
      <c r="AJ467" s="19">
        <v>110.488868</v>
      </c>
      <c r="AK467" s="19">
        <v>0.75470800000000005</v>
      </c>
      <c r="AL467" s="19">
        <v>17.718744999999998</v>
      </c>
      <c r="AM467" s="19">
        <v>183.06948100000002</v>
      </c>
    </row>
    <row r="468" spans="1:39">
      <c r="A468" s="6" t="s">
        <v>942</v>
      </c>
      <c r="B468" s="6" t="s">
        <v>930</v>
      </c>
      <c r="C468" s="6" t="s">
        <v>943</v>
      </c>
      <c r="D468" s="5">
        <v>0</v>
      </c>
      <c r="E468" s="5">
        <v>36.854262999999996</v>
      </c>
      <c r="F468" s="5">
        <v>17.64</v>
      </c>
      <c r="G468" s="5">
        <v>54.494262999999997</v>
      </c>
      <c r="H468" s="5">
        <v>251.902198</v>
      </c>
      <c r="I468" s="5">
        <v>14.225273999999999</v>
      </c>
      <c r="J468" s="5">
        <v>0</v>
      </c>
      <c r="K468" s="5">
        <v>266.12747200000001</v>
      </c>
      <c r="L468" s="5">
        <v>356.637427</v>
      </c>
      <c r="M468" s="5">
        <v>426.86591900000002</v>
      </c>
      <c r="N468" s="5">
        <v>61.734290999999999</v>
      </c>
      <c r="O468" s="5">
        <v>46.300719999999998</v>
      </c>
      <c r="P468" s="5">
        <v>528.08278799999994</v>
      </c>
      <c r="Q468" s="5">
        <v>36.116894000000002</v>
      </c>
      <c r="R468" s="5">
        <v>1099.100612</v>
      </c>
      <c r="S468" s="5">
        <v>7.2633710000000002</v>
      </c>
      <c r="T468" s="5">
        <v>0</v>
      </c>
      <c r="U468" s="5">
        <v>0</v>
      </c>
      <c r="V468" s="5">
        <v>20.786649000000001</v>
      </c>
      <c r="W468" s="5">
        <v>1804.4097939999999</v>
      </c>
      <c r="X468" s="5">
        <v>1768.2928999999999</v>
      </c>
      <c r="Y468" s="19">
        <v>3.2518470000000002</v>
      </c>
      <c r="Z468" s="19">
        <v>24.017161999999999</v>
      </c>
      <c r="AA468" s="19">
        <v>1.2827919999999999</v>
      </c>
      <c r="AB468" s="19">
        <v>0</v>
      </c>
      <c r="AC468" s="19">
        <v>25.299954</v>
      </c>
      <c r="AD468" s="19">
        <v>40.915199000000001</v>
      </c>
      <c r="AE468" s="19">
        <v>44.405589999999997</v>
      </c>
      <c r="AF468" s="19">
        <v>5.8579889999999999</v>
      </c>
      <c r="AG468" s="19">
        <v>4.3934920000000002</v>
      </c>
      <c r="AH468" s="19">
        <v>54.441105</v>
      </c>
      <c r="AI468" s="19">
        <v>4.0475880000000002</v>
      </c>
      <c r="AJ468" s="19">
        <v>109.098176</v>
      </c>
      <c r="AK468" s="19">
        <v>0.65828600000000004</v>
      </c>
      <c r="AL468" s="19">
        <v>0</v>
      </c>
      <c r="AM468" s="19">
        <v>179.22346199999998</v>
      </c>
    </row>
    <row r="469" spans="1:39">
      <c r="A469" s="6" t="s">
        <v>944</v>
      </c>
      <c r="B469" s="6" t="s">
        <v>930</v>
      </c>
      <c r="C469" s="6" t="s">
        <v>945</v>
      </c>
      <c r="D469" s="5">
        <v>0</v>
      </c>
      <c r="E469" s="5">
        <v>108.077664</v>
      </c>
      <c r="F469" s="5">
        <v>47.408999999999999</v>
      </c>
      <c r="G469" s="5">
        <v>155.48666399999999</v>
      </c>
      <c r="H469" s="5">
        <v>407.47016300000001</v>
      </c>
      <c r="I469" s="5">
        <v>32.251902999999999</v>
      </c>
      <c r="J469" s="5">
        <v>0</v>
      </c>
      <c r="K469" s="5">
        <v>439.72206599999998</v>
      </c>
      <c r="L469" s="5">
        <v>242.474469</v>
      </c>
      <c r="M469" s="5">
        <v>420.63766600000002</v>
      </c>
      <c r="N469" s="5">
        <v>31.396151000000003</v>
      </c>
      <c r="O469" s="5">
        <v>23.547113</v>
      </c>
      <c r="P469" s="5">
        <v>530.43583100000001</v>
      </c>
      <c r="Q469" s="5">
        <v>29.673385999999997</v>
      </c>
      <c r="R469" s="5">
        <v>1035.690147</v>
      </c>
      <c r="S469" s="5">
        <v>15.549241</v>
      </c>
      <c r="T469" s="5">
        <v>0</v>
      </c>
      <c r="U469" s="5">
        <v>0</v>
      </c>
      <c r="V469" s="5">
        <v>65.526538000000002</v>
      </c>
      <c r="W469" s="5">
        <v>1954.4491249999999</v>
      </c>
      <c r="X469" s="5">
        <v>1924.7757389999999</v>
      </c>
      <c r="Y469" s="19">
        <v>9.5362650000000002</v>
      </c>
      <c r="Z469" s="19">
        <v>40.302833</v>
      </c>
      <c r="AA469" s="19">
        <v>3.1983169999999999</v>
      </c>
      <c r="AB469" s="19">
        <v>0</v>
      </c>
      <c r="AC469" s="19">
        <v>43.501150000000003</v>
      </c>
      <c r="AD469" s="19">
        <v>24.494994999999999</v>
      </c>
      <c r="AE469" s="19">
        <v>38.511592999999998</v>
      </c>
      <c r="AF469" s="19">
        <v>2.979193</v>
      </c>
      <c r="AG469" s="19">
        <v>2.2343950000000001</v>
      </c>
      <c r="AH469" s="19">
        <v>48.565533000000002</v>
      </c>
      <c r="AI469" s="19">
        <v>2.715967</v>
      </c>
      <c r="AJ469" s="19">
        <v>92.290713999999994</v>
      </c>
      <c r="AK469" s="19">
        <v>1.5146580000000001</v>
      </c>
      <c r="AL469" s="19">
        <v>0</v>
      </c>
      <c r="AM469" s="19">
        <v>171.337782</v>
      </c>
    </row>
    <row r="470" spans="1:39">
      <c r="A470" s="6" t="s">
        <v>946</v>
      </c>
      <c r="B470" s="6" t="s">
        <v>930</v>
      </c>
      <c r="C470" s="6" t="s">
        <v>947</v>
      </c>
      <c r="D470" s="5">
        <v>0</v>
      </c>
      <c r="E470" s="5">
        <v>75.193443000000002</v>
      </c>
      <c r="F470" s="5">
        <v>36.021000000000001</v>
      </c>
      <c r="G470" s="5">
        <v>111.214443</v>
      </c>
      <c r="H470" s="5">
        <v>532.49604099999999</v>
      </c>
      <c r="I470" s="5">
        <v>28.402647000000002</v>
      </c>
      <c r="J470" s="5">
        <v>0</v>
      </c>
      <c r="K470" s="5">
        <v>560.89868799999999</v>
      </c>
      <c r="L470" s="5">
        <v>294.34363999999999</v>
      </c>
      <c r="M470" s="5">
        <v>397.10196000000002</v>
      </c>
      <c r="N470" s="5">
        <v>38.311167000000005</v>
      </c>
      <c r="O470" s="5">
        <v>28.733374999999999</v>
      </c>
      <c r="P470" s="5">
        <v>504.88754499999999</v>
      </c>
      <c r="Q470" s="5">
        <v>25.583148000000001</v>
      </c>
      <c r="R470" s="5">
        <v>994.61719499999992</v>
      </c>
      <c r="S470" s="5">
        <v>15.980658</v>
      </c>
      <c r="T470" s="5">
        <v>0</v>
      </c>
      <c r="U470" s="5">
        <v>0</v>
      </c>
      <c r="V470" s="5">
        <v>52.346786999999999</v>
      </c>
      <c r="W470" s="5">
        <v>2029.4014110000001</v>
      </c>
      <c r="X470" s="5">
        <v>2003.8182630000001</v>
      </c>
      <c r="Y470" s="19">
        <v>7.5396710000000002</v>
      </c>
      <c r="Z470" s="19">
        <v>53.190106</v>
      </c>
      <c r="AA470" s="19">
        <v>2.9442110000000001</v>
      </c>
      <c r="AB470" s="19">
        <v>0</v>
      </c>
      <c r="AC470" s="19">
        <v>56.134317000000003</v>
      </c>
      <c r="AD470" s="19">
        <v>29.424668</v>
      </c>
      <c r="AE470" s="19">
        <v>36.571637000000003</v>
      </c>
      <c r="AF470" s="19">
        <v>3.6353610000000001</v>
      </c>
      <c r="AG470" s="19">
        <v>2.726521</v>
      </c>
      <c r="AH470" s="19">
        <v>46.502015</v>
      </c>
      <c r="AI470" s="19">
        <v>2.3539249999999998</v>
      </c>
      <c r="AJ470" s="19">
        <v>89.435534000000004</v>
      </c>
      <c r="AK470" s="19">
        <v>1.8166709999999999</v>
      </c>
      <c r="AL470" s="19">
        <v>0</v>
      </c>
      <c r="AM470" s="19">
        <v>184.35086100000001</v>
      </c>
    </row>
    <row r="471" spans="1:39">
      <c r="A471" s="6" t="s">
        <v>948</v>
      </c>
      <c r="B471" s="6" t="s">
        <v>930</v>
      </c>
      <c r="C471" s="6" t="s">
        <v>949</v>
      </c>
      <c r="D471" s="5">
        <v>0</v>
      </c>
      <c r="E471" s="5">
        <v>96.944939000000005</v>
      </c>
      <c r="F471" s="5">
        <v>43.194000000000003</v>
      </c>
      <c r="G471" s="5">
        <v>140.13893900000002</v>
      </c>
      <c r="H471" s="5">
        <v>642.875359</v>
      </c>
      <c r="I471" s="5">
        <v>36.529165999999996</v>
      </c>
      <c r="J471" s="5">
        <v>0</v>
      </c>
      <c r="K471" s="5">
        <v>679.40452500000004</v>
      </c>
      <c r="L471" s="5">
        <v>280.66114199999998</v>
      </c>
      <c r="M471" s="5">
        <v>407.21474499999999</v>
      </c>
      <c r="N471" s="5">
        <v>36.365707999999998</v>
      </c>
      <c r="O471" s="5">
        <v>27.274279999999997</v>
      </c>
      <c r="P471" s="5">
        <v>515.79144400000007</v>
      </c>
      <c r="Q471" s="5">
        <v>27.383956999999999</v>
      </c>
      <c r="R471" s="5">
        <v>1014.030134</v>
      </c>
      <c r="S471" s="5">
        <v>13.637245</v>
      </c>
      <c r="T471" s="5">
        <v>0</v>
      </c>
      <c r="U471" s="5">
        <v>0</v>
      </c>
      <c r="V471" s="5">
        <v>58.729796</v>
      </c>
      <c r="W471" s="5">
        <v>2186.6017810000003</v>
      </c>
      <c r="X471" s="5">
        <v>2159.2178240000003</v>
      </c>
      <c r="Y471" s="19">
        <v>8.5539649999999998</v>
      </c>
      <c r="Z471" s="19">
        <v>60.734484999999999</v>
      </c>
      <c r="AA471" s="19">
        <v>3.335423</v>
      </c>
      <c r="AB471" s="19">
        <v>0</v>
      </c>
      <c r="AC471" s="19">
        <v>64.069907999999998</v>
      </c>
      <c r="AD471" s="19">
        <v>27.864253000000001</v>
      </c>
      <c r="AE471" s="19">
        <v>43.010024999999999</v>
      </c>
      <c r="AF471" s="19">
        <v>3.450755</v>
      </c>
      <c r="AG471" s="19">
        <v>2.588066</v>
      </c>
      <c r="AH471" s="19">
        <v>53.797815999999997</v>
      </c>
      <c r="AI471" s="19">
        <v>3.2923420000000001</v>
      </c>
      <c r="AJ471" s="19">
        <v>102.84666199999999</v>
      </c>
      <c r="AK471" s="19">
        <v>1.3765080000000001</v>
      </c>
      <c r="AL471" s="19">
        <v>0</v>
      </c>
      <c r="AM471" s="19">
        <v>204.711296</v>
      </c>
    </row>
    <row r="472" spans="1:39">
      <c r="A472" s="6" t="s">
        <v>950</v>
      </c>
      <c r="B472" s="6" t="s">
        <v>930</v>
      </c>
      <c r="C472" s="6" t="s">
        <v>951</v>
      </c>
      <c r="D472" s="5">
        <v>0</v>
      </c>
      <c r="E472" s="5">
        <v>541.95292800000004</v>
      </c>
      <c r="F472" s="5">
        <v>181.821</v>
      </c>
      <c r="G472" s="5">
        <v>723.77392800000007</v>
      </c>
      <c r="H472" s="5">
        <v>1562.6120370000001</v>
      </c>
      <c r="I472" s="5">
        <v>180.58092800000003</v>
      </c>
      <c r="J472" s="5">
        <v>312.63814200000002</v>
      </c>
      <c r="K472" s="5">
        <v>2055.831107</v>
      </c>
      <c r="L472" s="5">
        <v>510.50509499999998</v>
      </c>
      <c r="M472" s="5">
        <v>0</v>
      </c>
      <c r="N472" s="5">
        <v>54.335387000000004</v>
      </c>
      <c r="O472" s="5">
        <v>40.751539999999999</v>
      </c>
      <c r="P472" s="5">
        <v>1308.5897239999999</v>
      </c>
      <c r="Q472" s="5">
        <v>157.66141300000001</v>
      </c>
      <c r="R472" s="5">
        <v>1561.338064</v>
      </c>
      <c r="S472" s="5">
        <v>30.825621999999999</v>
      </c>
      <c r="T472" s="5">
        <v>0</v>
      </c>
      <c r="U472" s="5">
        <v>0</v>
      </c>
      <c r="V472" s="5">
        <v>156.00586200000001</v>
      </c>
      <c r="W472" s="5">
        <v>5038.2796779999999</v>
      </c>
      <c r="X472" s="5">
        <v>4880.618265000001</v>
      </c>
      <c r="Y472" s="19">
        <v>47.819375999999998</v>
      </c>
      <c r="Z472" s="19">
        <v>133.975526</v>
      </c>
      <c r="AA472" s="19">
        <v>14.438727999999999</v>
      </c>
      <c r="AB472" s="19">
        <v>39.561425</v>
      </c>
      <c r="AC472" s="19">
        <v>187.97567900000001</v>
      </c>
      <c r="AD472" s="19">
        <v>48.184635999999998</v>
      </c>
      <c r="AE472" s="19">
        <v>57.265422999999998</v>
      </c>
      <c r="AF472" s="19">
        <v>5.1559100000000004</v>
      </c>
      <c r="AG472" s="19">
        <v>3.866933</v>
      </c>
      <c r="AH472" s="19">
        <v>65.637083000000004</v>
      </c>
      <c r="AI472" s="19">
        <v>7.9080820000000003</v>
      </c>
      <c r="AJ472" s="19">
        <v>131.92534900000001</v>
      </c>
      <c r="AK472" s="19">
        <v>4.8133039999999996</v>
      </c>
      <c r="AL472" s="19">
        <v>0</v>
      </c>
      <c r="AM472" s="19">
        <v>420.718344</v>
      </c>
    </row>
    <row r="473" spans="1:39">
      <c r="A473" s="6" t="s">
        <v>952</v>
      </c>
      <c r="B473" s="6" t="s">
        <v>930</v>
      </c>
      <c r="C473" s="6" t="s">
        <v>953</v>
      </c>
      <c r="D473" s="5">
        <v>0</v>
      </c>
      <c r="E473" s="5">
        <v>249.75609900000001</v>
      </c>
      <c r="F473" s="5">
        <v>91.134</v>
      </c>
      <c r="G473" s="5">
        <v>340.89009900000002</v>
      </c>
      <c r="H473" s="5">
        <v>1529.778718</v>
      </c>
      <c r="I473" s="5">
        <v>137.98130399999999</v>
      </c>
      <c r="J473" s="5">
        <v>0</v>
      </c>
      <c r="K473" s="5">
        <v>1667.7600220000002</v>
      </c>
      <c r="L473" s="5">
        <v>559.63690699999995</v>
      </c>
      <c r="M473" s="5">
        <v>736.06128799999999</v>
      </c>
      <c r="N473" s="5">
        <v>60.770129000000004</v>
      </c>
      <c r="O473" s="5">
        <v>45.577597000000004</v>
      </c>
      <c r="P473" s="5">
        <v>943.27057100000002</v>
      </c>
      <c r="Q473" s="5">
        <v>43.055892999999998</v>
      </c>
      <c r="R473" s="5">
        <v>1828.7354779999998</v>
      </c>
      <c r="S473" s="5">
        <v>56.518014999999998</v>
      </c>
      <c r="T473" s="5">
        <v>0</v>
      </c>
      <c r="U473" s="5">
        <v>0</v>
      </c>
      <c r="V473" s="5">
        <v>209.87233799999998</v>
      </c>
      <c r="W473" s="5">
        <v>4663.4128589999991</v>
      </c>
      <c r="X473" s="5">
        <v>4620.3569659999994</v>
      </c>
      <c r="Y473" s="19">
        <v>22.147220000000001</v>
      </c>
      <c r="Z473" s="19">
        <v>146.009398</v>
      </c>
      <c r="AA473" s="19">
        <v>12.564673000000001</v>
      </c>
      <c r="AB473" s="19">
        <v>0</v>
      </c>
      <c r="AC473" s="19">
        <v>158.574071</v>
      </c>
      <c r="AD473" s="19">
        <v>52.338411000000001</v>
      </c>
      <c r="AE473" s="19">
        <v>68.492394000000004</v>
      </c>
      <c r="AF473" s="19">
        <v>5.7664999999999997</v>
      </c>
      <c r="AG473" s="19">
        <v>4.3248759999999997</v>
      </c>
      <c r="AH473" s="19">
        <v>87.657861999999994</v>
      </c>
      <c r="AI473" s="19">
        <v>4.0746320000000003</v>
      </c>
      <c r="AJ473" s="19">
        <v>166.24163200000001</v>
      </c>
      <c r="AK473" s="19">
        <v>5.7342190000000004</v>
      </c>
      <c r="AL473" s="19">
        <v>0</v>
      </c>
      <c r="AM473" s="19">
        <v>405.03555299999999</v>
      </c>
    </row>
    <row r="474" spans="1:39">
      <c r="A474" s="6" t="s">
        <v>954</v>
      </c>
      <c r="B474" s="6" t="s">
        <v>930</v>
      </c>
      <c r="C474" s="6" t="s">
        <v>955</v>
      </c>
      <c r="D474" s="5">
        <v>0</v>
      </c>
      <c r="E474" s="5">
        <v>234.854837</v>
      </c>
      <c r="F474" s="5">
        <v>99.174000000000007</v>
      </c>
      <c r="G474" s="5">
        <v>334.02883700000001</v>
      </c>
      <c r="H474" s="5">
        <v>1710.59257</v>
      </c>
      <c r="I474" s="5">
        <v>76.777392999999989</v>
      </c>
      <c r="J474" s="5">
        <v>0</v>
      </c>
      <c r="K474" s="5">
        <v>1787.3699630000001</v>
      </c>
      <c r="L474" s="5">
        <v>523.28460900000005</v>
      </c>
      <c r="M474" s="5">
        <v>710.72138600000005</v>
      </c>
      <c r="N474" s="5">
        <v>59.447756999999996</v>
      </c>
      <c r="O474" s="5">
        <v>44.585817999999996</v>
      </c>
      <c r="P474" s="5">
        <v>891.64163399999995</v>
      </c>
      <c r="Q474" s="5">
        <v>52.841620999999996</v>
      </c>
      <c r="R474" s="5">
        <v>1759.238216</v>
      </c>
      <c r="S474" s="5">
        <v>43.197842999999999</v>
      </c>
      <c r="T474" s="5">
        <v>0</v>
      </c>
      <c r="U474" s="5">
        <v>0</v>
      </c>
      <c r="V474" s="5">
        <v>119.670886</v>
      </c>
      <c r="W474" s="5">
        <v>4566.7903540000007</v>
      </c>
      <c r="X474" s="5">
        <v>4513.9487330000002</v>
      </c>
      <c r="Y474" s="19">
        <v>20.722486</v>
      </c>
      <c r="Z474" s="19">
        <v>151.03849</v>
      </c>
      <c r="AA474" s="19">
        <v>6.6518509999999997</v>
      </c>
      <c r="AB474" s="19">
        <v>0</v>
      </c>
      <c r="AC474" s="19">
        <v>157.69034099999999</v>
      </c>
      <c r="AD474" s="19">
        <v>49.056981999999998</v>
      </c>
      <c r="AE474" s="19">
        <v>56.64405</v>
      </c>
      <c r="AF474" s="19">
        <v>5.6410210000000003</v>
      </c>
      <c r="AG474" s="19">
        <v>4.2307649999999999</v>
      </c>
      <c r="AH474" s="19">
        <v>71.973415000000003</v>
      </c>
      <c r="AI474" s="19">
        <v>3.6760700000000002</v>
      </c>
      <c r="AJ474" s="19">
        <v>138.489251</v>
      </c>
      <c r="AK474" s="19">
        <v>4.0554459999999999</v>
      </c>
      <c r="AL474" s="19">
        <v>0</v>
      </c>
      <c r="AM474" s="19">
        <v>370.01450599999998</v>
      </c>
    </row>
    <row r="475" spans="1:39">
      <c r="A475" s="6" t="s">
        <v>956</v>
      </c>
      <c r="B475" s="6" t="s">
        <v>930</v>
      </c>
      <c r="C475" s="6" t="s">
        <v>957</v>
      </c>
      <c r="D475" s="5">
        <v>0</v>
      </c>
      <c r="E475" s="5">
        <v>93.718736000000007</v>
      </c>
      <c r="F475" s="5">
        <v>49.395000000000003</v>
      </c>
      <c r="G475" s="5">
        <v>143.11373600000002</v>
      </c>
      <c r="H475" s="5">
        <v>690.51626800000008</v>
      </c>
      <c r="I475" s="5">
        <v>46.903298999999997</v>
      </c>
      <c r="J475" s="5">
        <v>0</v>
      </c>
      <c r="K475" s="5">
        <v>737.41956700000003</v>
      </c>
      <c r="L475" s="5">
        <v>342.97406599999999</v>
      </c>
      <c r="M475" s="5">
        <v>560.31286299999999</v>
      </c>
      <c r="N475" s="5">
        <v>43.176622000000002</v>
      </c>
      <c r="O475" s="5">
        <v>32.382466000000001</v>
      </c>
      <c r="P475" s="5">
        <v>705.38496999999995</v>
      </c>
      <c r="Q475" s="5">
        <v>40.223771999999997</v>
      </c>
      <c r="R475" s="5">
        <v>1381.480693</v>
      </c>
      <c r="S475" s="5">
        <v>20.275886999999997</v>
      </c>
      <c r="T475" s="5">
        <v>0</v>
      </c>
      <c r="U475" s="5">
        <v>0</v>
      </c>
      <c r="V475" s="5">
        <v>78.128179999999986</v>
      </c>
      <c r="W475" s="5">
        <v>2703.3921290000003</v>
      </c>
      <c r="X475" s="5">
        <v>2663.1683570000005</v>
      </c>
      <c r="Y475" s="19">
        <v>9.0040750000000003</v>
      </c>
      <c r="Z475" s="19">
        <v>69.301473000000001</v>
      </c>
      <c r="AA475" s="19">
        <v>4.2435299999999998</v>
      </c>
      <c r="AB475" s="19">
        <v>0</v>
      </c>
      <c r="AC475" s="19">
        <v>73.545002999999994</v>
      </c>
      <c r="AD475" s="19">
        <v>33.390081000000002</v>
      </c>
      <c r="AE475" s="19">
        <v>49.296768</v>
      </c>
      <c r="AF475" s="19">
        <v>4.0970449999999996</v>
      </c>
      <c r="AG475" s="19">
        <v>3.072784</v>
      </c>
      <c r="AH475" s="19">
        <v>62.288463</v>
      </c>
      <c r="AI475" s="19">
        <v>3.4047230000000002</v>
      </c>
      <c r="AJ475" s="19">
        <v>118.75506</v>
      </c>
      <c r="AK475" s="19">
        <v>2.1687539999999998</v>
      </c>
      <c r="AL475" s="19">
        <v>0</v>
      </c>
      <c r="AM475" s="19">
        <v>236.86297300000001</v>
      </c>
    </row>
    <row r="476" spans="1:39">
      <c r="A476" s="6" t="s">
        <v>958</v>
      </c>
      <c r="B476" s="6" t="s">
        <v>930</v>
      </c>
      <c r="C476" s="6" t="s">
        <v>959</v>
      </c>
      <c r="D476" s="5">
        <v>0</v>
      </c>
      <c r="E476" s="5">
        <v>65.030609999999996</v>
      </c>
      <c r="F476" s="5">
        <v>27.36</v>
      </c>
      <c r="G476" s="5">
        <v>92.390609999999995</v>
      </c>
      <c r="H476" s="5">
        <v>475.54654900000003</v>
      </c>
      <c r="I476" s="5">
        <v>27.358415000000001</v>
      </c>
      <c r="J476" s="5">
        <v>0</v>
      </c>
      <c r="K476" s="5">
        <v>502.90496399999995</v>
      </c>
      <c r="L476" s="5">
        <v>295.24530399999998</v>
      </c>
      <c r="M476" s="5">
        <v>614.38698699999998</v>
      </c>
      <c r="N476" s="5">
        <v>39.543819999999997</v>
      </c>
      <c r="O476" s="5">
        <v>29.657864</v>
      </c>
      <c r="P476" s="5">
        <v>758.856222</v>
      </c>
      <c r="Q476" s="5">
        <v>52.695853</v>
      </c>
      <c r="R476" s="5">
        <v>1495.140746</v>
      </c>
      <c r="S476" s="5">
        <v>12.686024999999999</v>
      </c>
      <c r="T476" s="5">
        <v>38.307848</v>
      </c>
      <c r="U476" s="5">
        <v>0</v>
      </c>
      <c r="V476" s="5">
        <v>43.213062000000001</v>
      </c>
      <c r="W476" s="5">
        <v>2479.8885589999995</v>
      </c>
      <c r="X476" s="5">
        <v>2427.1927059999994</v>
      </c>
      <c r="Y476" s="19">
        <v>5.0708299999999999</v>
      </c>
      <c r="Z476" s="19">
        <v>47.493462000000001</v>
      </c>
      <c r="AA476" s="19">
        <v>2.4421339999999998</v>
      </c>
      <c r="AB476" s="19">
        <v>0</v>
      </c>
      <c r="AC476" s="19">
        <v>49.935595999999997</v>
      </c>
      <c r="AD476" s="19">
        <v>30.260617</v>
      </c>
      <c r="AE476" s="19">
        <v>47.999538000000001</v>
      </c>
      <c r="AF476" s="19">
        <v>3.7523279999999999</v>
      </c>
      <c r="AG476" s="19">
        <v>2.8142459999999998</v>
      </c>
      <c r="AH476" s="19">
        <v>60.058593000000002</v>
      </c>
      <c r="AI476" s="19">
        <v>3.662636</v>
      </c>
      <c r="AJ476" s="19">
        <v>114.62470500000001</v>
      </c>
      <c r="AK476" s="19">
        <v>1.174464</v>
      </c>
      <c r="AL476" s="19">
        <v>3.543749</v>
      </c>
      <c r="AM476" s="19">
        <v>204.60996100000003</v>
      </c>
    </row>
    <row r="477" spans="1:39">
      <c r="A477" s="6" t="s">
        <v>960</v>
      </c>
      <c r="B477" s="6" t="s">
        <v>930</v>
      </c>
      <c r="C477" s="6" t="s">
        <v>961</v>
      </c>
      <c r="D477" s="5">
        <v>0</v>
      </c>
      <c r="E477" s="5">
        <v>892.38176300000009</v>
      </c>
      <c r="F477" s="5">
        <v>349.488</v>
      </c>
      <c r="G477" s="5">
        <v>1241.8697630000001</v>
      </c>
      <c r="H477" s="5">
        <v>2980.9338090000001</v>
      </c>
      <c r="I477" s="5">
        <v>323.81428700000004</v>
      </c>
      <c r="J477" s="5">
        <v>0</v>
      </c>
      <c r="K477" s="5">
        <v>3304.7480959999998</v>
      </c>
      <c r="L477" s="5">
        <v>1252.028941</v>
      </c>
      <c r="M477" s="5">
        <v>0</v>
      </c>
      <c r="N477" s="5">
        <v>163.06096599999998</v>
      </c>
      <c r="O477" s="5">
        <v>122.295726</v>
      </c>
      <c r="P477" s="5">
        <v>1889.267245</v>
      </c>
      <c r="Q477" s="5">
        <v>227.62255999999999</v>
      </c>
      <c r="R477" s="5">
        <v>2402.2464970000001</v>
      </c>
      <c r="S477" s="5">
        <v>60.422817000000002</v>
      </c>
      <c r="T477" s="5">
        <v>0</v>
      </c>
      <c r="U477" s="5">
        <v>0</v>
      </c>
      <c r="V477" s="5">
        <v>177.525093</v>
      </c>
      <c r="W477" s="5">
        <v>8438.8412070000013</v>
      </c>
      <c r="X477" s="5">
        <v>8211.2186470000015</v>
      </c>
      <c r="Y477" s="19">
        <v>78.739566999999994</v>
      </c>
      <c r="Z477" s="19">
        <v>271.63591700000001</v>
      </c>
      <c r="AA477" s="19">
        <v>31.027698000000001</v>
      </c>
      <c r="AB477" s="19">
        <v>0</v>
      </c>
      <c r="AC477" s="19">
        <v>302.66361499999999</v>
      </c>
      <c r="AD477" s="19">
        <v>126.159977</v>
      </c>
      <c r="AE477" s="19">
        <v>0</v>
      </c>
      <c r="AF477" s="19">
        <v>15.472935</v>
      </c>
      <c r="AG477" s="19">
        <v>11.604701</v>
      </c>
      <c r="AH477" s="19">
        <v>171.57268199999999</v>
      </c>
      <c r="AI477" s="19">
        <v>20.671408</v>
      </c>
      <c r="AJ477" s="19">
        <v>198.650318</v>
      </c>
      <c r="AK477" s="19">
        <v>6.6415579999999999</v>
      </c>
      <c r="AL477" s="19">
        <v>0</v>
      </c>
      <c r="AM477" s="19">
        <v>712.85503499999993</v>
      </c>
    </row>
    <row r="478" spans="1:39">
      <c r="A478" s="6" t="s">
        <v>962</v>
      </c>
      <c r="B478" s="6" t="s">
        <v>930</v>
      </c>
      <c r="C478" s="6" t="s">
        <v>963</v>
      </c>
      <c r="D478" s="5">
        <v>0</v>
      </c>
      <c r="E478" s="5">
        <v>114.41825800000001</v>
      </c>
      <c r="F478" s="5">
        <v>53.381999999999998</v>
      </c>
      <c r="G478" s="5">
        <v>167.80025800000001</v>
      </c>
      <c r="H478" s="5">
        <v>686.73124600000006</v>
      </c>
      <c r="I478" s="5">
        <v>28.826816999999998</v>
      </c>
      <c r="J478" s="5">
        <v>0</v>
      </c>
      <c r="K478" s="5">
        <v>715.55806300000006</v>
      </c>
      <c r="L478" s="5">
        <v>424.01445100000001</v>
      </c>
      <c r="M478" s="5">
        <v>481.67619199999996</v>
      </c>
      <c r="N478" s="5">
        <v>59.491866000000002</v>
      </c>
      <c r="O478" s="5">
        <v>44.618900000000004</v>
      </c>
      <c r="P478" s="5">
        <v>605.555072</v>
      </c>
      <c r="Q478" s="5">
        <v>35.068714</v>
      </c>
      <c r="R478" s="5">
        <v>1226.410744</v>
      </c>
      <c r="S478" s="5">
        <v>22.287472000000001</v>
      </c>
      <c r="T478" s="5">
        <v>0</v>
      </c>
      <c r="U478" s="5">
        <v>0</v>
      </c>
      <c r="V478" s="5">
        <v>68.296723</v>
      </c>
      <c r="W478" s="5">
        <v>2624.3677110000003</v>
      </c>
      <c r="X478" s="5">
        <v>2589.2989969999999</v>
      </c>
      <c r="Y478" s="19">
        <v>10.095727999999999</v>
      </c>
      <c r="Z478" s="19">
        <v>68.446714</v>
      </c>
      <c r="AA478" s="19">
        <v>2.6339920000000001</v>
      </c>
      <c r="AB478" s="19">
        <v>0</v>
      </c>
      <c r="AC478" s="19">
        <v>71.080706000000006</v>
      </c>
      <c r="AD478" s="19">
        <v>43.331980000000001</v>
      </c>
      <c r="AE478" s="19">
        <v>43.066051999999999</v>
      </c>
      <c r="AF478" s="19">
        <v>5.6452039999999997</v>
      </c>
      <c r="AG478" s="19">
        <v>4.2339039999999999</v>
      </c>
      <c r="AH478" s="19">
        <v>54.278660000000002</v>
      </c>
      <c r="AI478" s="19">
        <v>3.0550039999999998</v>
      </c>
      <c r="AJ478" s="19">
        <v>107.22382</v>
      </c>
      <c r="AK478" s="19">
        <v>1.8715250000000001</v>
      </c>
      <c r="AL478" s="19">
        <v>0</v>
      </c>
      <c r="AM478" s="19">
        <v>233.60375900000003</v>
      </c>
    </row>
    <row r="479" spans="1:39">
      <c r="A479" s="6" t="s">
        <v>964</v>
      </c>
      <c r="B479" s="6" t="s">
        <v>930</v>
      </c>
      <c r="C479" s="6" t="s">
        <v>965</v>
      </c>
      <c r="D479" s="5">
        <v>0</v>
      </c>
      <c r="E479" s="5">
        <v>165.39518699999999</v>
      </c>
      <c r="F479" s="5">
        <v>67.706999999999994</v>
      </c>
      <c r="G479" s="5">
        <v>233.10218700000001</v>
      </c>
      <c r="H479" s="5">
        <v>822.34905800000001</v>
      </c>
      <c r="I479" s="5">
        <v>36.647179999999999</v>
      </c>
      <c r="J479" s="5">
        <v>0</v>
      </c>
      <c r="K479" s="5">
        <v>858.99623800000006</v>
      </c>
      <c r="L479" s="5">
        <v>403.23192700000004</v>
      </c>
      <c r="M479" s="5">
        <v>496.88212699999997</v>
      </c>
      <c r="N479" s="5">
        <v>55.566078000000005</v>
      </c>
      <c r="O479" s="5">
        <v>41.674557</v>
      </c>
      <c r="P479" s="5">
        <v>624.41921300000001</v>
      </c>
      <c r="Q479" s="5">
        <v>36.324319000000003</v>
      </c>
      <c r="R479" s="5">
        <v>1254.8662939999999</v>
      </c>
      <c r="S479" s="5">
        <v>28.581045</v>
      </c>
      <c r="T479" s="5">
        <v>0</v>
      </c>
      <c r="U479" s="5">
        <v>0</v>
      </c>
      <c r="V479" s="5">
        <v>69.489486999999997</v>
      </c>
      <c r="W479" s="5">
        <v>2848.2671780000001</v>
      </c>
      <c r="X479" s="5">
        <v>2811.9428589999998</v>
      </c>
      <c r="Y479" s="19">
        <v>14.593693</v>
      </c>
      <c r="Z479" s="19">
        <v>81.314567999999994</v>
      </c>
      <c r="AA479" s="19">
        <v>3.4791069999999999</v>
      </c>
      <c r="AB479" s="19">
        <v>0</v>
      </c>
      <c r="AC479" s="19">
        <v>84.793674999999993</v>
      </c>
      <c r="AD479" s="19">
        <v>40.760643000000002</v>
      </c>
      <c r="AE479" s="19">
        <v>43.835901</v>
      </c>
      <c r="AF479" s="19">
        <v>5.2726860000000002</v>
      </c>
      <c r="AG479" s="19">
        <v>3.9545129999999999</v>
      </c>
      <c r="AH479" s="19">
        <v>55.296934</v>
      </c>
      <c r="AI479" s="19">
        <v>3.081388</v>
      </c>
      <c r="AJ479" s="19">
        <v>108.360034</v>
      </c>
      <c r="AK479" s="19">
        <v>2.7485369999999998</v>
      </c>
      <c r="AL479" s="19">
        <v>0</v>
      </c>
      <c r="AM479" s="19">
        <v>251.25658200000001</v>
      </c>
    </row>
    <row r="480" spans="1:39">
      <c r="A480" s="6" t="s">
        <v>966</v>
      </c>
      <c r="B480" s="6" t="s">
        <v>930</v>
      </c>
      <c r="C480" s="6" t="s">
        <v>967</v>
      </c>
      <c r="D480" s="5">
        <v>0</v>
      </c>
      <c r="E480" s="5">
        <v>307.69681300000002</v>
      </c>
      <c r="F480" s="5">
        <v>123.88200000000001</v>
      </c>
      <c r="G480" s="5">
        <v>431.57881300000003</v>
      </c>
      <c r="H480" s="5">
        <v>1387.5164010000001</v>
      </c>
      <c r="I480" s="5">
        <v>100.66988099999999</v>
      </c>
      <c r="J480" s="5">
        <v>0</v>
      </c>
      <c r="K480" s="5">
        <v>1488.1862820000001</v>
      </c>
      <c r="L480" s="5">
        <v>520.30792800000006</v>
      </c>
      <c r="M480" s="5">
        <v>716.41831000000002</v>
      </c>
      <c r="N480" s="5">
        <v>58.720680999999999</v>
      </c>
      <c r="O480" s="5">
        <v>44.040510999999995</v>
      </c>
      <c r="P480" s="5">
        <v>921.39614800000004</v>
      </c>
      <c r="Q480" s="5">
        <v>39.966718999999998</v>
      </c>
      <c r="R480" s="5">
        <v>1780.542369</v>
      </c>
      <c r="S480" s="5">
        <v>63.673582000000003</v>
      </c>
      <c r="T480" s="5">
        <v>0</v>
      </c>
      <c r="U480" s="5">
        <v>0</v>
      </c>
      <c r="V480" s="5">
        <v>213.57069000000001</v>
      </c>
      <c r="W480" s="5">
        <v>4497.8596640000005</v>
      </c>
      <c r="X480" s="5">
        <v>4457.8929450000014</v>
      </c>
      <c r="Y480" s="19">
        <v>26.748733999999999</v>
      </c>
      <c r="Z480" s="19">
        <v>116.99867399999999</v>
      </c>
      <c r="AA480" s="19">
        <v>8.3817109999999992</v>
      </c>
      <c r="AB480" s="19">
        <v>0</v>
      </c>
      <c r="AC480" s="19">
        <v>125.380385</v>
      </c>
      <c r="AD480" s="19">
        <v>47.222158999999998</v>
      </c>
      <c r="AE480" s="19">
        <v>70.538465000000002</v>
      </c>
      <c r="AF480" s="19">
        <v>5.5720270000000003</v>
      </c>
      <c r="AG480" s="19">
        <v>4.1790219999999998</v>
      </c>
      <c r="AH480" s="19">
        <v>90.239461000000006</v>
      </c>
      <c r="AI480" s="19">
        <v>4.2181170000000003</v>
      </c>
      <c r="AJ480" s="19">
        <v>170.528975</v>
      </c>
      <c r="AK480" s="19">
        <v>6.501563</v>
      </c>
      <c r="AL480" s="19">
        <v>0</v>
      </c>
      <c r="AM480" s="19">
        <v>376.38181600000007</v>
      </c>
    </row>
    <row r="481" spans="1:39">
      <c r="A481" s="6" t="s">
        <v>968</v>
      </c>
      <c r="B481" s="6" t="s">
        <v>930</v>
      </c>
      <c r="C481" s="6" t="s">
        <v>969</v>
      </c>
      <c r="D481" s="5">
        <v>0</v>
      </c>
      <c r="E481" s="5">
        <v>215.44343800000001</v>
      </c>
      <c r="F481" s="5">
        <v>83.174999999999997</v>
      </c>
      <c r="G481" s="5">
        <v>298.61843800000003</v>
      </c>
      <c r="H481" s="5">
        <v>846.87087800000006</v>
      </c>
      <c r="I481" s="5">
        <v>59.197696999999998</v>
      </c>
      <c r="J481" s="5">
        <v>0</v>
      </c>
      <c r="K481" s="5">
        <v>906.06857500000012</v>
      </c>
      <c r="L481" s="5">
        <v>505.12139200000001</v>
      </c>
      <c r="M481" s="5">
        <v>552.60553700000003</v>
      </c>
      <c r="N481" s="5">
        <v>75.075862000000001</v>
      </c>
      <c r="O481" s="5">
        <v>56.306896999999999</v>
      </c>
      <c r="P481" s="5">
        <v>702.26043600000003</v>
      </c>
      <c r="Q481" s="5">
        <v>35.800879999999999</v>
      </c>
      <c r="R481" s="5">
        <v>1422.049612</v>
      </c>
      <c r="S481" s="5">
        <v>25.877956999999999</v>
      </c>
      <c r="T481" s="5">
        <v>0</v>
      </c>
      <c r="U481" s="5">
        <v>0</v>
      </c>
      <c r="V481" s="5">
        <v>64.909034000000005</v>
      </c>
      <c r="W481" s="5">
        <v>3222.645008</v>
      </c>
      <c r="X481" s="5">
        <v>3186.8441280000002</v>
      </c>
      <c r="Y481" s="19">
        <v>19.009715</v>
      </c>
      <c r="Z481" s="19">
        <v>68.063851</v>
      </c>
      <c r="AA481" s="19">
        <v>5.7058780000000002</v>
      </c>
      <c r="AB481" s="19">
        <v>0</v>
      </c>
      <c r="AC481" s="19">
        <v>73.769728999999998</v>
      </c>
      <c r="AD481" s="19">
        <v>53.798721</v>
      </c>
      <c r="AE481" s="19">
        <v>48.293278000000001</v>
      </c>
      <c r="AF481" s="19">
        <v>7.123977</v>
      </c>
      <c r="AG481" s="19">
        <v>5.3429830000000003</v>
      </c>
      <c r="AH481" s="19">
        <v>61.566448000000001</v>
      </c>
      <c r="AI481" s="19">
        <v>3.0142760000000002</v>
      </c>
      <c r="AJ481" s="19">
        <v>122.326686</v>
      </c>
      <c r="AK481" s="19">
        <v>2.1087440000000002</v>
      </c>
      <c r="AL481" s="19">
        <v>0</v>
      </c>
      <c r="AM481" s="19">
        <v>271.01359500000001</v>
      </c>
    </row>
    <row r="482" spans="1:39">
      <c r="A482" s="6" t="s">
        <v>970</v>
      </c>
      <c r="B482" s="6" t="s">
        <v>930</v>
      </c>
      <c r="C482" s="6" t="s">
        <v>971</v>
      </c>
      <c r="D482" s="5">
        <v>0</v>
      </c>
      <c r="E482" s="5">
        <v>195.50947200000002</v>
      </c>
      <c r="F482" s="5">
        <v>94.875</v>
      </c>
      <c r="G482" s="5">
        <v>290.38447200000002</v>
      </c>
      <c r="H482" s="5">
        <v>969.31363899999997</v>
      </c>
      <c r="I482" s="5">
        <v>65.048120999999995</v>
      </c>
      <c r="J482" s="5">
        <v>0</v>
      </c>
      <c r="K482" s="5">
        <v>1034.36176</v>
      </c>
      <c r="L482" s="5">
        <v>576.64449300000001</v>
      </c>
      <c r="M482" s="5">
        <v>0</v>
      </c>
      <c r="N482" s="5">
        <v>87.649614</v>
      </c>
      <c r="O482" s="5">
        <v>65.737210000000005</v>
      </c>
      <c r="P482" s="5">
        <v>1307.653014</v>
      </c>
      <c r="Q482" s="5">
        <v>104.235066</v>
      </c>
      <c r="R482" s="5">
        <v>1565.2749040000001</v>
      </c>
      <c r="S482" s="5">
        <v>20.101327000000001</v>
      </c>
      <c r="T482" s="5">
        <v>0</v>
      </c>
      <c r="U482" s="5">
        <v>0</v>
      </c>
      <c r="V482" s="5">
        <v>73.072426000000007</v>
      </c>
      <c r="W482" s="5">
        <v>3559.8393820000001</v>
      </c>
      <c r="X482" s="5">
        <v>3455.6043159999999</v>
      </c>
      <c r="Y482" s="19">
        <v>17.250836</v>
      </c>
      <c r="Z482" s="19">
        <v>76.173495000000003</v>
      </c>
      <c r="AA482" s="19">
        <v>6.3343569999999998</v>
      </c>
      <c r="AB482" s="19">
        <v>0</v>
      </c>
      <c r="AC482" s="19">
        <v>82.507852</v>
      </c>
      <c r="AD482" s="19">
        <v>62.199016</v>
      </c>
      <c r="AE482" s="19">
        <v>0</v>
      </c>
      <c r="AF482" s="19">
        <v>8.317107</v>
      </c>
      <c r="AG482" s="19">
        <v>6.2378299999999998</v>
      </c>
      <c r="AH482" s="19">
        <v>111.335008</v>
      </c>
      <c r="AI482" s="19">
        <v>8.6195939999999993</v>
      </c>
      <c r="AJ482" s="19">
        <v>125.889945</v>
      </c>
      <c r="AK482" s="19">
        <v>2.0285519999999999</v>
      </c>
      <c r="AL482" s="19">
        <v>0</v>
      </c>
      <c r="AM482" s="19">
        <v>289.87620099999998</v>
      </c>
    </row>
    <row r="483" spans="1:39">
      <c r="A483" s="6" t="s">
        <v>972</v>
      </c>
      <c r="B483" s="6" t="s">
        <v>930</v>
      </c>
      <c r="C483" s="6" t="s">
        <v>973</v>
      </c>
      <c r="D483" s="5">
        <v>0</v>
      </c>
      <c r="E483" s="5">
        <v>97.603163999999992</v>
      </c>
      <c r="F483" s="5">
        <v>47.319000000000003</v>
      </c>
      <c r="G483" s="5">
        <v>144.92216399999998</v>
      </c>
      <c r="H483" s="5">
        <v>536.49472800000001</v>
      </c>
      <c r="I483" s="5">
        <v>29.044408000000001</v>
      </c>
      <c r="J483" s="5">
        <v>68.058802999999997</v>
      </c>
      <c r="K483" s="5">
        <v>633.597939</v>
      </c>
      <c r="L483" s="5">
        <v>312.151295</v>
      </c>
      <c r="M483" s="5">
        <v>607.45286499999997</v>
      </c>
      <c r="N483" s="5">
        <v>40.107999000000007</v>
      </c>
      <c r="O483" s="5">
        <v>30.080998999999998</v>
      </c>
      <c r="P483" s="5">
        <v>756.51443700000004</v>
      </c>
      <c r="Q483" s="5">
        <v>48.440614000000004</v>
      </c>
      <c r="R483" s="5">
        <v>1482.5969140000002</v>
      </c>
      <c r="S483" s="5">
        <v>23.032906999999998</v>
      </c>
      <c r="T483" s="5">
        <v>0</v>
      </c>
      <c r="U483" s="5">
        <v>0</v>
      </c>
      <c r="V483" s="5">
        <v>92.448884000000007</v>
      </c>
      <c r="W483" s="5">
        <v>2688.7501030000003</v>
      </c>
      <c r="X483" s="5">
        <v>2640.3094890000002</v>
      </c>
      <c r="Y483" s="19">
        <v>9.2350449999999995</v>
      </c>
      <c r="Z483" s="19">
        <v>53.643444000000002</v>
      </c>
      <c r="AA483" s="19">
        <v>2.6748129999999999</v>
      </c>
      <c r="AB483" s="19">
        <v>0</v>
      </c>
      <c r="AC483" s="19">
        <v>56.318257000000003</v>
      </c>
      <c r="AD483" s="19">
        <v>30.9254</v>
      </c>
      <c r="AE483" s="19">
        <v>57.538730000000001</v>
      </c>
      <c r="AF483" s="19">
        <v>3.805863</v>
      </c>
      <c r="AG483" s="19">
        <v>2.8543970000000001</v>
      </c>
      <c r="AH483" s="19">
        <v>71.480348000000006</v>
      </c>
      <c r="AI483" s="19">
        <v>4.6928799999999997</v>
      </c>
      <c r="AJ483" s="19">
        <v>135.679338</v>
      </c>
      <c r="AK483" s="19">
        <v>2.515854</v>
      </c>
      <c r="AL483" s="19">
        <v>0</v>
      </c>
      <c r="AM483" s="19">
        <v>234.67389400000002</v>
      </c>
    </row>
    <row r="484" spans="1:39">
      <c r="A484" s="6" t="s">
        <v>974</v>
      </c>
      <c r="B484" s="6" t="s">
        <v>930</v>
      </c>
      <c r="C484" s="6" t="s">
        <v>975</v>
      </c>
      <c r="D484" s="5">
        <v>0</v>
      </c>
      <c r="E484" s="5">
        <v>318.90944100000002</v>
      </c>
      <c r="F484" s="5">
        <v>121.66500000000001</v>
      </c>
      <c r="G484" s="5">
        <v>440.57444099999998</v>
      </c>
      <c r="H484" s="5">
        <v>1207.5997960000002</v>
      </c>
      <c r="I484" s="5">
        <v>105.767273</v>
      </c>
      <c r="J484" s="5">
        <v>0</v>
      </c>
      <c r="K484" s="5">
        <v>1313.3670690000001</v>
      </c>
      <c r="L484" s="5">
        <v>396.68520599999999</v>
      </c>
      <c r="M484" s="5">
        <v>589.89346699999999</v>
      </c>
      <c r="N484" s="5">
        <v>43.792535000000001</v>
      </c>
      <c r="O484" s="5">
        <v>32.844400999999998</v>
      </c>
      <c r="P484" s="5">
        <v>756.31155899999999</v>
      </c>
      <c r="Q484" s="5">
        <v>34.296016999999999</v>
      </c>
      <c r="R484" s="5">
        <v>1457.1379790000001</v>
      </c>
      <c r="S484" s="5">
        <v>44.993017000000002</v>
      </c>
      <c r="T484" s="5">
        <v>0</v>
      </c>
      <c r="U484" s="5">
        <v>0</v>
      </c>
      <c r="V484" s="5">
        <v>99.094979999999993</v>
      </c>
      <c r="W484" s="5">
        <v>3751.8526920000004</v>
      </c>
      <c r="X484" s="5">
        <v>3717.5566750000003</v>
      </c>
      <c r="Y484" s="19">
        <v>28.139068000000002</v>
      </c>
      <c r="Z484" s="19">
        <v>110.16622700000001</v>
      </c>
      <c r="AA484" s="19">
        <v>10.844049999999999</v>
      </c>
      <c r="AB484" s="19">
        <v>0</v>
      </c>
      <c r="AC484" s="19">
        <v>121.010277</v>
      </c>
      <c r="AD484" s="19">
        <v>36.714772000000004</v>
      </c>
      <c r="AE484" s="19">
        <v>51.694600999999999</v>
      </c>
      <c r="AF484" s="19">
        <v>4.1554909999999996</v>
      </c>
      <c r="AG484" s="19">
        <v>3.1166179999999999</v>
      </c>
      <c r="AH484" s="19">
        <v>66.569198999999998</v>
      </c>
      <c r="AI484" s="19">
        <v>2.83446</v>
      </c>
      <c r="AJ484" s="19">
        <v>125.535909</v>
      </c>
      <c r="AK484" s="19">
        <v>4.1593540000000004</v>
      </c>
      <c r="AL484" s="19">
        <v>0</v>
      </c>
      <c r="AM484" s="19">
        <v>315.55938000000003</v>
      </c>
    </row>
    <row r="485" spans="1:39">
      <c r="A485" s="6" t="s">
        <v>976</v>
      </c>
      <c r="B485" s="6" t="s">
        <v>930</v>
      </c>
      <c r="C485" s="6" t="s">
        <v>348</v>
      </c>
      <c r="D485" s="5">
        <v>0</v>
      </c>
      <c r="E485" s="5">
        <v>86.955592999999993</v>
      </c>
      <c r="F485" s="5">
        <v>34.250999999999998</v>
      </c>
      <c r="G485" s="5">
        <v>121.206593</v>
      </c>
      <c r="H485" s="5">
        <v>637.57525899999996</v>
      </c>
      <c r="I485" s="5">
        <v>31.859033</v>
      </c>
      <c r="J485" s="5">
        <v>12.266020000000001</v>
      </c>
      <c r="K485" s="5">
        <v>681.70031200000005</v>
      </c>
      <c r="L485" s="5">
        <v>371.23712900000004</v>
      </c>
      <c r="M485" s="5">
        <v>603.17447699999991</v>
      </c>
      <c r="N485" s="5">
        <v>54.328277</v>
      </c>
      <c r="O485" s="5">
        <v>40.746207999999996</v>
      </c>
      <c r="P485" s="5">
        <v>752.26154399999996</v>
      </c>
      <c r="Q485" s="5">
        <v>47.466875000000002</v>
      </c>
      <c r="R485" s="5">
        <v>1497.9773810000002</v>
      </c>
      <c r="S485" s="5">
        <v>18.126298999999999</v>
      </c>
      <c r="T485" s="5">
        <v>0</v>
      </c>
      <c r="U485" s="5">
        <v>0</v>
      </c>
      <c r="V485" s="5">
        <v>47.755677000000006</v>
      </c>
      <c r="W485" s="5">
        <v>2738.0033910000002</v>
      </c>
      <c r="X485" s="5">
        <v>2690.5365160000001</v>
      </c>
      <c r="Y485" s="19">
        <v>7.5186219999999997</v>
      </c>
      <c r="Z485" s="19">
        <v>61.639816000000003</v>
      </c>
      <c r="AA485" s="19">
        <v>2.8495309999999998</v>
      </c>
      <c r="AB485" s="19">
        <v>7.678623</v>
      </c>
      <c r="AC485" s="19">
        <v>72.167969999999997</v>
      </c>
      <c r="AD485" s="19">
        <v>39.516438000000001</v>
      </c>
      <c r="AE485" s="19">
        <v>52.209398999999998</v>
      </c>
      <c r="AF485" s="19">
        <v>5.1552290000000003</v>
      </c>
      <c r="AG485" s="19">
        <v>3.8664230000000002</v>
      </c>
      <c r="AH485" s="19">
        <v>65.459903999999995</v>
      </c>
      <c r="AI485" s="19">
        <v>3.90517</v>
      </c>
      <c r="AJ485" s="19">
        <v>126.690955</v>
      </c>
      <c r="AK485" s="19">
        <v>1.6696139999999999</v>
      </c>
      <c r="AL485" s="19">
        <v>0</v>
      </c>
      <c r="AM485" s="19">
        <v>247.56359899999998</v>
      </c>
    </row>
    <row r="486" spans="1:39">
      <c r="A486" s="6" t="s">
        <v>977</v>
      </c>
      <c r="B486" s="6" t="s">
        <v>930</v>
      </c>
      <c r="C486" s="6" t="s">
        <v>978</v>
      </c>
      <c r="D486" s="5">
        <v>0</v>
      </c>
      <c r="E486" s="5">
        <v>148.71936499999998</v>
      </c>
      <c r="F486" s="5">
        <v>86.322000000000003</v>
      </c>
      <c r="G486" s="5">
        <v>235.04136499999998</v>
      </c>
      <c r="H486" s="5">
        <v>671.69043500000009</v>
      </c>
      <c r="I486" s="5">
        <v>49.346574999999994</v>
      </c>
      <c r="J486" s="5">
        <v>0</v>
      </c>
      <c r="K486" s="5">
        <v>721.03701000000001</v>
      </c>
      <c r="L486" s="5">
        <v>388.06025300000005</v>
      </c>
      <c r="M486" s="5">
        <v>484.51377600000001</v>
      </c>
      <c r="N486" s="5">
        <v>47.953403000000002</v>
      </c>
      <c r="O486" s="5">
        <v>35.965052999999997</v>
      </c>
      <c r="P486" s="5">
        <v>621.77854000000002</v>
      </c>
      <c r="Q486" s="5">
        <v>27.830537</v>
      </c>
      <c r="R486" s="5">
        <v>1218.041309</v>
      </c>
      <c r="S486" s="5">
        <v>30.619186000000003</v>
      </c>
      <c r="T486" s="5">
        <v>0</v>
      </c>
      <c r="U486" s="5">
        <v>0</v>
      </c>
      <c r="V486" s="5">
        <v>108.64499400000001</v>
      </c>
      <c r="W486" s="5">
        <v>2701.444117</v>
      </c>
      <c r="X486" s="5">
        <v>2673.6135800000002</v>
      </c>
      <c r="Y486" s="19">
        <v>13.122297</v>
      </c>
      <c r="Z486" s="19">
        <v>62.076886999999999</v>
      </c>
      <c r="AA486" s="19">
        <v>4.8005820000000003</v>
      </c>
      <c r="AB486" s="19">
        <v>0</v>
      </c>
      <c r="AC486" s="19">
        <v>66.877469000000005</v>
      </c>
      <c r="AD486" s="19">
        <v>38.734310000000001</v>
      </c>
      <c r="AE486" s="19">
        <v>50.433261000000002</v>
      </c>
      <c r="AF486" s="19">
        <v>4.5503159999999996</v>
      </c>
      <c r="AG486" s="19">
        <v>3.412738</v>
      </c>
      <c r="AH486" s="19">
        <v>63.806185999999997</v>
      </c>
      <c r="AI486" s="19">
        <v>3.4351440000000002</v>
      </c>
      <c r="AJ486" s="19">
        <v>122.202501</v>
      </c>
      <c r="AK486" s="19">
        <v>2.9786450000000002</v>
      </c>
      <c r="AL486" s="19">
        <v>0</v>
      </c>
      <c r="AM486" s="19">
        <v>243.91522200000003</v>
      </c>
    </row>
    <row r="487" spans="1:39">
      <c r="A487" s="6" t="s">
        <v>979</v>
      </c>
      <c r="B487" s="6" t="s">
        <v>930</v>
      </c>
      <c r="C487" s="6" t="s">
        <v>980</v>
      </c>
      <c r="D487" s="5">
        <v>4161.7426000000005</v>
      </c>
      <c r="E487" s="5">
        <v>1272.923223</v>
      </c>
      <c r="F487" s="5">
        <v>546.03899999999999</v>
      </c>
      <c r="G487" s="5">
        <v>5980.704823</v>
      </c>
      <c r="H487" s="5">
        <v>4855.0729919999994</v>
      </c>
      <c r="I487" s="5">
        <v>472.63422600000001</v>
      </c>
      <c r="J487" s="5">
        <v>0</v>
      </c>
      <c r="K487" s="5">
        <v>5327.7072179999996</v>
      </c>
      <c r="L487" s="5">
        <v>1579.354165</v>
      </c>
      <c r="M487" s="5">
        <v>0</v>
      </c>
      <c r="N487" s="5">
        <v>158.41103200000001</v>
      </c>
      <c r="O487" s="5">
        <v>118.80827400000001</v>
      </c>
      <c r="P487" s="5">
        <v>1765.696531</v>
      </c>
      <c r="Q487" s="5">
        <v>212.734522</v>
      </c>
      <c r="R487" s="5">
        <v>2255.6503590000002</v>
      </c>
      <c r="S487" s="5">
        <v>133.19465599999998</v>
      </c>
      <c r="T487" s="5">
        <v>0</v>
      </c>
      <c r="U487" s="5">
        <v>0</v>
      </c>
      <c r="V487" s="5">
        <v>398.35671600000001</v>
      </c>
      <c r="W487" s="5">
        <v>15674.967937000001</v>
      </c>
      <c r="X487" s="5">
        <v>15462.233415000001</v>
      </c>
      <c r="Y487" s="19">
        <v>112.316755</v>
      </c>
      <c r="Z487" s="19">
        <v>380.17289699999998</v>
      </c>
      <c r="AA487" s="19">
        <v>44.887726000000001</v>
      </c>
      <c r="AB487" s="19">
        <v>0</v>
      </c>
      <c r="AC487" s="19">
        <v>425.06062300000002</v>
      </c>
      <c r="AD487" s="19">
        <v>144.68168600000001</v>
      </c>
      <c r="AE487" s="19">
        <v>0</v>
      </c>
      <c r="AF487" s="19">
        <v>15.031703</v>
      </c>
      <c r="AG487" s="19">
        <v>11.273777000000001</v>
      </c>
      <c r="AH487" s="19">
        <v>171.56466</v>
      </c>
      <c r="AI487" s="19">
        <v>20.670441</v>
      </c>
      <c r="AJ487" s="19">
        <v>197.87013999999999</v>
      </c>
      <c r="AK487" s="19">
        <v>14.078722000000001</v>
      </c>
      <c r="AL487" s="19">
        <v>0</v>
      </c>
      <c r="AM487" s="19">
        <v>894.007926</v>
      </c>
    </row>
    <row r="488" spans="1:39">
      <c r="A488" s="6" t="s">
        <v>981</v>
      </c>
      <c r="B488" s="6" t="s">
        <v>930</v>
      </c>
      <c r="C488" s="6" t="s">
        <v>982</v>
      </c>
      <c r="D488" s="5">
        <v>0</v>
      </c>
      <c r="E488" s="5">
        <v>147.56293199999999</v>
      </c>
      <c r="F488" s="5">
        <v>67.233000000000004</v>
      </c>
      <c r="G488" s="5">
        <v>214.79593199999999</v>
      </c>
      <c r="H488" s="5">
        <v>785.42027700000006</v>
      </c>
      <c r="I488" s="5">
        <v>83.442149999999998</v>
      </c>
      <c r="J488" s="5">
        <v>0</v>
      </c>
      <c r="K488" s="5">
        <v>868.86242700000003</v>
      </c>
      <c r="L488" s="5">
        <v>521.20116900000005</v>
      </c>
      <c r="M488" s="5">
        <v>657.20487000000003</v>
      </c>
      <c r="N488" s="5">
        <v>79.701098999999999</v>
      </c>
      <c r="O488" s="5">
        <v>59.775824999999998</v>
      </c>
      <c r="P488" s="5">
        <v>817.28623699999991</v>
      </c>
      <c r="Q488" s="5">
        <v>53.107290999999996</v>
      </c>
      <c r="R488" s="5">
        <v>1667.0753219999999</v>
      </c>
      <c r="S488" s="5">
        <v>28.131753</v>
      </c>
      <c r="T488" s="5">
        <v>0</v>
      </c>
      <c r="U488" s="5">
        <v>0</v>
      </c>
      <c r="V488" s="5">
        <v>81.442327000000006</v>
      </c>
      <c r="W488" s="5">
        <v>3381.5089299999995</v>
      </c>
      <c r="X488" s="5">
        <v>3328.4016389999997</v>
      </c>
      <c r="Y488" s="19">
        <v>13.020258999999999</v>
      </c>
      <c r="Z488" s="19">
        <v>69.689266000000003</v>
      </c>
      <c r="AA488" s="19">
        <v>7.4140249999999996</v>
      </c>
      <c r="AB488" s="19">
        <v>0</v>
      </c>
      <c r="AC488" s="19">
        <v>77.103290999999999</v>
      </c>
      <c r="AD488" s="19">
        <v>55.453685999999998</v>
      </c>
      <c r="AE488" s="19">
        <v>60.616337000000001</v>
      </c>
      <c r="AF488" s="19">
        <v>7.5628650000000004</v>
      </c>
      <c r="AG488" s="19">
        <v>5.6721490000000001</v>
      </c>
      <c r="AH488" s="19">
        <v>75.354073</v>
      </c>
      <c r="AI488" s="19">
        <v>4.9142380000000001</v>
      </c>
      <c r="AJ488" s="19">
        <v>149.20542399999999</v>
      </c>
      <c r="AK488" s="19">
        <v>3.1190579999999999</v>
      </c>
      <c r="AL488" s="19">
        <v>0</v>
      </c>
      <c r="AM488" s="19">
        <v>297.90171800000002</v>
      </c>
    </row>
    <row r="489" spans="1:39">
      <c r="A489" s="6" t="s">
        <v>983</v>
      </c>
      <c r="B489" s="6" t="s">
        <v>930</v>
      </c>
      <c r="C489" s="6" t="s">
        <v>984</v>
      </c>
      <c r="D489" s="5">
        <v>0</v>
      </c>
      <c r="E489" s="5">
        <v>102.130304</v>
      </c>
      <c r="F489" s="5">
        <v>45.884999999999998</v>
      </c>
      <c r="G489" s="5">
        <v>148.01530400000001</v>
      </c>
      <c r="H489" s="5">
        <v>702.1202340000001</v>
      </c>
      <c r="I489" s="5">
        <v>24.440497000000001</v>
      </c>
      <c r="J489" s="5">
        <v>65.324585999999996</v>
      </c>
      <c r="K489" s="5">
        <v>791.88531699999999</v>
      </c>
      <c r="L489" s="5">
        <v>365.70338799999996</v>
      </c>
      <c r="M489" s="5">
        <v>507.344854</v>
      </c>
      <c r="N489" s="5">
        <v>43.555317000000002</v>
      </c>
      <c r="O489" s="5">
        <v>32.666488000000001</v>
      </c>
      <c r="P489" s="5">
        <v>639.44330100000002</v>
      </c>
      <c r="Q489" s="5">
        <v>35.985754</v>
      </c>
      <c r="R489" s="5">
        <v>1258.9957139999999</v>
      </c>
      <c r="S489" s="5">
        <v>20.780745</v>
      </c>
      <c r="T489" s="5">
        <v>0</v>
      </c>
      <c r="U489" s="5">
        <v>0</v>
      </c>
      <c r="V489" s="5">
        <v>72.587308000000007</v>
      </c>
      <c r="W489" s="5">
        <v>2657.9677760000004</v>
      </c>
      <c r="X489" s="5">
        <v>2621.9820220000001</v>
      </c>
      <c r="Y489" s="19">
        <v>8.2845739999999992</v>
      </c>
      <c r="Z489" s="19">
        <v>57.238492000000001</v>
      </c>
      <c r="AA489" s="19">
        <v>2.3785229999999999</v>
      </c>
      <c r="AB489" s="19">
        <v>0</v>
      </c>
      <c r="AC489" s="19">
        <v>59.617015000000002</v>
      </c>
      <c r="AD489" s="19">
        <v>33.944904000000001</v>
      </c>
      <c r="AE489" s="19">
        <v>46.250594999999997</v>
      </c>
      <c r="AF489" s="19">
        <v>4.1329799999999999</v>
      </c>
      <c r="AG489" s="19">
        <v>3.0997349999999999</v>
      </c>
      <c r="AH489" s="19">
        <v>58.306624999999997</v>
      </c>
      <c r="AI489" s="19">
        <v>3.272497</v>
      </c>
      <c r="AJ489" s="19">
        <v>111.789935</v>
      </c>
      <c r="AK489" s="19">
        <v>1.9503520000000001</v>
      </c>
      <c r="AL489" s="19">
        <v>0</v>
      </c>
      <c r="AM489" s="19">
        <v>215.58678</v>
      </c>
    </row>
    <row r="490" spans="1:39">
      <c r="A490" s="6" t="s">
        <v>985</v>
      </c>
      <c r="B490" s="6" t="s">
        <v>930</v>
      </c>
      <c r="C490" s="6" t="s">
        <v>986</v>
      </c>
      <c r="D490" s="5">
        <v>0</v>
      </c>
      <c r="E490" s="5">
        <v>561.73278900000003</v>
      </c>
      <c r="F490" s="5">
        <v>242.75700000000001</v>
      </c>
      <c r="G490" s="5">
        <v>804.48978899999997</v>
      </c>
      <c r="H490" s="5">
        <v>2526.6890189999999</v>
      </c>
      <c r="I490" s="5">
        <v>269.16266300000001</v>
      </c>
      <c r="J490" s="5">
        <v>0</v>
      </c>
      <c r="K490" s="5">
        <v>2795.851682</v>
      </c>
      <c r="L490" s="5">
        <v>917.93138199999999</v>
      </c>
      <c r="M490" s="5">
        <v>0</v>
      </c>
      <c r="N490" s="5">
        <v>91.732984000000002</v>
      </c>
      <c r="O490" s="5">
        <v>68.799737999999991</v>
      </c>
      <c r="P490" s="5">
        <v>1331.3086910000002</v>
      </c>
      <c r="Q490" s="5">
        <v>160.39863699999998</v>
      </c>
      <c r="R490" s="5">
        <v>1652.2400500000001</v>
      </c>
      <c r="S490" s="5">
        <v>66.047259999999994</v>
      </c>
      <c r="T490" s="5">
        <v>0</v>
      </c>
      <c r="U490" s="5">
        <v>0</v>
      </c>
      <c r="V490" s="5">
        <v>221.15124799999998</v>
      </c>
      <c r="W490" s="5">
        <v>6457.7114109999993</v>
      </c>
      <c r="X490" s="5">
        <v>6297.3127739999991</v>
      </c>
      <c r="Y490" s="19">
        <v>49.564656999999997</v>
      </c>
      <c r="Z490" s="19">
        <v>194.336288</v>
      </c>
      <c r="AA490" s="19">
        <v>25.775997</v>
      </c>
      <c r="AB490" s="19">
        <v>0</v>
      </c>
      <c r="AC490" s="19">
        <v>220.11228500000001</v>
      </c>
      <c r="AD490" s="19">
        <v>82.445537999999999</v>
      </c>
      <c r="AE490" s="19">
        <v>0</v>
      </c>
      <c r="AF490" s="19">
        <v>8.7045890000000004</v>
      </c>
      <c r="AG490" s="19">
        <v>6.5284409999999999</v>
      </c>
      <c r="AH490" s="19">
        <v>129.060284</v>
      </c>
      <c r="AI490" s="19">
        <v>15.549431999999999</v>
      </c>
      <c r="AJ490" s="19">
        <v>144.29331400000001</v>
      </c>
      <c r="AK490" s="19">
        <v>5.7633489999999998</v>
      </c>
      <c r="AL490" s="19">
        <v>0</v>
      </c>
      <c r="AM490" s="19">
        <v>502.17914300000001</v>
      </c>
    </row>
    <row r="491" spans="1:39">
      <c r="A491" s="6" t="s">
        <v>987</v>
      </c>
      <c r="B491" s="6" t="s">
        <v>930</v>
      </c>
      <c r="C491" s="6" t="s">
        <v>988</v>
      </c>
      <c r="D491" s="5">
        <v>0</v>
      </c>
      <c r="E491" s="5">
        <v>88.899944000000005</v>
      </c>
      <c r="F491" s="5">
        <v>46.341000000000001</v>
      </c>
      <c r="G491" s="5">
        <v>135.24094400000001</v>
      </c>
      <c r="H491" s="5">
        <v>341.82075699999996</v>
      </c>
      <c r="I491" s="5">
        <v>17.176788999999999</v>
      </c>
      <c r="J491" s="5">
        <v>0</v>
      </c>
      <c r="K491" s="5">
        <v>358.997546</v>
      </c>
      <c r="L491" s="5">
        <v>221.24731299999999</v>
      </c>
      <c r="M491" s="5">
        <v>269.36154499999998</v>
      </c>
      <c r="N491" s="5">
        <v>29.987499</v>
      </c>
      <c r="O491" s="5">
        <v>22.490625000000001</v>
      </c>
      <c r="P491" s="5">
        <v>346.92848499999997</v>
      </c>
      <c r="Q491" s="5">
        <v>14.733518999999999</v>
      </c>
      <c r="R491" s="5">
        <v>683.50167299999998</v>
      </c>
      <c r="S491" s="5">
        <v>15.322566</v>
      </c>
      <c r="T491" s="5">
        <v>0</v>
      </c>
      <c r="U491" s="5">
        <v>0</v>
      </c>
      <c r="V491" s="5">
        <v>32.099964</v>
      </c>
      <c r="W491" s="5">
        <v>1446.4100059999998</v>
      </c>
      <c r="X491" s="5">
        <v>1431.6764869999997</v>
      </c>
      <c r="Y491" s="19">
        <v>7.8441130000000001</v>
      </c>
      <c r="Z491" s="19">
        <v>33.815154</v>
      </c>
      <c r="AA491" s="19">
        <v>1.4809460000000001</v>
      </c>
      <c r="AB491" s="19">
        <v>0</v>
      </c>
      <c r="AC491" s="19">
        <v>35.296100000000003</v>
      </c>
      <c r="AD491" s="19">
        <v>22.448594</v>
      </c>
      <c r="AE491" s="19">
        <v>30.129832</v>
      </c>
      <c r="AF491" s="19">
        <v>2.8455249999999999</v>
      </c>
      <c r="AG491" s="19">
        <v>2.134144</v>
      </c>
      <c r="AH491" s="19">
        <v>38.034571</v>
      </c>
      <c r="AI491" s="19">
        <v>2.1019369999999999</v>
      </c>
      <c r="AJ491" s="19">
        <v>73.144071999999994</v>
      </c>
      <c r="AK491" s="19">
        <v>1.33772</v>
      </c>
      <c r="AL491" s="19">
        <v>0</v>
      </c>
      <c r="AM491" s="19">
        <v>140.07059899999999</v>
      </c>
    </row>
    <row r="492" spans="1:39">
      <c r="A492" s="5" t="s">
        <v>989</v>
      </c>
      <c r="B492" s="5" t="s">
        <v>930</v>
      </c>
      <c r="C492" s="5" t="s">
        <v>990</v>
      </c>
      <c r="D492" s="5">
        <v>24309.475535999998</v>
      </c>
      <c r="E492" s="5">
        <v>984.21206499999994</v>
      </c>
      <c r="F492" s="5">
        <v>522.702</v>
      </c>
      <c r="G492" s="5">
        <v>25816.389600999999</v>
      </c>
      <c r="H492" s="5">
        <v>5525.0779749999992</v>
      </c>
      <c r="I492" s="5">
        <v>614.08325500000001</v>
      </c>
      <c r="J492" s="5">
        <v>0</v>
      </c>
      <c r="K492" s="5">
        <v>6139.1612299999997</v>
      </c>
      <c r="L492" s="5">
        <v>1515.5348740000002</v>
      </c>
      <c r="M492" s="5">
        <v>0</v>
      </c>
      <c r="N492" s="5">
        <v>148.626544</v>
      </c>
      <c r="O492" s="5">
        <v>111.469909</v>
      </c>
      <c r="P492" s="5">
        <v>1868.757425</v>
      </c>
      <c r="Q492" s="5">
        <v>225.15149700000001</v>
      </c>
      <c r="R492" s="5">
        <v>2354.0053750000002</v>
      </c>
      <c r="S492" s="5">
        <v>160.43073100000001</v>
      </c>
      <c r="T492" s="5">
        <v>0</v>
      </c>
      <c r="U492" s="5">
        <v>0</v>
      </c>
      <c r="V492" s="5">
        <v>450.64178100000004</v>
      </c>
      <c r="W492" s="5">
        <v>36436.163591999997</v>
      </c>
      <c r="X492" s="5">
        <v>36211.012094999998</v>
      </c>
      <c r="Y492" s="19">
        <v>0</v>
      </c>
      <c r="Z492" s="19">
        <v>444.840171</v>
      </c>
      <c r="AA492" s="19">
        <v>58.409534000000001</v>
      </c>
      <c r="AB492" s="19">
        <v>0</v>
      </c>
      <c r="AC492" s="19">
        <v>503.24970500000001</v>
      </c>
      <c r="AD492" s="19">
        <v>136.62625499999999</v>
      </c>
      <c r="AE492" s="19">
        <v>0</v>
      </c>
      <c r="AF492" s="19">
        <v>14.103248000000001</v>
      </c>
      <c r="AG492" s="19">
        <v>10.577437</v>
      </c>
      <c r="AH492" s="19">
        <v>176.15636000000001</v>
      </c>
      <c r="AI492" s="19">
        <v>21.223658</v>
      </c>
      <c r="AJ492" s="19">
        <v>200.83704499999999</v>
      </c>
      <c r="AK492" s="19">
        <v>17.165191</v>
      </c>
      <c r="AL492" s="19">
        <v>0</v>
      </c>
      <c r="AM492" s="19">
        <v>857.878196</v>
      </c>
    </row>
    <row r="493" spans="1:39">
      <c r="A493" s="6" t="s">
        <v>991</v>
      </c>
      <c r="B493" s="6" t="s">
        <v>930</v>
      </c>
      <c r="C493" s="6" t="s">
        <v>992</v>
      </c>
      <c r="D493" s="5">
        <v>0</v>
      </c>
      <c r="E493" s="5">
        <v>90.101081000000008</v>
      </c>
      <c r="F493" s="5">
        <v>36.845999999999997</v>
      </c>
      <c r="G493" s="5">
        <v>126.94708100000001</v>
      </c>
      <c r="H493" s="5">
        <v>727.80913399999997</v>
      </c>
      <c r="I493" s="5">
        <v>34.176079000000001</v>
      </c>
      <c r="J493" s="5">
        <v>0</v>
      </c>
      <c r="K493" s="5">
        <v>761.98521300000004</v>
      </c>
      <c r="L493" s="5">
        <v>266.56095799999997</v>
      </c>
      <c r="M493" s="5">
        <v>409.93098700000002</v>
      </c>
      <c r="N493" s="5">
        <v>34.123747999999999</v>
      </c>
      <c r="O493" s="5">
        <v>25.592811000000001</v>
      </c>
      <c r="P493" s="5">
        <v>519.279855</v>
      </c>
      <c r="Q493" s="5">
        <v>27.538421999999997</v>
      </c>
      <c r="R493" s="5">
        <v>1016.465823</v>
      </c>
      <c r="S493" s="5">
        <v>17.032164000000002</v>
      </c>
      <c r="T493" s="5">
        <v>0</v>
      </c>
      <c r="U493" s="5">
        <v>0</v>
      </c>
      <c r="V493" s="5">
        <v>63.046866000000001</v>
      </c>
      <c r="W493" s="5">
        <v>2252.0381049999996</v>
      </c>
      <c r="X493" s="5">
        <v>2224.4996829999995</v>
      </c>
      <c r="Y493" s="19">
        <v>7.9500960000000003</v>
      </c>
      <c r="Z493" s="19">
        <v>72.698948000000001</v>
      </c>
      <c r="AA493" s="19">
        <v>3.2527620000000002</v>
      </c>
      <c r="AB493" s="19">
        <v>0</v>
      </c>
      <c r="AC493" s="19">
        <v>75.951710000000006</v>
      </c>
      <c r="AD493" s="19">
        <v>26.669453000000001</v>
      </c>
      <c r="AE493" s="19">
        <v>41.090288000000001</v>
      </c>
      <c r="AF493" s="19">
        <v>3.2380140000000002</v>
      </c>
      <c r="AG493" s="19">
        <v>2.428512</v>
      </c>
      <c r="AH493" s="19">
        <v>51.652524</v>
      </c>
      <c r="AI493" s="19">
        <v>2.9948290000000002</v>
      </c>
      <c r="AJ493" s="19">
        <v>98.409338000000005</v>
      </c>
      <c r="AK493" s="19">
        <v>1.790926</v>
      </c>
      <c r="AL493" s="19">
        <v>0</v>
      </c>
      <c r="AM493" s="19">
        <v>210.77152300000003</v>
      </c>
    </row>
    <row r="494" spans="1:39">
      <c r="A494" s="6" t="s">
        <v>993</v>
      </c>
      <c r="B494" s="6" t="s">
        <v>930</v>
      </c>
      <c r="C494" s="6" t="s">
        <v>994</v>
      </c>
      <c r="D494" s="5">
        <v>0</v>
      </c>
      <c r="E494" s="5">
        <v>135.30117999999999</v>
      </c>
      <c r="F494" s="5">
        <v>50.585999999999999</v>
      </c>
      <c r="G494" s="5">
        <v>185.88718</v>
      </c>
      <c r="H494" s="5">
        <v>479.01852299999996</v>
      </c>
      <c r="I494" s="5">
        <v>40.198248</v>
      </c>
      <c r="J494" s="5">
        <v>0</v>
      </c>
      <c r="K494" s="5">
        <v>519.21677099999999</v>
      </c>
      <c r="L494" s="5">
        <v>242.08906899999999</v>
      </c>
      <c r="M494" s="5">
        <v>498.262473</v>
      </c>
      <c r="N494" s="5">
        <v>28.527597</v>
      </c>
      <c r="O494" s="5">
        <v>21.395696999999998</v>
      </c>
      <c r="P494" s="5">
        <v>626.15996600000005</v>
      </c>
      <c r="Q494" s="5">
        <v>36.421637000000004</v>
      </c>
      <c r="R494" s="5">
        <v>1210.76737</v>
      </c>
      <c r="S494" s="5">
        <v>17.723479000000001</v>
      </c>
      <c r="T494" s="5">
        <v>0</v>
      </c>
      <c r="U494" s="5">
        <v>0</v>
      </c>
      <c r="V494" s="5">
        <v>81.75333599999999</v>
      </c>
      <c r="W494" s="5">
        <v>2257.4372050000002</v>
      </c>
      <c r="X494" s="5">
        <v>2221.0155679999998</v>
      </c>
      <c r="Y494" s="19">
        <v>11.938338999999999</v>
      </c>
      <c r="Z494" s="19">
        <v>37.746510999999998</v>
      </c>
      <c r="AA494" s="19">
        <v>3.8989020000000001</v>
      </c>
      <c r="AB494" s="19">
        <v>0</v>
      </c>
      <c r="AC494" s="19">
        <v>41.645412999999998</v>
      </c>
      <c r="AD494" s="19">
        <v>23.59808</v>
      </c>
      <c r="AE494" s="19">
        <v>41.661470000000001</v>
      </c>
      <c r="AF494" s="19">
        <v>2.7069960000000002</v>
      </c>
      <c r="AG494" s="19">
        <v>2.030246</v>
      </c>
      <c r="AH494" s="19">
        <v>52.718646999999997</v>
      </c>
      <c r="AI494" s="19">
        <v>2.8316819999999998</v>
      </c>
      <c r="AJ494" s="19">
        <v>99.117358999999993</v>
      </c>
      <c r="AK494" s="19">
        <v>2.0767180000000001</v>
      </c>
      <c r="AL494" s="19">
        <v>0</v>
      </c>
      <c r="AM494" s="19">
        <v>178.37590899999998</v>
      </c>
    </row>
    <row r="495" spans="1:39">
      <c r="A495" s="6" t="s">
        <v>995</v>
      </c>
      <c r="B495" s="6" t="s">
        <v>930</v>
      </c>
      <c r="C495" s="6" t="s">
        <v>996</v>
      </c>
      <c r="D495" s="5">
        <v>0</v>
      </c>
      <c r="E495" s="5">
        <v>161.10631700000002</v>
      </c>
      <c r="F495" s="5">
        <v>68.763000000000005</v>
      </c>
      <c r="G495" s="5">
        <v>229.86931700000002</v>
      </c>
      <c r="H495" s="5">
        <v>938.06635900000003</v>
      </c>
      <c r="I495" s="5">
        <v>42.696041999999998</v>
      </c>
      <c r="J495" s="5">
        <v>0</v>
      </c>
      <c r="K495" s="5">
        <v>980.76240100000007</v>
      </c>
      <c r="L495" s="5">
        <v>428.07200900000004</v>
      </c>
      <c r="M495" s="5">
        <v>572.616084</v>
      </c>
      <c r="N495" s="5">
        <v>50.965343999999995</v>
      </c>
      <c r="O495" s="5">
        <v>38.224007</v>
      </c>
      <c r="P495" s="5">
        <v>724.52537500000005</v>
      </c>
      <c r="Q495" s="5">
        <v>38.958923000000006</v>
      </c>
      <c r="R495" s="5">
        <v>1425.2897330000001</v>
      </c>
      <c r="S495" s="5">
        <v>32.984993000000003</v>
      </c>
      <c r="T495" s="5">
        <v>0</v>
      </c>
      <c r="U495" s="5">
        <v>0</v>
      </c>
      <c r="V495" s="5">
        <v>93.512540999999999</v>
      </c>
      <c r="W495" s="5">
        <v>3190.4909939999998</v>
      </c>
      <c r="X495" s="5">
        <v>3151.5320710000001</v>
      </c>
      <c r="Y495" s="19">
        <v>14.328512999999999</v>
      </c>
      <c r="Z495" s="19">
        <v>87.272360000000006</v>
      </c>
      <c r="AA495" s="19">
        <v>4.1586740000000004</v>
      </c>
      <c r="AB495" s="19">
        <v>0</v>
      </c>
      <c r="AC495" s="19">
        <v>91.431033999999997</v>
      </c>
      <c r="AD495" s="19">
        <v>41.446739999999998</v>
      </c>
      <c r="AE495" s="19">
        <v>61.408392999999997</v>
      </c>
      <c r="AF495" s="19">
        <v>4.8361200000000002</v>
      </c>
      <c r="AG495" s="19">
        <v>3.6270889999999998</v>
      </c>
      <c r="AH495" s="19">
        <v>76.640424999999993</v>
      </c>
      <c r="AI495" s="19">
        <v>4.8009659999999998</v>
      </c>
      <c r="AJ495" s="19">
        <v>146.51202699999999</v>
      </c>
      <c r="AK495" s="19">
        <v>3.405697</v>
      </c>
      <c r="AL495" s="19">
        <v>0</v>
      </c>
      <c r="AM495" s="19">
        <v>297.124011</v>
      </c>
    </row>
    <row r="496" spans="1:39">
      <c r="A496" s="6" t="s">
        <v>997</v>
      </c>
      <c r="B496" s="6" t="s">
        <v>930</v>
      </c>
      <c r="C496" s="6" t="s">
        <v>998</v>
      </c>
      <c r="D496" s="5">
        <v>0</v>
      </c>
      <c r="E496" s="5">
        <v>45.826036000000002</v>
      </c>
      <c r="F496" s="5">
        <v>22.497</v>
      </c>
      <c r="G496" s="5">
        <v>68.323035999999988</v>
      </c>
      <c r="H496" s="5">
        <v>476.21282299999996</v>
      </c>
      <c r="I496" s="5">
        <v>17.376808</v>
      </c>
      <c r="J496" s="5">
        <v>0</v>
      </c>
      <c r="K496" s="5">
        <v>493.589631</v>
      </c>
      <c r="L496" s="5">
        <v>215.55668499999999</v>
      </c>
      <c r="M496" s="5">
        <v>344.81280900000002</v>
      </c>
      <c r="N496" s="5">
        <v>26.534962</v>
      </c>
      <c r="O496" s="5">
        <v>19.901221</v>
      </c>
      <c r="P496" s="5">
        <v>432.91089799999997</v>
      </c>
      <c r="Q496" s="5">
        <v>25.446572</v>
      </c>
      <c r="R496" s="5">
        <v>849.60646200000008</v>
      </c>
      <c r="S496" s="5">
        <v>5.1993840000000002</v>
      </c>
      <c r="T496" s="5">
        <v>0</v>
      </c>
      <c r="U496" s="5">
        <v>0</v>
      </c>
      <c r="V496" s="5">
        <v>18.831872999999998</v>
      </c>
      <c r="W496" s="5">
        <v>1651.1070709999999</v>
      </c>
      <c r="X496" s="5">
        <v>1625.6604990000001</v>
      </c>
      <c r="Y496" s="19">
        <v>4.0434729999999997</v>
      </c>
      <c r="Z496" s="19">
        <v>47.568089000000001</v>
      </c>
      <c r="AA496" s="19">
        <v>1.4447209999999999</v>
      </c>
      <c r="AB496" s="19">
        <v>0</v>
      </c>
      <c r="AC496" s="19">
        <v>49.012810000000002</v>
      </c>
      <c r="AD496" s="19">
        <v>21.021267999999999</v>
      </c>
      <c r="AE496" s="19">
        <v>32.519930000000002</v>
      </c>
      <c r="AF496" s="19">
        <v>2.5179119999999999</v>
      </c>
      <c r="AG496" s="19">
        <v>1.8884339999999999</v>
      </c>
      <c r="AH496" s="19">
        <v>40.741500000000002</v>
      </c>
      <c r="AI496" s="19">
        <v>2.4511609999999999</v>
      </c>
      <c r="AJ496" s="19">
        <v>77.667776000000003</v>
      </c>
      <c r="AK496" s="19">
        <v>0.83570900000000004</v>
      </c>
      <c r="AL496" s="19">
        <v>0</v>
      </c>
      <c r="AM496" s="19">
        <v>152.58103600000001</v>
      </c>
    </row>
    <row r="497" spans="1:39">
      <c r="A497" s="5" t="s">
        <v>999</v>
      </c>
      <c r="B497" s="5" t="s">
        <v>930</v>
      </c>
      <c r="C497" s="5" t="s">
        <v>1000</v>
      </c>
      <c r="D497" s="5">
        <v>17496.395432000001</v>
      </c>
      <c r="E497" s="5">
        <v>657.66934900000001</v>
      </c>
      <c r="F497" s="5">
        <v>307.43700000000001</v>
      </c>
      <c r="G497" s="5">
        <v>18461.501780999999</v>
      </c>
      <c r="H497" s="5">
        <v>6395.4305350000004</v>
      </c>
      <c r="I497" s="5">
        <v>541.9325060000001</v>
      </c>
      <c r="J497" s="5">
        <v>0</v>
      </c>
      <c r="K497" s="5">
        <v>6937.3630410000005</v>
      </c>
      <c r="L497" s="5">
        <v>1341.188234</v>
      </c>
      <c r="M497" s="5">
        <v>0</v>
      </c>
      <c r="N497" s="5">
        <v>167.014726</v>
      </c>
      <c r="O497" s="5">
        <v>125.261044</v>
      </c>
      <c r="P497" s="5">
        <v>1789.7703370000002</v>
      </c>
      <c r="Q497" s="5">
        <v>215.63498000000001</v>
      </c>
      <c r="R497" s="5">
        <v>2297.6810869999999</v>
      </c>
      <c r="S497" s="5">
        <v>111.390725</v>
      </c>
      <c r="T497" s="5">
        <v>109.45099400000001</v>
      </c>
      <c r="U497" s="5">
        <v>0</v>
      </c>
      <c r="V497" s="5">
        <v>413.693466</v>
      </c>
      <c r="W497" s="5">
        <v>29672.269328000002</v>
      </c>
      <c r="X497" s="5">
        <v>29456.634348</v>
      </c>
      <c r="Y497" s="19">
        <v>0</v>
      </c>
      <c r="Z497" s="19">
        <v>624.06536500000004</v>
      </c>
      <c r="AA497" s="19">
        <v>49.375143999999999</v>
      </c>
      <c r="AB497" s="19">
        <v>0</v>
      </c>
      <c r="AC497" s="19">
        <v>673.44050900000002</v>
      </c>
      <c r="AD497" s="19">
        <v>135.97844499999999</v>
      </c>
      <c r="AE497" s="19">
        <v>0</v>
      </c>
      <c r="AF497" s="19">
        <v>15.848106</v>
      </c>
      <c r="AG497" s="19">
        <v>11.886079000000001</v>
      </c>
      <c r="AH497" s="19">
        <v>164.15810999999999</v>
      </c>
      <c r="AI497" s="19">
        <v>19.778085000000001</v>
      </c>
      <c r="AJ497" s="19">
        <v>191.89229499999999</v>
      </c>
      <c r="AK497" s="19">
        <v>11.030497</v>
      </c>
      <c r="AL497" s="19">
        <v>10.124997</v>
      </c>
      <c r="AM497" s="19">
        <v>1022.466743</v>
      </c>
    </row>
    <row r="498" spans="1:39">
      <c r="A498" s="6" t="s">
        <v>1001</v>
      </c>
      <c r="B498" s="6" t="s">
        <v>930</v>
      </c>
      <c r="C498" s="6" t="s">
        <v>126</v>
      </c>
      <c r="D498" s="5">
        <v>0</v>
      </c>
      <c r="E498" s="5">
        <v>94.11542</v>
      </c>
      <c r="F498" s="5">
        <v>45.93</v>
      </c>
      <c r="G498" s="5">
        <v>140.04541999999998</v>
      </c>
      <c r="H498" s="5">
        <v>419.84750700000001</v>
      </c>
      <c r="I498" s="5">
        <v>36.548870999999998</v>
      </c>
      <c r="J498" s="5">
        <v>0</v>
      </c>
      <c r="K498" s="5">
        <v>456.39637799999997</v>
      </c>
      <c r="L498" s="5">
        <v>371.85558399999996</v>
      </c>
      <c r="M498" s="5">
        <v>459.91177299999998</v>
      </c>
      <c r="N498" s="5">
        <v>59.591819999999998</v>
      </c>
      <c r="O498" s="5">
        <v>44.693864999999995</v>
      </c>
      <c r="P498" s="5">
        <v>566.38159100000007</v>
      </c>
      <c r="Q498" s="5">
        <v>40.432156999999997</v>
      </c>
      <c r="R498" s="5">
        <v>1171.0112059999999</v>
      </c>
      <c r="S498" s="5">
        <v>13.054799000000001</v>
      </c>
      <c r="T498" s="5">
        <v>0</v>
      </c>
      <c r="U498" s="5">
        <v>0</v>
      </c>
      <c r="V498" s="5">
        <v>38.737061000000004</v>
      </c>
      <c r="W498" s="5">
        <v>2191.1004480000001</v>
      </c>
      <c r="X498" s="5">
        <v>2150.6682910000004</v>
      </c>
      <c r="Y498" s="19">
        <v>8.3043010000000006</v>
      </c>
      <c r="Z498" s="19">
        <v>39.486508999999998</v>
      </c>
      <c r="AA498" s="19">
        <v>4.0485439999999997</v>
      </c>
      <c r="AB498" s="19">
        <v>0</v>
      </c>
      <c r="AC498" s="19">
        <v>43.535052999999998</v>
      </c>
      <c r="AD498" s="19">
        <v>41.097845</v>
      </c>
      <c r="AE498" s="19">
        <v>38.607176000000003</v>
      </c>
      <c r="AF498" s="19">
        <v>5.6546900000000004</v>
      </c>
      <c r="AG498" s="19">
        <v>4.2410180000000004</v>
      </c>
      <c r="AH498" s="19">
        <v>47.760278</v>
      </c>
      <c r="AI498" s="19">
        <v>3.26729</v>
      </c>
      <c r="AJ498" s="19">
        <v>96.263161999999994</v>
      </c>
      <c r="AK498" s="19">
        <v>1.4316390000000001</v>
      </c>
      <c r="AL498" s="19">
        <v>0</v>
      </c>
      <c r="AM498" s="19">
        <v>190.63200000000003</v>
      </c>
    </row>
    <row r="499" spans="1:39">
      <c r="A499" s="6" t="s">
        <v>1002</v>
      </c>
      <c r="B499" s="6" t="s">
        <v>930</v>
      </c>
      <c r="C499" s="6" t="s">
        <v>1003</v>
      </c>
      <c r="D499" s="5">
        <v>0</v>
      </c>
      <c r="E499" s="5">
        <v>172.20560400000002</v>
      </c>
      <c r="F499" s="5">
        <v>89.625</v>
      </c>
      <c r="G499" s="5">
        <v>261.83060399999999</v>
      </c>
      <c r="H499" s="5">
        <v>555.73911099999998</v>
      </c>
      <c r="I499" s="5">
        <v>53.265211000000001</v>
      </c>
      <c r="J499" s="5">
        <v>0</v>
      </c>
      <c r="K499" s="5">
        <v>609.004322</v>
      </c>
      <c r="L499" s="5">
        <v>393.77819400000004</v>
      </c>
      <c r="M499" s="5">
        <v>541.09693200000004</v>
      </c>
      <c r="N499" s="5">
        <v>52.440586000000003</v>
      </c>
      <c r="O499" s="5">
        <v>39.330441</v>
      </c>
      <c r="P499" s="5">
        <v>684.80452400000001</v>
      </c>
      <c r="Q499" s="5">
        <v>36.720337000000001</v>
      </c>
      <c r="R499" s="5">
        <v>1354.39282</v>
      </c>
      <c r="S499" s="5">
        <v>24.563624999999998</v>
      </c>
      <c r="T499" s="5">
        <v>0</v>
      </c>
      <c r="U499" s="5">
        <v>0</v>
      </c>
      <c r="V499" s="5">
        <v>94.172730000000001</v>
      </c>
      <c r="W499" s="5">
        <v>2737.7422950000005</v>
      </c>
      <c r="X499" s="5">
        <v>2701.0219580000007</v>
      </c>
      <c r="Y499" s="19">
        <v>15.194611999999999</v>
      </c>
      <c r="Z499" s="19">
        <v>55.320518</v>
      </c>
      <c r="AA499" s="19">
        <v>4.5890120000000003</v>
      </c>
      <c r="AB499" s="19">
        <v>0</v>
      </c>
      <c r="AC499" s="19">
        <v>59.909529999999997</v>
      </c>
      <c r="AD499" s="19">
        <v>40.147596999999998</v>
      </c>
      <c r="AE499" s="19">
        <v>49.992919999999998</v>
      </c>
      <c r="AF499" s="19">
        <v>4.9761069999999998</v>
      </c>
      <c r="AG499" s="19">
        <v>3.7320790000000001</v>
      </c>
      <c r="AH499" s="19">
        <v>63.240160000000003</v>
      </c>
      <c r="AI499" s="19">
        <v>3.4104019999999999</v>
      </c>
      <c r="AJ499" s="19">
        <v>121.941266</v>
      </c>
      <c r="AK499" s="19">
        <v>3.4133239999999998</v>
      </c>
      <c r="AL499" s="19">
        <v>0</v>
      </c>
      <c r="AM499" s="19">
        <v>240.60632899999999</v>
      </c>
    </row>
    <row r="500" spans="1:39">
      <c r="A500" s="6" t="s">
        <v>1004</v>
      </c>
      <c r="B500" s="6" t="s">
        <v>930</v>
      </c>
      <c r="C500" s="6" t="s">
        <v>1005</v>
      </c>
      <c r="D500" s="5">
        <v>0</v>
      </c>
      <c r="E500" s="5">
        <v>343.31970200000001</v>
      </c>
      <c r="F500" s="5">
        <v>161.69999999999999</v>
      </c>
      <c r="G500" s="5">
        <v>505.019702</v>
      </c>
      <c r="H500" s="5">
        <v>2340.3748110000001</v>
      </c>
      <c r="I500" s="5">
        <v>175.15689699999999</v>
      </c>
      <c r="J500" s="5">
        <v>0</v>
      </c>
      <c r="K500" s="5">
        <v>2515.531708</v>
      </c>
      <c r="L500" s="5">
        <v>606.217039</v>
      </c>
      <c r="M500" s="5">
        <v>464.292843</v>
      </c>
      <c r="N500" s="5">
        <v>53.837463999999997</v>
      </c>
      <c r="O500" s="5">
        <v>40.378098000000001</v>
      </c>
      <c r="P500" s="5">
        <v>532.16803500000003</v>
      </c>
      <c r="Q500" s="5">
        <v>64.116630999999998</v>
      </c>
      <c r="R500" s="5">
        <v>1154.7930710000001</v>
      </c>
      <c r="S500" s="5">
        <v>56.083849999999998</v>
      </c>
      <c r="T500" s="5">
        <v>300.99023299999999</v>
      </c>
      <c r="U500" s="5">
        <v>0</v>
      </c>
      <c r="V500" s="5">
        <v>262.370293</v>
      </c>
      <c r="W500" s="5">
        <v>5401.0058959999988</v>
      </c>
      <c r="X500" s="5">
        <v>5336.8892649999989</v>
      </c>
      <c r="Y500" s="19">
        <v>30.292914</v>
      </c>
      <c r="Z500" s="19">
        <v>174.11947699999999</v>
      </c>
      <c r="AA500" s="19">
        <v>15.302987999999999</v>
      </c>
      <c r="AB500" s="19">
        <v>0</v>
      </c>
      <c r="AC500" s="19">
        <v>189.42246499999999</v>
      </c>
      <c r="AD500" s="19">
        <v>53.635688000000002</v>
      </c>
      <c r="AE500" s="19">
        <v>41.681499000000002</v>
      </c>
      <c r="AF500" s="19">
        <v>5.1086600000000004</v>
      </c>
      <c r="AG500" s="19">
        <v>3.8314949999999999</v>
      </c>
      <c r="AH500" s="19">
        <v>47.774937999999999</v>
      </c>
      <c r="AI500" s="19">
        <v>5.7560169999999999</v>
      </c>
      <c r="AJ500" s="19">
        <v>98.396591999999998</v>
      </c>
      <c r="AK500" s="19">
        <v>5.5899650000000003</v>
      </c>
      <c r="AL500" s="19">
        <v>27.843744000000001</v>
      </c>
      <c r="AM500" s="19">
        <v>405.18136800000002</v>
      </c>
    </row>
    <row r="501" spans="1:39">
      <c r="A501" s="6" t="s">
        <v>1006</v>
      </c>
      <c r="B501" s="6" t="s">
        <v>930</v>
      </c>
      <c r="C501" s="6" t="s">
        <v>1007</v>
      </c>
      <c r="D501" s="5">
        <v>0</v>
      </c>
      <c r="E501" s="5">
        <v>230.93972600000001</v>
      </c>
      <c r="F501" s="5">
        <v>59.156999999999996</v>
      </c>
      <c r="G501" s="5">
        <v>290.09672600000005</v>
      </c>
      <c r="H501" s="5">
        <v>566.56910300000004</v>
      </c>
      <c r="I501" s="5">
        <v>50.745612999999999</v>
      </c>
      <c r="J501" s="5">
        <v>0</v>
      </c>
      <c r="K501" s="5">
        <v>617.31471599999998</v>
      </c>
      <c r="L501" s="5">
        <v>272.148549</v>
      </c>
      <c r="M501" s="5">
        <v>507.23434200000003</v>
      </c>
      <c r="N501" s="5">
        <v>32.191532000000002</v>
      </c>
      <c r="O501" s="5">
        <v>24.143648000000002</v>
      </c>
      <c r="P501" s="5">
        <v>637.11994900000002</v>
      </c>
      <c r="Q501" s="5">
        <v>37.262661000000001</v>
      </c>
      <c r="R501" s="5">
        <v>1237.9521319999999</v>
      </c>
      <c r="S501" s="5">
        <v>31.093764</v>
      </c>
      <c r="T501" s="5">
        <v>0</v>
      </c>
      <c r="U501" s="5">
        <v>0</v>
      </c>
      <c r="V501" s="5">
        <v>65.216128999999995</v>
      </c>
      <c r="W501" s="5">
        <v>2513.8220159999996</v>
      </c>
      <c r="X501" s="5">
        <v>2476.5593549999999</v>
      </c>
      <c r="Y501" s="19">
        <v>20.377033999999998</v>
      </c>
      <c r="Z501" s="19">
        <v>46.732179000000002</v>
      </c>
      <c r="AA501" s="19">
        <v>4.806908</v>
      </c>
      <c r="AB501" s="19">
        <v>0</v>
      </c>
      <c r="AC501" s="19">
        <v>51.539087000000002</v>
      </c>
      <c r="AD501" s="19">
        <v>26.698709000000001</v>
      </c>
      <c r="AE501" s="19">
        <v>47.505135000000003</v>
      </c>
      <c r="AF501" s="19">
        <v>3.0546669999999998</v>
      </c>
      <c r="AG501" s="19">
        <v>2.2909999999999999</v>
      </c>
      <c r="AH501" s="19">
        <v>59.496232999999997</v>
      </c>
      <c r="AI501" s="19">
        <v>3.5918220000000001</v>
      </c>
      <c r="AJ501" s="19">
        <v>112.34703500000001</v>
      </c>
      <c r="AK501" s="19">
        <v>3.078792</v>
      </c>
      <c r="AL501" s="19">
        <v>0</v>
      </c>
      <c r="AM501" s="19">
        <v>214.04065700000001</v>
      </c>
    </row>
    <row r="502" spans="1:39">
      <c r="A502" s="6" t="s">
        <v>1008</v>
      </c>
      <c r="B502" s="6" t="s">
        <v>930</v>
      </c>
      <c r="C502" s="6" t="s">
        <v>1009</v>
      </c>
      <c r="D502" s="5">
        <v>0</v>
      </c>
      <c r="E502" s="5">
        <v>50.072189000000009</v>
      </c>
      <c r="F502" s="5">
        <v>20.966999999999999</v>
      </c>
      <c r="G502" s="5">
        <v>71.039189000000007</v>
      </c>
      <c r="H502" s="5">
        <v>272.43849299999999</v>
      </c>
      <c r="I502" s="5">
        <v>15.918905000000001</v>
      </c>
      <c r="J502" s="5">
        <v>0</v>
      </c>
      <c r="K502" s="5">
        <v>288.35739800000005</v>
      </c>
      <c r="L502" s="5">
        <v>320.01063099999999</v>
      </c>
      <c r="M502" s="5">
        <v>498.76005200000003</v>
      </c>
      <c r="N502" s="5">
        <v>46.133472000000005</v>
      </c>
      <c r="O502" s="5">
        <v>34.600104000000002</v>
      </c>
      <c r="P502" s="5">
        <v>625.11196699999994</v>
      </c>
      <c r="Q502" s="5">
        <v>37.442303000000003</v>
      </c>
      <c r="R502" s="5">
        <v>1242.047898</v>
      </c>
      <c r="S502" s="5">
        <v>10.076478</v>
      </c>
      <c r="T502" s="5">
        <v>109.45099400000001</v>
      </c>
      <c r="U502" s="5">
        <v>0</v>
      </c>
      <c r="V502" s="5">
        <v>31.310072999999999</v>
      </c>
      <c r="W502" s="5">
        <v>2072.292661</v>
      </c>
      <c r="X502" s="5">
        <v>2034.8503579999999</v>
      </c>
      <c r="Y502" s="19">
        <v>4.4087249999999996</v>
      </c>
      <c r="Z502" s="19">
        <v>26.79233</v>
      </c>
      <c r="AA502" s="19">
        <v>1.523093</v>
      </c>
      <c r="AB502" s="19">
        <v>0</v>
      </c>
      <c r="AC502" s="19">
        <v>28.315422999999999</v>
      </c>
      <c r="AD502" s="19">
        <v>33.361359</v>
      </c>
      <c r="AE502" s="19">
        <v>55.523038</v>
      </c>
      <c r="AF502" s="19">
        <v>4.3776210000000004</v>
      </c>
      <c r="AG502" s="19">
        <v>3.2832170000000001</v>
      </c>
      <c r="AH502" s="19">
        <v>68.562706000000006</v>
      </c>
      <c r="AI502" s="19">
        <v>4.771744</v>
      </c>
      <c r="AJ502" s="19">
        <v>131.74658199999999</v>
      </c>
      <c r="AK502" s="19">
        <v>0.93813000000000002</v>
      </c>
      <c r="AL502" s="19">
        <v>10.124997</v>
      </c>
      <c r="AM502" s="19">
        <v>208.895216</v>
      </c>
    </row>
    <row r="503" spans="1:39">
      <c r="A503" s="6" t="s">
        <v>1010</v>
      </c>
      <c r="B503" s="6" t="s">
        <v>930</v>
      </c>
      <c r="C503" s="6" t="s">
        <v>1011</v>
      </c>
      <c r="D503" s="5">
        <v>0</v>
      </c>
      <c r="E503" s="5">
        <v>75.021127000000007</v>
      </c>
      <c r="F503" s="5">
        <v>34.011000000000003</v>
      </c>
      <c r="G503" s="5">
        <v>109.032127</v>
      </c>
      <c r="H503" s="5">
        <v>409.35720000000003</v>
      </c>
      <c r="I503" s="5">
        <v>27.913164000000002</v>
      </c>
      <c r="J503" s="5">
        <v>0</v>
      </c>
      <c r="K503" s="5">
        <v>437.27036400000003</v>
      </c>
      <c r="L503" s="5">
        <v>288.36787199999998</v>
      </c>
      <c r="M503" s="5">
        <v>400.66538299999996</v>
      </c>
      <c r="N503" s="5">
        <v>41.907077000000001</v>
      </c>
      <c r="O503" s="5">
        <v>31.430309000000001</v>
      </c>
      <c r="P503" s="5">
        <v>500.82878899999997</v>
      </c>
      <c r="Q503" s="5">
        <v>30.865309</v>
      </c>
      <c r="R503" s="5">
        <v>1005.696867</v>
      </c>
      <c r="S503" s="5">
        <v>9.9745669999999986</v>
      </c>
      <c r="T503" s="5">
        <v>0</v>
      </c>
      <c r="U503" s="5">
        <v>0</v>
      </c>
      <c r="V503" s="5">
        <v>37.801389999999998</v>
      </c>
      <c r="W503" s="5">
        <v>1888.1431869999999</v>
      </c>
      <c r="X503" s="5">
        <v>1857.2778780000001</v>
      </c>
      <c r="Y503" s="19">
        <v>6.6195110000000001</v>
      </c>
      <c r="Z503" s="19">
        <v>38.148055999999997</v>
      </c>
      <c r="AA503" s="19">
        <v>2.6541579999999998</v>
      </c>
      <c r="AB503" s="19">
        <v>0</v>
      </c>
      <c r="AC503" s="19">
        <v>40.802213999999999</v>
      </c>
      <c r="AD503" s="19">
        <v>30.066344999999998</v>
      </c>
      <c r="AE503" s="19">
        <v>31.069474</v>
      </c>
      <c r="AF503" s="19">
        <v>3.9765779999999999</v>
      </c>
      <c r="AG503" s="19">
        <v>2.982434</v>
      </c>
      <c r="AH503" s="19">
        <v>39.436279999999996</v>
      </c>
      <c r="AI503" s="19">
        <v>2.0406949999999999</v>
      </c>
      <c r="AJ503" s="19">
        <v>77.464765999999997</v>
      </c>
      <c r="AK503" s="19">
        <v>1.18346</v>
      </c>
      <c r="AL503" s="19">
        <v>0</v>
      </c>
      <c r="AM503" s="19">
        <v>156.13629599999999</v>
      </c>
    </row>
    <row r="504" spans="1:39">
      <c r="A504" s="6" t="s">
        <v>1012</v>
      </c>
      <c r="B504" s="6" t="s">
        <v>930</v>
      </c>
      <c r="C504" s="6" t="s">
        <v>1013</v>
      </c>
      <c r="D504" s="5">
        <v>0</v>
      </c>
      <c r="E504" s="5">
        <v>57.490276000000001</v>
      </c>
      <c r="F504" s="5">
        <v>29.972999999999999</v>
      </c>
      <c r="G504" s="5">
        <v>87.463275999999993</v>
      </c>
      <c r="H504" s="5">
        <v>356.45647400000001</v>
      </c>
      <c r="I504" s="5">
        <v>19.590934000000001</v>
      </c>
      <c r="J504" s="5">
        <v>0</v>
      </c>
      <c r="K504" s="5">
        <v>376.04740800000002</v>
      </c>
      <c r="L504" s="5">
        <v>235.88459499999999</v>
      </c>
      <c r="M504" s="5">
        <v>312.13547499999999</v>
      </c>
      <c r="N504" s="5">
        <v>34.152920000000002</v>
      </c>
      <c r="O504" s="5">
        <v>25.61469</v>
      </c>
      <c r="P504" s="5">
        <v>395.09950600000002</v>
      </c>
      <c r="Q504" s="5">
        <v>21.143954000000001</v>
      </c>
      <c r="R504" s="5">
        <v>788.14654500000006</v>
      </c>
      <c r="S504" s="5">
        <v>10.353641</v>
      </c>
      <c r="T504" s="5">
        <v>0</v>
      </c>
      <c r="U504" s="5">
        <v>0</v>
      </c>
      <c r="V504" s="5">
        <v>24.010589</v>
      </c>
      <c r="W504" s="5">
        <v>1521.906054</v>
      </c>
      <c r="X504" s="5">
        <v>1500.7621000000001</v>
      </c>
      <c r="Y504" s="19">
        <v>5.0056659999999997</v>
      </c>
      <c r="Z504" s="19">
        <v>34.615909000000002</v>
      </c>
      <c r="AA504" s="19">
        <v>1.7763739999999999</v>
      </c>
      <c r="AB504" s="19">
        <v>0</v>
      </c>
      <c r="AC504" s="19">
        <v>36.392282999999999</v>
      </c>
      <c r="AD504" s="19">
        <v>24.721495000000001</v>
      </c>
      <c r="AE504" s="19">
        <v>35.525913000000003</v>
      </c>
      <c r="AF504" s="19">
        <v>3.2407819999999998</v>
      </c>
      <c r="AG504" s="19">
        <v>2.4305870000000001</v>
      </c>
      <c r="AH504" s="19">
        <v>44.16039</v>
      </c>
      <c r="AI504" s="19">
        <v>2.8818839999999999</v>
      </c>
      <c r="AJ504" s="19">
        <v>85.357671999999994</v>
      </c>
      <c r="AK504" s="19">
        <v>0.98657399999999995</v>
      </c>
      <c r="AL504" s="19">
        <v>0</v>
      </c>
      <c r="AM504" s="19">
        <v>152.46368999999999</v>
      </c>
    </row>
    <row r="505" spans="1:39">
      <c r="A505" s="6" t="s">
        <v>1014</v>
      </c>
      <c r="B505" s="6" t="s">
        <v>930</v>
      </c>
      <c r="C505" s="6" t="s">
        <v>1015</v>
      </c>
      <c r="D505" s="5">
        <v>0</v>
      </c>
      <c r="E505" s="5">
        <v>80.556492999999989</v>
      </c>
      <c r="F505" s="5">
        <v>39.366</v>
      </c>
      <c r="G505" s="5">
        <v>119.92249299999999</v>
      </c>
      <c r="H505" s="5">
        <v>453.01131500000002</v>
      </c>
      <c r="I505" s="5">
        <v>39.513666000000001</v>
      </c>
      <c r="J505" s="5">
        <v>0</v>
      </c>
      <c r="K505" s="5">
        <v>492.52498100000003</v>
      </c>
      <c r="L505" s="5">
        <v>320.62705399999999</v>
      </c>
      <c r="M505" s="5">
        <v>520.90796599999999</v>
      </c>
      <c r="N505" s="5">
        <v>44.053069999999998</v>
      </c>
      <c r="O505" s="5">
        <v>33.039802000000002</v>
      </c>
      <c r="P505" s="5">
        <v>641.78649699999994</v>
      </c>
      <c r="Q505" s="5">
        <v>45.625059</v>
      </c>
      <c r="R505" s="5">
        <v>1285.4123940000002</v>
      </c>
      <c r="S505" s="5">
        <v>15.364877</v>
      </c>
      <c r="T505" s="5">
        <v>0</v>
      </c>
      <c r="U505" s="5">
        <v>0</v>
      </c>
      <c r="V505" s="5">
        <v>33.359500999999995</v>
      </c>
      <c r="W505" s="5">
        <v>2267.2113000000004</v>
      </c>
      <c r="X505" s="5">
        <v>2221.5862410000004</v>
      </c>
      <c r="Y505" s="19">
        <v>7.107926</v>
      </c>
      <c r="Z505" s="19">
        <v>44.630755999999998</v>
      </c>
      <c r="AA505" s="19">
        <v>3.4117630000000001</v>
      </c>
      <c r="AB505" s="19">
        <v>0</v>
      </c>
      <c r="AC505" s="19">
        <v>48.042518999999999</v>
      </c>
      <c r="AD505" s="19">
        <v>32.306050999999997</v>
      </c>
      <c r="AE505" s="19">
        <v>40.667743000000002</v>
      </c>
      <c r="AF505" s="19">
        <v>4.180212</v>
      </c>
      <c r="AG505" s="19">
        <v>3.1351589999999998</v>
      </c>
      <c r="AH505" s="19">
        <v>50.724902</v>
      </c>
      <c r="AI505" s="19">
        <v>3.197244</v>
      </c>
      <c r="AJ505" s="19">
        <v>98.708016000000001</v>
      </c>
      <c r="AK505" s="19">
        <v>1.7073739999999999</v>
      </c>
      <c r="AL505" s="19">
        <v>0</v>
      </c>
      <c r="AM505" s="19">
        <v>187.87188599999999</v>
      </c>
    </row>
    <row r="506" spans="1:39">
      <c r="A506" s="6" t="s">
        <v>1016</v>
      </c>
      <c r="B506" s="6" t="s">
        <v>930</v>
      </c>
      <c r="C506" s="6" t="s">
        <v>1017</v>
      </c>
      <c r="D506" s="5">
        <v>0</v>
      </c>
      <c r="E506" s="5">
        <v>65.013340999999997</v>
      </c>
      <c r="F506" s="5">
        <v>27.588000000000001</v>
      </c>
      <c r="G506" s="5">
        <v>92.601341000000005</v>
      </c>
      <c r="H506" s="5">
        <v>346.336321</v>
      </c>
      <c r="I506" s="5">
        <v>24.579276999999998</v>
      </c>
      <c r="J506" s="5">
        <v>0</v>
      </c>
      <c r="K506" s="5">
        <v>370.91559799999999</v>
      </c>
      <c r="L506" s="5">
        <v>363.14940300000001</v>
      </c>
      <c r="M506" s="5">
        <v>716.60568799999999</v>
      </c>
      <c r="N506" s="5">
        <v>50.949567000000002</v>
      </c>
      <c r="O506" s="5">
        <v>38.212175999999999</v>
      </c>
      <c r="P506" s="5">
        <v>877.71738300000004</v>
      </c>
      <c r="Q506" s="5">
        <v>65.812323000000006</v>
      </c>
      <c r="R506" s="5">
        <v>1749.297137</v>
      </c>
      <c r="S506" s="5">
        <v>12.568213</v>
      </c>
      <c r="T506" s="5">
        <v>0</v>
      </c>
      <c r="U506" s="5">
        <v>0</v>
      </c>
      <c r="V506" s="5">
        <v>41.102214999999994</v>
      </c>
      <c r="W506" s="5">
        <v>2629.6339069999999</v>
      </c>
      <c r="X506" s="5">
        <v>2563.8215840000003</v>
      </c>
      <c r="Y506" s="19">
        <v>5.7364709999999999</v>
      </c>
      <c r="Z506" s="19">
        <v>33.270974000000002</v>
      </c>
      <c r="AA506" s="19">
        <v>2.387734</v>
      </c>
      <c r="AB506" s="19">
        <v>0</v>
      </c>
      <c r="AC506" s="19">
        <v>35.658707999999997</v>
      </c>
      <c r="AD506" s="19">
        <v>37.056446999999999</v>
      </c>
      <c r="AE506" s="19">
        <v>64.461873999999995</v>
      </c>
      <c r="AF506" s="19">
        <v>4.8346229999999997</v>
      </c>
      <c r="AG506" s="19">
        <v>3.6259679999999999</v>
      </c>
      <c r="AH506" s="19">
        <v>79.065844999999996</v>
      </c>
      <c r="AI506" s="19">
        <v>5.8546659999999999</v>
      </c>
      <c r="AJ506" s="19">
        <v>151.98831000000001</v>
      </c>
      <c r="AK506" s="19">
        <v>1.3639190000000001</v>
      </c>
      <c r="AL506" s="19">
        <v>0</v>
      </c>
      <c r="AM506" s="19">
        <v>231.80385499999994</v>
      </c>
    </row>
    <row r="507" spans="1:39">
      <c r="A507" s="6" t="s">
        <v>1018</v>
      </c>
      <c r="B507" s="6" t="s">
        <v>930</v>
      </c>
      <c r="C507" s="6" t="s">
        <v>1019</v>
      </c>
      <c r="D507" s="5">
        <v>0</v>
      </c>
      <c r="E507" s="5">
        <v>45.733347000000002</v>
      </c>
      <c r="F507" s="5">
        <v>15.407999999999999</v>
      </c>
      <c r="G507" s="5">
        <v>61.141347000000003</v>
      </c>
      <c r="H507" s="5">
        <v>360.03186900000003</v>
      </c>
      <c r="I507" s="5">
        <v>21.745283000000001</v>
      </c>
      <c r="J507" s="5">
        <v>0</v>
      </c>
      <c r="K507" s="5">
        <v>381.777152</v>
      </c>
      <c r="L507" s="5">
        <v>428.86791399999998</v>
      </c>
      <c r="M507" s="5">
        <v>548.64482499999997</v>
      </c>
      <c r="N507" s="5">
        <v>66.963060999999996</v>
      </c>
      <c r="O507" s="5">
        <v>50.222296</v>
      </c>
      <c r="P507" s="5">
        <v>686.64647600000001</v>
      </c>
      <c r="Q507" s="5">
        <v>41.768177999999999</v>
      </c>
      <c r="R507" s="5">
        <v>1394.2448359999999</v>
      </c>
      <c r="S507" s="5">
        <v>6.1304849999999993</v>
      </c>
      <c r="T507" s="5">
        <v>0</v>
      </c>
      <c r="U507" s="5">
        <v>0</v>
      </c>
      <c r="V507" s="5">
        <v>40.094775999999996</v>
      </c>
      <c r="W507" s="5">
        <v>2312.2565099999997</v>
      </c>
      <c r="X507" s="5">
        <v>2270.4883319999999</v>
      </c>
      <c r="Y507" s="19">
        <v>4.0352959999999998</v>
      </c>
      <c r="Z507" s="19">
        <v>35.911062000000001</v>
      </c>
      <c r="AA507" s="19">
        <v>2.0294819999999998</v>
      </c>
      <c r="AB507" s="19">
        <v>0</v>
      </c>
      <c r="AC507" s="19">
        <v>37.940544000000003</v>
      </c>
      <c r="AD507" s="19">
        <v>46.282594000000003</v>
      </c>
      <c r="AE507" s="19">
        <v>54.505678000000003</v>
      </c>
      <c r="AF507" s="19">
        <v>6.3541489999999996</v>
      </c>
      <c r="AG507" s="19">
        <v>4.765612</v>
      </c>
      <c r="AH507" s="19">
        <v>67.804507000000001</v>
      </c>
      <c r="AI507" s="19">
        <v>4.3913169999999999</v>
      </c>
      <c r="AJ507" s="19">
        <v>133.429946</v>
      </c>
      <c r="AK507" s="19">
        <v>0.86245899999999998</v>
      </c>
      <c r="AL507" s="19">
        <v>0</v>
      </c>
      <c r="AM507" s="19">
        <v>222.55083900000002</v>
      </c>
    </row>
    <row r="508" spans="1:39">
      <c r="A508" s="6" t="s">
        <v>1020</v>
      </c>
      <c r="B508" s="6" t="s">
        <v>930</v>
      </c>
      <c r="C508" s="6" t="s">
        <v>1021</v>
      </c>
      <c r="D508" s="5">
        <v>0</v>
      </c>
      <c r="E508" s="5">
        <v>118.96694600000001</v>
      </c>
      <c r="F508" s="5">
        <v>49.128</v>
      </c>
      <c r="G508" s="5">
        <v>168.09494599999999</v>
      </c>
      <c r="H508" s="5">
        <v>704.74327300000004</v>
      </c>
      <c r="I508" s="5">
        <v>42.77675</v>
      </c>
      <c r="J508" s="5">
        <v>98.896607999999986</v>
      </c>
      <c r="K508" s="5">
        <v>846.41663100000005</v>
      </c>
      <c r="L508" s="5">
        <v>334.61525</v>
      </c>
      <c r="M508" s="5">
        <v>606.18752800000004</v>
      </c>
      <c r="N508" s="5">
        <v>40.633367</v>
      </c>
      <c r="O508" s="5">
        <v>30.475026000000003</v>
      </c>
      <c r="P508" s="5">
        <v>752.11954500000002</v>
      </c>
      <c r="Q508" s="5">
        <v>49.997980000000005</v>
      </c>
      <c r="R508" s="5">
        <v>1479.413446</v>
      </c>
      <c r="S508" s="5">
        <v>22.133693000000001</v>
      </c>
      <c r="T508" s="5">
        <v>0</v>
      </c>
      <c r="U508" s="5">
        <v>0</v>
      </c>
      <c r="V508" s="5">
        <v>60.422322000000001</v>
      </c>
      <c r="W508" s="5">
        <v>2911.0962880000002</v>
      </c>
      <c r="X508" s="5">
        <v>2861.0983080000001</v>
      </c>
      <c r="Y508" s="19">
        <v>10.497083</v>
      </c>
      <c r="Z508" s="19">
        <v>67.061862000000005</v>
      </c>
      <c r="AA508" s="19">
        <v>3.899794</v>
      </c>
      <c r="AB508" s="19">
        <v>12.390541000000001</v>
      </c>
      <c r="AC508" s="19">
        <v>83.352197000000004</v>
      </c>
      <c r="AD508" s="19">
        <v>32.761519</v>
      </c>
      <c r="AE508" s="19">
        <v>50.484720000000003</v>
      </c>
      <c r="AF508" s="19">
        <v>3.8557139999999999</v>
      </c>
      <c r="AG508" s="19">
        <v>2.8917869999999999</v>
      </c>
      <c r="AH508" s="19">
        <v>63.128298000000001</v>
      </c>
      <c r="AI508" s="19">
        <v>3.8757030000000001</v>
      </c>
      <c r="AJ508" s="19">
        <v>120.360519</v>
      </c>
      <c r="AK508" s="19">
        <v>2.1120399999999999</v>
      </c>
      <c r="AL508" s="19">
        <v>0</v>
      </c>
      <c r="AM508" s="19">
        <v>249.083358</v>
      </c>
    </row>
    <row r="509" spans="1:39">
      <c r="A509" s="6" t="s">
        <v>1022</v>
      </c>
      <c r="B509" s="6" t="s">
        <v>930</v>
      </c>
      <c r="C509" s="6" t="s">
        <v>1023</v>
      </c>
      <c r="D509" s="5">
        <v>0</v>
      </c>
      <c r="E509" s="5">
        <v>231.49182500000001</v>
      </c>
      <c r="F509" s="5">
        <v>82.947000000000003</v>
      </c>
      <c r="G509" s="5">
        <v>314.43882500000001</v>
      </c>
      <c r="H509" s="5">
        <v>1072.9937199999999</v>
      </c>
      <c r="I509" s="5">
        <v>75.361045000000004</v>
      </c>
      <c r="J509" s="5">
        <v>0</v>
      </c>
      <c r="K509" s="5">
        <v>1148.3547649999998</v>
      </c>
      <c r="L509" s="5">
        <v>430.10355099999998</v>
      </c>
      <c r="M509" s="5">
        <v>350.92859999999996</v>
      </c>
      <c r="N509" s="5">
        <v>50.700744</v>
      </c>
      <c r="O509" s="5">
        <v>38.025556999999999</v>
      </c>
      <c r="P509" s="5">
        <v>402.23101899999995</v>
      </c>
      <c r="Q509" s="5">
        <v>48.461569000000004</v>
      </c>
      <c r="R509" s="5">
        <v>890.347489</v>
      </c>
      <c r="S509" s="5">
        <v>19.874531999999999</v>
      </c>
      <c r="T509" s="5">
        <v>0</v>
      </c>
      <c r="U509" s="5">
        <v>0</v>
      </c>
      <c r="V509" s="5">
        <v>78.220835000000008</v>
      </c>
      <c r="W509" s="5">
        <v>2881.339997</v>
      </c>
      <c r="X509" s="5">
        <v>2832.878428</v>
      </c>
      <c r="Y509" s="19">
        <v>20.425749</v>
      </c>
      <c r="Z509" s="19">
        <v>103.91971700000001</v>
      </c>
      <c r="AA509" s="19">
        <v>6.5572410000000003</v>
      </c>
      <c r="AB509" s="19">
        <v>0</v>
      </c>
      <c r="AC509" s="19">
        <v>110.476958</v>
      </c>
      <c r="AD509" s="19">
        <v>40.921048999999996</v>
      </c>
      <c r="AE509" s="19">
        <v>47.244103000000003</v>
      </c>
      <c r="AF509" s="19">
        <v>4.8110150000000003</v>
      </c>
      <c r="AG509" s="19">
        <v>3.6082610000000002</v>
      </c>
      <c r="AH509" s="19">
        <v>61.787793999999998</v>
      </c>
      <c r="AI509" s="19">
        <v>2.0318000000000001</v>
      </c>
      <c r="AJ509" s="19">
        <v>117.451173</v>
      </c>
      <c r="AK509" s="19">
        <v>2.4152559999999998</v>
      </c>
      <c r="AL509" s="19">
        <v>0</v>
      </c>
      <c r="AM509" s="19">
        <v>291.69018500000004</v>
      </c>
    </row>
    <row r="510" spans="1:39">
      <c r="A510" s="6" t="s">
        <v>1024</v>
      </c>
      <c r="B510" s="6" t="s">
        <v>930</v>
      </c>
      <c r="C510" s="6" t="s">
        <v>1025</v>
      </c>
      <c r="D510" s="5">
        <v>0</v>
      </c>
      <c r="E510" s="5">
        <v>348.53815800000001</v>
      </c>
      <c r="F510" s="5">
        <v>114.408</v>
      </c>
      <c r="G510" s="5">
        <v>462.94615799999997</v>
      </c>
      <c r="H510" s="5">
        <v>1608.3474630000001</v>
      </c>
      <c r="I510" s="5">
        <v>161.49686499999999</v>
      </c>
      <c r="J510" s="5">
        <v>0</v>
      </c>
      <c r="K510" s="5">
        <v>1769.8443279999999</v>
      </c>
      <c r="L510" s="5">
        <v>490.312051</v>
      </c>
      <c r="M510" s="5">
        <v>396.83137699999997</v>
      </c>
      <c r="N510" s="5">
        <v>51.356152999999999</v>
      </c>
      <c r="O510" s="5">
        <v>38.517114999999997</v>
      </c>
      <c r="P510" s="5">
        <v>454.84434499999998</v>
      </c>
      <c r="Q510" s="5">
        <v>54.800523999999996</v>
      </c>
      <c r="R510" s="5">
        <v>996.349514</v>
      </c>
      <c r="S510" s="5">
        <v>52.004182999999998</v>
      </c>
      <c r="T510" s="5">
        <v>0</v>
      </c>
      <c r="U510" s="5">
        <v>0</v>
      </c>
      <c r="V510" s="5">
        <v>151.444389</v>
      </c>
      <c r="W510" s="5">
        <v>3922.900623</v>
      </c>
      <c r="X510" s="5">
        <v>3868.1000989999998</v>
      </c>
      <c r="Y510" s="19">
        <v>30.753367000000001</v>
      </c>
      <c r="Z510" s="19">
        <v>152.21913699999999</v>
      </c>
      <c r="AA510" s="19">
        <v>15.191646</v>
      </c>
      <c r="AB510" s="19">
        <v>0</v>
      </c>
      <c r="AC510" s="19">
        <v>167.41078300000001</v>
      </c>
      <c r="AD510" s="19">
        <v>45.148707000000002</v>
      </c>
      <c r="AE510" s="19">
        <v>43.898606999999998</v>
      </c>
      <c r="AF510" s="19">
        <v>4.8732059999999997</v>
      </c>
      <c r="AG510" s="19">
        <v>3.654906</v>
      </c>
      <c r="AH510" s="19">
        <v>50.316164000000001</v>
      </c>
      <c r="AI510" s="19">
        <v>6.0621879999999999</v>
      </c>
      <c r="AJ510" s="19">
        <v>102.74288300000001</v>
      </c>
      <c r="AK510" s="19">
        <v>5.7176239999999998</v>
      </c>
      <c r="AL510" s="19">
        <v>0</v>
      </c>
      <c r="AM510" s="19">
        <v>351.77336400000002</v>
      </c>
    </row>
    <row r="511" spans="1:39">
      <c r="A511" s="6" t="s">
        <v>1026</v>
      </c>
      <c r="B511" s="6" t="s">
        <v>930</v>
      </c>
      <c r="C511" s="6" t="s">
        <v>1027</v>
      </c>
      <c r="D511" s="5">
        <v>0</v>
      </c>
      <c r="E511" s="5">
        <v>150.617718</v>
      </c>
      <c r="F511" s="5">
        <v>62.901000000000003</v>
      </c>
      <c r="G511" s="5">
        <v>213.51871800000001</v>
      </c>
      <c r="H511" s="5">
        <v>1490.6016440000001</v>
      </c>
      <c r="I511" s="5">
        <v>101.518113</v>
      </c>
      <c r="J511" s="5">
        <v>0</v>
      </c>
      <c r="K511" s="5">
        <v>1592.1197569999999</v>
      </c>
      <c r="L511" s="5">
        <v>481.43540899999999</v>
      </c>
      <c r="M511" s="5">
        <v>581.90532200000007</v>
      </c>
      <c r="N511" s="5">
        <v>67.872577000000007</v>
      </c>
      <c r="O511" s="5">
        <v>50.904432</v>
      </c>
      <c r="P511" s="5">
        <v>737.73064299999999</v>
      </c>
      <c r="Q511" s="5">
        <v>38.736998</v>
      </c>
      <c r="R511" s="5">
        <v>1477.1499720000002</v>
      </c>
      <c r="S511" s="5">
        <v>32.801839999999999</v>
      </c>
      <c r="T511" s="5">
        <v>0</v>
      </c>
      <c r="U511" s="5">
        <v>0</v>
      </c>
      <c r="V511" s="5">
        <v>92.816013999999996</v>
      </c>
      <c r="W511" s="5">
        <v>3889.8417100000001</v>
      </c>
      <c r="X511" s="5">
        <v>3851.1047119999998</v>
      </c>
      <c r="Y511" s="19">
        <v>13.289797999999999</v>
      </c>
      <c r="Z511" s="19">
        <v>118.91475800000001</v>
      </c>
      <c r="AA511" s="19">
        <v>9.2289189999999994</v>
      </c>
      <c r="AB511" s="19">
        <v>0</v>
      </c>
      <c r="AC511" s="19">
        <v>128.143677</v>
      </c>
      <c r="AD511" s="19">
        <v>50.182372000000001</v>
      </c>
      <c r="AE511" s="19">
        <v>57.068151999999998</v>
      </c>
      <c r="AF511" s="19">
        <v>6.4404539999999999</v>
      </c>
      <c r="AG511" s="19">
        <v>4.8303399999999996</v>
      </c>
      <c r="AH511" s="19">
        <v>71.933743000000007</v>
      </c>
      <c r="AI511" s="19">
        <v>4.0439160000000003</v>
      </c>
      <c r="AJ511" s="19">
        <v>140.27268900000001</v>
      </c>
      <c r="AK511" s="19">
        <v>3.1046320000000001</v>
      </c>
      <c r="AL511" s="19">
        <v>0</v>
      </c>
      <c r="AM511" s="19">
        <v>334.99316799999997</v>
      </c>
    </row>
    <row r="512" spans="1:39">
      <c r="A512" s="6" t="s">
        <v>1028</v>
      </c>
      <c r="B512" s="6" t="s">
        <v>930</v>
      </c>
      <c r="C512" s="6" t="s">
        <v>1029</v>
      </c>
      <c r="D512" s="5">
        <v>0</v>
      </c>
      <c r="E512" s="5">
        <v>133.93806400000003</v>
      </c>
      <c r="F512" s="5">
        <v>39.545999999999999</v>
      </c>
      <c r="G512" s="5">
        <v>173.48406400000002</v>
      </c>
      <c r="H512" s="5">
        <v>848.23563100000001</v>
      </c>
      <c r="I512" s="5">
        <v>42.613269000000003</v>
      </c>
      <c r="J512" s="5">
        <v>0</v>
      </c>
      <c r="K512" s="5">
        <v>890.84890000000007</v>
      </c>
      <c r="L512" s="5">
        <v>630.58823499999994</v>
      </c>
      <c r="M512" s="5">
        <v>838.40802699999995</v>
      </c>
      <c r="N512" s="5">
        <v>67.808888999999994</v>
      </c>
      <c r="O512" s="5">
        <v>50.856665999999997</v>
      </c>
      <c r="P512" s="5">
        <v>1048.021911</v>
      </c>
      <c r="Q512" s="5">
        <v>64.576265000000006</v>
      </c>
      <c r="R512" s="5">
        <v>2069.671758</v>
      </c>
      <c r="S512" s="5">
        <v>34.177648999999995</v>
      </c>
      <c r="T512" s="5">
        <v>0</v>
      </c>
      <c r="U512" s="5">
        <v>0</v>
      </c>
      <c r="V512" s="5">
        <v>103.811159</v>
      </c>
      <c r="W512" s="5">
        <v>3902.5817649999999</v>
      </c>
      <c r="X512" s="5">
        <v>3838.0055000000002</v>
      </c>
      <c r="Y512" s="19">
        <v>10.825782</v>
      </c>
      <c r="Z512" s="19">
        <v>84.447764000000006</v>
      </c>
      <c r="AA512" s="19">
        <v>3.902136</v>
      </c>
      <c r="AB512" s="19">
        <v>0</v>
      </c>
      <c r="AC512" s="19">
        <v>88.349900000000005</v>
      </c>
      <c r="AD512" s="19">
        <v>52.201501</v>
      </c>
      <c r="AE512" s="19">
        <v>81.258588000000003</v>
      </c>
      <c r="AF512" s="19">
        <v>6.4344089999999996</v>
      </c>
      <c r="AG512" s="19">
        <v>4.8258080000000003</v>
      </c>
      <c r="AH512" s="19">
        <v>101.160138</v>
      </c>
      <c r="AI512" s="19">
        <v>6.5024129999999998</v>
      </c>
      <c r="AJ512" s="19">
        <v>193.678943</v>
      </c>
      <c r="AK512" s="19">
        <v>2.8691089999999999</v>
      </c>
      <c r="AL512" s="19">
        <v>0</v>
      </c>
      <c r="AM512" s="19">
        <v>347.92523499999999</v>
      </c>
    </row>
    <row r="513" spans="1:39">
      <c r="A513" s="6" t="s">
        <v>1030</v>
      </c>
      <c r="B513" s="6" t="s">
        <v>930</v>
      </c>
      <c r="C513" s="6" t="s">
        <v>774</v>
      </c>
      <c r="D513" s="5">
        <v>0</v>
      </c>
      <c r="E513" s="5">
        <v>219.329645</v>
      </c>
      <c r="F513" s="5">
        <v>90.48</v>
      </c>
      <c r="G513" s="5">
        <v>309.80964500000005</v>
      </c>
      <c r="H513" s="5">
        <v>793.52352500000006</v>
      </c>
      <c r="I513" s="5">
        <v>76.147268999999994</v>
      </c>
      <c r="J513" s="5">
        <v>0</v>
      </c>
      <c r="K513" s="5">
        <v>869.670794</v>
      </c>
      <c r="L513" s="5">
        <v>429.863317</v>
      </c>
      <c r="M513" s="5">
        <v>542.57773299999997</v>
      </c>
      <c r="N513" s="5">
        <v>55.986950999999998</v>
      </c>
      <c r="O513" s="5">
        <v>41.990214000000002</v>
      </c>
      <c r="P513" s="5">
        <v>684.7141949999999</v>
      </c>
      <c r="Q513" s="5">
        <v>37.976362999999999</v>
      </c>
      <c r="R513" s="5">
        <v>1363.2454560000001</v>
      </c>
      <c r="S513" s="5">
        <v>31.457832</v>
      </c>
      <c r="T513" s="5">
        <v>0</v>
      </c>
      <c r="U513" s="5">
        <v>0</v>
      </c>
      <c r="V513" s="5">
        <v>71.63227400000001</v>
      </c>
      <c r="W513" s="5">
        <v>3075.6793180000004</v>
      </c>
      <c r="X513" s="5">
        <v>3037.7029550000007</v>
      </c>
      <c r="Y513" s="19">
        <v>19.352616000000001</v>
      </c>
      <c r="Z513" s="19">
        <v>75.77955</v>
      </c>
      <c r="AA513" s="19">
        <v>7.6866130000000004</v>
      </c>
      <c r="AB513" s="19">
        <v>0</v>
      </c>
      <c r="AC513" s="19">
        <v>83.466162999999995</v>
      </c>
      <c r="AD513" s="19">
        <v>43.284502000000003</v>
      </c>
      <c r="AE513" s="19">
        <v>45.948220999999997</v>
      </c>
      <c r="AF513" s="19">
        <v>5.3126230000000003</v>
      </c>
      <c r="AG513" s="19">
        <v>3.984467</v>
      </c>
      <c r="AH513" s="19">
        <v>58.409706</v>
      </c>
      <c r="AI513" s="19">
        <v>2.9662359999999999</v>
      </c>
      <c r="AJ513" s="19">
        <v>113.655017</v>
      </c>
      <c r="AK513" s="19">
        <v>3.1714579999999999</v>
      </c>
      <c r="AL513" s="19">
        <v>0</v>
      </c>
      <c r="AM513" s="19">
        <v>262.929756</v>
      </c>
    </row>
    <row r="514" spans="1:39">
      <c r="A514" s="6" t="s">
        <v>1031</v>
      </c>
      <c r="B514" s="6" t="s">
        <v>930</v>
      </c>
      <c r="C514" s="6" t="s">
        <v>1032</v>
      </c>
      <c r="D514" s="5">
        <v>0</v>
      </c>
      <c r="E514" s="5">
        <v>124.58128199999999</v>
      </c>
      <c r="F514" s="5">
        <v>54.896999999999998</v>
      </c>
      <c r="G514" s="5">
        <v>179.47828200000001</v>
      </c>
      <c r="H514" s="5">
        <v>649.17589300000009</v>
      </c>
      <c r="I514" s="5">
        <v>42.007332999999996</v>
      </c>
      <c r="J514" s="5">
        <v>0</v>
      </c>
      <c r="K514" s="5">
        <v>691.18322599999999</v>
      </c>
      <c r="L514" s="5">
        <v>319.562702</v>
      </c>
      <c r="M514" s="5">
        <v>470.12811299999998</v>
      </c>
      <c r="N514" s="5">
        <v>35.970897999999998</v>
      </c>
      <c r="O514" s="5">
        <v>26.978173999999999</v>
      </c>
      <c r="P514" s="5">
        <v>598.72202000000004</v>
      </c>
      <c r="Q514" s="5">
        <v>29.707362</v>
      </c>
      <c r="R514" s="5">
        <v>1161.5065670000001</v>
      </c>
      <c r="S514" s="5">
        <v>19.072058000000002</v>
      </c>
      <c r="T514" s="5">
        <v>0</v>
      </c>
      <c r="U514" s="5">
        <v>0</v>
      </c>
      <c r="V514" s="5">
        <v>83.90761599999999</v>
      </c>
      <c r="W514" s="5">
        <v>2454.7104509999999</v>
      </c>
      <c r="X514" s="5">
        <v>2425.0030889999998</v>
      </c>
      <c r="Y514" s="19">
        <v>10.992466</v>
      </c>
      <c r="Z514" s="19">
        <v>64.796978999999993</v>
      </c>
      <c r="AA514" s="19">
        <v>3.4351880000000001</v>
      </c>
      <c r="AB514" s="19">
        <v>0</v>
      </c>
      <c r="AC514" s="19">
        <v>68.232167000000004</v>
      </c>
      <c r="AD514" s="19">
        <v>29.512474999999998</v>
      </c>
      <c r="AE514" s="19">
        <v>48.614190000000001</v>
      </c>
      <c r="AF514" s="19">
        <v>3.4132920000000002</v>
      </c>
      <c r="AG514" s="19">
        <v>2.5599699999999999</v>
      </c>
      <c r="AH514" s="19">
        <v>61.214765</v>
      </c>
      <c r="AI514" s="19">
        <v>3.481833</v>
      </c>
      <c r="AJ514" s="19">
        <v>115.802217</v>
      </c>
      <c r="AK514" s="19">
        <v>2.4882970000000002</v>
      </c>
      <c r="AL514" s="19">
        <v>0</v>
      </c>
      <c r="AM514" s="19">
        <v>227.02762200000001</v>
      </c>
    </row>
    <row r="515" spans="1:39">
      <c r="A515" s="6" t="s">
        <v>1033</v>
      </c>
      <c r="B515" s="6" t="s">
        <v>930</v>
      </c>
      <c r="C515" s="6" t="s">
        <v>1034</v>
      </c>
      <c r="D515" s="5">
        <v>0</v>
      </c>
      <c r="E515" s="5">
        <v>111.772408</v>
      </c>
      <c r="F515" s="5">
        <v>43.014000000000003</v>
      </c>
      <c r="G515" s="5">
        <v>154.78640799999999</v>
      </c>
      <c r="H515" s="5">
        <v>591.57399399999997</v>
      </c>
      <c r="I515" s="5">
        <v>30.331705999999997</v>
      </c>
      <c r="J515" s="5">
        <v>0</v>
      </c>
      <c r="K515" s="5">
        <v>621.90569999999991</v>
      </c>
      <c r="L515" s="5">
        <v>330.49067300000002</v>
      </c>
      <c r="M515" s="5">
        <v>596.95541700000001</v>
      </c>
      <c r="N515" s="5">
        <v>41.378329999999998</v>
      </c>
      <c r="O515" s="5">
        <v>31.033746000000001</v>
      </c>
      <c r="P515" s="5">
        <v>747.12263699999994</v>
      </c>
      <c r="Q515" s="5">
        <v>45.437863</v>
      </c>
      <c r="R515" s="5">
        <v>1461.927993</v>
      </c>
      <c r="S515" s="5">
        <v>22.530082999999998</v>
      </c>
      <c r="T515" s="5">
        <v>0</v>
      </c>
      <c r="U515" s="5">
        <v>0</v>
      </c>
      <c r="V515" s="5">
        <v>69.06823</v>
      </c>
      <c r="W515" s="5">
        <v>2660.7090870000002</v>
      </c>
      <c r="X515" s="5">
        <v>2615.2712240000005</v>
      </c>
      <c r="Y515" s="19">
        <v>9.103586</v>
      </c>
      <c r="Z515" s="19">
        <v>55.393858000000002</v>
      </c>
      <c r="AA515" s="19">
        <v>2.7709630000000001</v>
      </c>
      <c r="AB515" s="19">
        <v>0</v>
      </c>
      <c r="AC515" s="19">
        <v>58.164821000000003</v>
      </c>
      <c r="AD515" s="19">
        <v>32.492953</v>
      </c>
      <c r="AE515" s="19">
        <v>54.041786000000002</v>
      </c>
      <c r="AF515" s="19">
        <v>3.9264049999999999</v>
      </c>
      <c r="AG515" s="19">
        <v>2.9448020000000001</v>
      </c>
      <c r="AH515" s="19">
        <v>67.745576999999997</v>
      </c>
      <c r="AI515" s="19">
        <v>4.0491510000000002</v>
      </c>
      <c r="AJ515" s="19">
        <v>128.65857</v>
      </c>
      <c r="AK515" s="19">
        <v>2.1594470000000001</v>
      </c>
      <c r="AL515" s="19">
        <v>0</v>
      </c>
      <c r="AM515" s="19">
        <v>230.57937700000002</v>
      </c>
    </row>
    <row r="516" spans="1:39">
      <c r="A516" s="6" t="s">
        <v>1035</v>
      </c>
      <c r="B516" s="6" t="s">
        <v>930</v>
      </c>
      <c r="C516" s="6" t="s">
        <v>1036</v>
      </c>
      <c r="D516" s="5">
        <v>0</v>
      </c>
      <c r="E516" s="5">
        <v>638.77013799999997</v>
      </c>
      <c r="F516" s="5">
        <v>286.01400000000001</v>
      </c>
      <c r="G516" s="5">
        <v>924.78413799999987</v>
      </c>
      <c r="H516" s="5">
        <v>1848.051234</v>
      </c>
      <c r="I516" s="5">
        <v>274.76232500000003</v>
      </c>
      <c r="J516" s="5">
        <v>0</v>
      </c>
      <c r="K516" s="5">
        <v>2122.8135589999997</v>
      </c>
      <c r="L516" s="5">
        <v>782.31526199999996</v>
      </c>
      <c r="M516" s="5">
        <v>695.92836399999999</v>
      </c>
      <c r="N516" s="5">
        <v>65.97082300000001</v>
      </c>
      <c r="O516" s="5">
        <v>49.478118000000002</v>
      </c>
      <c r="P516" s="5">
        <v>797.66646400000002</v>
      </c>
      <c r="Q516" s="5">
        <v>96.104393000000002</v>
      </c>
      <c r="R516" s="5">
        <v>1705.148162</v>
      </c>
      <c r="S516" s="5">
        <v>70.491133000000005</v>
      </c>
      <c r="T516" s="5">
        <v>0</v>
      </c>
      <c r="U516" s="5">
        <v>0</v>
      </c>
      <c r="V516" s="5">
        <v>245.95099299999998</v>
      </c>
      <c r="W516" s="5">
        <v>5851.5032469999996</v>
      </c>
      <c r="X516" s="5">
        <v>5755.3988539999991</v>
      </c>
      <c r="Y516" s="19">
        <v>56.362071</v>
      </c>
      <c r="Z516" s="19">
        <v>171.36917399999999</v>
      </c>
      <c r="AA516" s="19">
        <v>26.473884000000002</v>
      </c>
      <c r="AB516" s="19">
        <v>0</v>
      </c>
      <c r="AC516" s="19">
        <v>197.84305800000001</v>
      </c>
      <c r="AD516" s="19">
        <v>68.408595000000005</v>
      </c>
      <c r="AE516" s="19">
        <v>63.768366999999998</v>
      </c>
      <c r="AF516" s="19">
        <v>6.2600009999999999</v>
      </c>
      <c r="AG516" s="19">
        <v>4.6950019999999997</v>
      </c>
      <c r="AH516" s="19">
        <v>73.090697000000006</v>
      </c>
      <c r="AI516" s="19">
        <v>8.806108</v>
      </c>
      <c r="AJ516" s="19">
        <v>147.81406699999999</v>
      </c>
      <c r="AK516" s="19">
        <v>6.7668619999999997</v>
      </c>
      <c r="AL516" s="19">
        <v>0</v>
      </c>
      <c r="AM516" s="19">
        <v>477.19465300000002</v>
      </c>
    </row>
    <row r="517" spans="1:39">
      <c r="A517" s="6" t="s">
        <v>1037</v>
      </c>
      <c r="B517" s="6" t="s">
        <v>930</v>
      </c>
      <c r="C517" s="6" t="s">
        <v>1038</v>
      </c>
      <c r="D517" s="5">
        <v>0</v>
      </c>
      <c r="E517" s="5">
        <v>61.787536000000003</v>
      </c>
      <c r="F517" s="5">
        <v>27.849</v>
      </c>
      <c r="G517" s="5">
        <v>89.636535999999992</v>
      </c>
      <c r="H517" s="5">
        <v>478.04414600000001</v>
      </c>
      <c r="I517" s="5">
        <v>21.933675000000001</v>
      </c>
      <c r="J517" s="5">
        <v>0</v>
      </c>
      <c r="K517" s="5">
        <v>499.97782100000001</v>
      </c>
      <c r="L517" s="5">
        <v>326.03186700000003</v>
      </c>
      <c r="M517" s="5">
        <v>503.89174600000001</v>
      </c>
      <c r="N517" s="5">
        <v>48.906832999999999</v>
      </c>
      <c r="O517" s="5">
        <v>36.680123000000002</v>
      </c>
      <c r="P517" s="5">
        <v>627.55108999999993</v>
      </c>
      <c r="Q517" s="5">
        <v>40.176127000000001</v>
      </c>
      <c r="R517" s="5">
        <v>1257.205919</v>
      </c>
      <c r="S517" s="5">
        <v>12.810720999999999</v>
      </c>
      <c r="T517" s="5">
        <v>0</v>
      </c>
      <c r="U517" s="5">
        <v>0</v>
      </c>
      <c r="V517" s="5">
        <v>44.513521999999995</v>
      </c>
      <c r="W517" s="5">
        <v>2230.1763860000001</v>
      </c>
      <c r="X517" s="5">
        <v>2190.0002589999999</v>
      </c>
      <c r="Y517" s="19">
        <v>5.1575949999999997</v>
      </c>
      <c r="Z517" s="19">
        <v>47.748635999999998</v>
      </c>
      <c r="AA517" s="19">
        <v>1.965476</v>
      </c>
      <c r="AB517" s="19">
        <v>0</v>
      </c>
      <c r="AC517" s="19">
        <v>49.714112</v>
      </c>
      <c r="AD517" s="19">
        <v>34.732999</v>
      </c>
      <c r="AE517" s="19">
        <v>43.515366</v>
      </c>
      <c r="AF517" s="19">
        <v>4.6407870000000004</v>
      </c>
      <c r="AG517" s="19">
        <v>3.4805899999999999</v>
      </c>
      <c r="AH517" s="19">
        <v>54.478020000000001</v>
      </c>
      <c r="AI517" s="19">
        <v>3.3027229999999999</v>
      </c>
      <c r="AJ517" s="19">
        <v>106.114763</v>
      </c>
      <c r="AK517" s="19">
        <v>1.2281200000000001</v>
      </c>
      <c r="AL517" s="19">
        <v>0</v>
      </c>
      <c r="AM517" s="19">
        <v>196.94758899999999</v>
      </c>
    </row>
    <row r="518" spans="1:39">
      <c r="A518" s="6" t="s">
        <v>1039</v>
      </c>
      <c r="B518" s="6" t="s">
        <v>930</v>
      </c>
      <c r="C518" s="6" t="s">
        <v>1040</v>
      </c>
      <c r="D518" s="5">
        <v>0</v>
      </c>
      <c r="E518" s="5">
        <v>149.43326499999998</v>
      </c>
      <c r="F518" s="5">
        <v>57.582000000000001</v>
      </c>
      <c r="G518" s="5">
        <v>207.01526499999997</v>
      </c>
      <c r="H518" s="5">
        <v>1016.4542610000001</v>
      </c>
      <c r="I518" s="5">
        <v>87.399937000000008</v>
      </c>
      <c r="J518" s="5">
        <v>0</v>
      </c>
      <c r="K518" s="5">
        <v>1103.854198</v>
      </c>
      <c r="L518" s="5">
        <v>412.12199800000002</v>
      </c>
      <c r="M518" s="5">
        <v>497.05103100000002</v>
      </c>
      <c r="N518" s="5">
        <v>50.902945000000003</v>
      </c>
      <c r="O518" s="5">
        <v>38.177210000000002</v>
      </c>
      <c r="P518" s="5">
        <v>639.72725200000002</v>
      </c>
      <c r="Q518" s="5">
        <v>27.456795999999997</v>
      </c>
      <c r="R518" s="5">
        <v>1253.3152339999999</v>
      </c>
      <c r="S518" s="5">
        <v>32.665759000000001</v>
      </c>
      <c r="T518" s="5">
        <v>0</v>
      </c>
      <c r="U518" s="5">
        <v>0</v>
      </c>
      <c r="V518" s="5">
        <v>127.07673600000001</v>
      </c>
      <c r="W518" s="5">
        <v>3136.0491900000006</v>
      </c>
      <c r="X518" s="5">
        <v>3108.5923940000002</v>
      </c>
      <c r="Y518" s="19">
        <v>12.543801999999999</v>
      </c>
      <c r="Z518" s="19">
        <v>96.622983000000005</v>
      </c>
      <c r="AA518" s="19">
        <v>9.0402880000000003</v>
      </c>
      <c r="AB518" s="19">
        <v>0</v>
      </c>
      <c r="AC518" s="19">
        <v>105.66327099999999</v>
      </c>
      <c r="AD518" s="19">
        <v>41.435338999999999</v>
      </c>
      <c r="AE518" s="19">
        <v>51.063639000000002</v>
      </c>
      <c r="AF518" s="19">
        <v>4.8301990000000004</v>
      </c>
      <c r="AG518" s="19">
        <v>3.6226479999999999</v>
      </c>
      <c r="AH518" s="19">
        <v>64.964298999999997</v>
      </c>
      <c r="AI518" s="19">
        <v>3.2659739999999999</v>
      </c>
      <c r="AJ518" s="19">
        <v>124.480785</v>
      </c>
      <c r="AK518" s="19">
        <v>3.4775499999999999</v>
      </c>
      <c r="AL518" s="19">
        <v>0</v>
      </c>
      <c r="AM518" s="19">
        <v>287.60074699999996</v>
      </c>
    </row>
    <row r="519" spans="1:39">
      <c r="A519" s="6" t="s">
        <v>1041</v>
      </c>
      <c r="B519" s="6" t="s">
        <v>930</v>
      </c>
      <c r="C519" s="6" t="s">
        <v>1042</v>
      </c>
      <c r="D519" s="5">
        <v>0</v>
      </c>
      <c r="E519" s="5">
        <v>631.39514199999996</v>
      </c>
      <c r="F519" s="5">
        <v>306.97199999999998</v>
      </c>
      <c r="G519" s="5">
        <v>938.36714199999994</v>
      </c>
      <c r="H519" s="5">
        <v>3062.2717769999999</v>
      </c>
      <c r="I519" s="5">
        <v>210.01675500000002</v>
      </c>
      <c r="J519" s="5">
        <v>238.05350300000001</v>
      </c>
      <c r="K519" s="5">
        <v>3510.3420349999997</v>
      </c>
      <c r="L519" s="5">
        <v>912.24508500000002</v>
      </c>
      <c r="M519" s="5">
        <v>0</v>
      </c>
      <c r="N519" s="5">
        <v>74.326751999999999</v>
      </c>
      <c r="O519" s="5">
        <v>55.745063000000002</v>
      </c>
      <c r="P519" s="5">
        <v>1569.1930669999999</v>
      </c>
      <c r="Q519" s="5">
        <v>189.059406</v>
      </c>
      <c r="R519" s="5">
        <v>1888.324288</v>
      </c>
      <c r="S519" s="5">
        <v>55.155088999999997</v>
      </c>
      <c r="T519" s="5">
        <v>0</v>
      </c>
      <c r="U519" s="5">
        <v>0</v>
      </c>
      <c r="V519" s="5">
        <v>199.47942600000002</v>
      </c>
      <c r="W519" s="5">
        <v>7503.9130649999988</v>
      </c>
      <c r="X519" s="5">
        <v>7314.8536589999985</v>
      </c>
      <c r="Y519" s="19">
        <v>55.711336000000003</v>
      </c>
      <c r="Z519" s="19">
        <v>191.09657799999999</v>
      </c>
      <c r="AA519" s="19">
        <v>20.098893</v>
      </c>
      <c r="AB519" s="19">
        <v>50.640211999999998</v>
      </c>
      <c r="AC519" s="19">
        <v>261.83568300000002</v>
      </c>
      <c r="AD519" s="19">
        <v>78.372669000000002</v>
      </c>
      <c r="AE519" s="19">
        <v>0</v>
      </c>
      <c r="AF519" s="19">
        <v>7.0529070000000003</v>
      </c>
      <c r="AG519" s="19">
        <v>5.2896799999999997</v>
      </c>
      <c r="AH519" s="19">
        <v>136.99212299999999</v>
      </c>
      <c r="AI519" s="19">
        <v>16.505075000000001</v>
      </c>
      <c r="AJ519" s="19">
        <v>149.33471</v>
      </c>
      <c r="AK519" s="19">
        <v>6.0797040000000004</v>
      </c>
      <c r="AL519" s="19">
        <v>0</v>
      </c>
      <c r="AM519" s="19">
        <v>551.33410200000003</v>
      </c>
    </row>
    <row r="520" spans="1:39">
      <c r="A520" s="6" t="s">
        <v>1043</v>
      </c>
      <c r="B520" s="6" t="s">
        <v>930</v>
      </c>
      <c r="C520" s="6" t="s">
        <v>1044</v>
      </c>
      <c r="D520" s="5">
        <v>0</v>
      </c>
      <c r="E520" s="5">
        <v>39.862618000000005</v>
      </c>
      <c r="F520" s="5">
        <v>16.497</v>
      </c>
      <c r="G520" s="5">
        <v>56.359618000000005</v>
      </c>
      <c r="H520" s="5">
        <v>210.51324199999999</v>
      </c>
      <c r="I520" s="5">
        <v>10.724447</v>
      </c>
      <c r="J520" s="5">
        <v>0</v>
      </c>
      <c r="K520" s="5">
        <v>221.23768900000002</v>
      </c>
      <c r="L520" s="5">
        <v>292.20837299999999</v>
      </c>
      <c r="M520" s="5">
        <v>551.15863899999999</v>
      </c>
      <c r="N520" s="5">
        <v>42.214957999999996</v>
      </c>
      <c r="O520" s="5">
        <v>31.661217000000001</v>
      </c>
      <c r="P520" s="5">
        <v>680.87985100000003</v>
      </c>
      <c r="Q520" s="5">
        <v>47.202342999999999</v>
      </c>
      <c r="R520" s="5">
        <v>1353.1170079999999</v>
      </c>
      <c r="S520" s="5">
        <v>9.1948720000000002</v>
      </c>
      <c r="T520" s="5">
        <v>65.670596000000003</v>
      </c>
      <c r="U520" s="5">
        <v>0</v>
      </c>
      <c r="V520" s="5">
        <v>22.716017999999998</v>
      </c>
      <c r="W520" s="5">
        <v>2020.5041739999999</v>
      </c>
      <c r="X520" s="5">
        <v>1973.3018309999998</v>
      </c>
      <c r="Y520" s="19">
        <v>3.6314139999999999</v>
      </c>
      <c r="Z520" s="19">
        <v>19.493701000000001</v>
      </c>
      <c r="AA520" s="19">
        <v>1.061234</v>
      </c>
      <c r="AB520" s="19">
        <v>0</v>
      </c>
      <c r="AC520" s="19">
        <v>20.554935</v>
      </c>
      <c r="AD520" s="19">
        <v>30.464623</v>
      </c>
      <c r="AE520" s="19">
        <v>42.2697</v>
      </c>
      <c r="AF520" s="19">
        <v>4.0057929999999997</v>
      </c>
      <c r="AG520" s="19">
        <v>3.004343</v>
      </c>
      <c r="AH520" s="19">
        <v>52.979711999999999</v>
      </c>
      <c r="AI520" s="19">
        <v>3.1721940000000002</v>
      </c>
      <c r="AJ520" s="19">
        <v>102.259548</v>
      </c>
      <c r="AK520" s="19">
        <v>0.98110600000000003</v>
      </c>
      <c r="AL520" s="19">
        <v>6.0749979999999999</v>
      </c>
      <c r="AM520" s="19">
        <v>163.966624</v>
      </c>
    </row>
    <row r="521" spans="1:39">
      <c r="A521" s="6" t="s">
        <v>1045</v>
      </c>
      <c r="B521" s="6" t="s">
        <v>930</v>
      </c>
      <c r="C521" s="6" t="s">
        <v>1046</v>
      </c>
      <c r="D521" s="5">
        <v>0</v>
      </c>
      <c r="E521" s="5">
        <v>170.05631299999999</v>
      </c>
      <c r="F521" s="5">
        <v>68.888999999999996</v>
      </c>
      <c r="G521" s="5">
        <v>238.945313</v>
      </c>
      <c r="H521" s="5">
        <v>526.38028000000008</v>
      </c>
      <c r="I521" s="5">
        <v>50.039271999999997</v>
      </c>
      <c r="J521" s="5">
        <v>0</v>
      </c>
      <c r="K521" s="5">
        <v>576.41955200000007</v>
      </c>
      <c r="L521" s="5">
        <v>352.10738699999996</v>
      </c>
      <c r="M521" s="5">
        <v>405.41592300000002</v>
      </c>
      <c r="N521" s="5">
        <v>48.399140000000003</v>
      </c>
      <c r="O521" s="5">
        <v>36.299355000000006</v>
      </c>
      <c r="P521" s="5">
        <v>515.81394</v>
      </c>
      <c r="Q521" s="5">
        <v>25.909496000000001</v>
      </c>
      <c r="R521" s="5">
        <v>1031.8378540000001</v>
      </c>
      <c r="S521" s="5">
        <v>20.581137999999999</v>
      </c>
      <c r="T521" s="5">
        <v>0</v>
      </c>
      <c r="U521" s="5">
        <v>0</v>
      </c>
      <c r="V521" s="5">
        <v>59.261727</v>
      </c>
      <c r="W521" s="5">
        <v>2279.1529709999995</v>
      </c>
      <c r="X521" s="5">
        <v>2253.2434749999998</v>
      </c>
      <c r="Y521" s="19">
        <v>15.004968999999999</v>
      </c>
      <c r="Z521" s="19">
        <v>44.446962999999997</v>
      </c>
      <c r="AA521" s="19">
        <v>3.827985</v>
      </c>
      <c r="AB521" s="19">
        <v>0</v>
      </c>
      <c r="AC521" s="19">
        <v>48.274948000000002</v>
      </c>
      <c r="AD521" s="19">
        <v>36.254359000000001</v>
      </c>
      <c r="AE521" s="19">
        <v>36.587662000000002</v>
      </c>
      <c r="AF521" s="19">
        <v>4.5926130000000001</v>
      </c>
      <c r="AG521" s="19">
        <v>3.4444590000000002</v>
      </c>
      <c r="AH521" s="19">
        <v>46.573301999999998</v>
      </c>
      <c r="AI521" s="19">
        <v>2.3250109999999999</v>
      </c>
      <c r="AJ521" s="19">
        <v>91.198036000000002</v>
      </c>
      <c r="AK521" s="19">
        <v>2.0616949999999998</v>
      </c>
      <c r="AL521" s="19">
        <v>0</v>
      </c>
      <c r="AM521" s="19">
        <v>192.79400699999999</v>
      </c>
    </row>
    <row r="522" spans="1:39">
      <c r="A522" s="6" t="s">
        <v>1047</v>
      </c>
      <c r="B522" s="6" t="s">
        <v>930</v>
      </c>
      <c r="C522" s="6" t="s">
        <v>1048</v>
      </c>
      <c r="D522" s="5">
        <v>0</v>
      </c>
      <c r="E522" s="5">
        <v>85.837666999999996</v>
      </c>
      <c r="F522" s="5">
        <v>40.185000000000002</v>
      </c>
      <c r="G522" s="5">
        <v>126.022667</v>
      </c>
      <c r="H522" s="5">
        <v>711.41471000000001</v>
      </c>
      <c r="I522" s="5">
        <v>79.574267000000006</v>
      </c>
      <c r="J522" s="5">
        <v>0</v>
      </c>
      <c r="K522" s="5">
        <v>790.98897699999998</v>
      </c>
      <c r="L522" s="5">
        <v>330.30778800000002</v>
      </c>
      <c r="M522" s="5">
        <v>528.58309299999996</v>
      </c>
      <c r="N522" s="5">
        <v>35.346125000000001</v>
      </c>
      <c r="O522" s="5">
        <v>26.509594</v>
      </c>
      <c r="P522" s="5">
        <v>673.78829599999995</v>
      </c>
      <c r="Q522" s="5">
        <v>33.035167000000001</v>
      </c>
      <c r="R522" s="5">
        <v>1297.2622749999998</v>
      </c>
      <c r="S522" s="5">
        <v>14.865497999999999</v>
      </c>
      <c r="T522" s="5">
        <v>0</v>
      </c>
      <c r="U522" s="5">
        <v>0</v>
      </c>
      <c r="V522" s="5">
        <v>67.007986000000002</v>
      </c>
      <c r="W522" s="5">
        <v>2626.455191</v>
      </c>
      <c r="X522" s="5">
        <v>2593.420024</v>
      </c>
      <c r="Y522" s="19">
        <v>7.573912</v>
      </c>
      <c r="Z522" s="19">
        <v>71.061351000000002</v>
      </c>
      <c r="AA522" s="19">
        <v>7.8796439999999999</v>
      </c>
      <c r="AB522" s="19">
        <v>0</v>
      </c>
      <c r="AC522" s="19">
        <v>78.940995000000001</v>
      </c>
      <c r="AD522" s="19">
        <v>29.261564</v>
      </c>
      <c r="AE522" s="19">
        <v>53.019668000000003</v>
      </c>
      <c r="AF522" s="19">
        <v>3.3540079999999999</v>
      </c>
      <c r="AG522" s="19">
        <v>2.5155059999999998</v>
      </c>
      <c r="AH522" s="19">
        <v>66.893788000000001</v>
      </c>
      <c r="AI522" s="19">
        <v>3.71991</v>
      </c>
      <c r="AJ522" s="19">
        <v>125.78297000000001</v>
      </c>
      <c r="AK522" s="19">
        <v>1.332838</v>
      </c>
      <c r="AL522" s="19">
        <v>0</v>
      </c>
      <c r="AM522" s="19">
        <v>242.89227899999997</v>
      </c>
    </row>
    <row r="523" spans="1:39">
      <c r="A523" s="6" t="s">
        <v>1049</v>
      </c>
      <c r="B523" s="6" t="s">
        <v>930</v>
      </c>
      <c r="C523" s="6" t="s">
        <v>1050</v>
      </c>
      <c r="D523" s="5">
        <v>0</v>
      </c>
      <c r="E523" s="5">
        <v>55.316130999999999</v>
      </c>
      <c r="F523" s="5">
        <v>25.428000000000001</v>
      </c>
      <c r="G523" s="5">
        <v>80.744130999999996</v>
      </c>
      <c r="H523" s="5">
        <v>301.55412199999995</v>
      </c>
      <c r="I523" s="5">
        <v>30.078977999999999</v>
      </c>
      <c r="J523" s="5">
        <v>24.227990000000002</v>
      </c>
      <c r="K523" s="5">
        <v>355.86109000000005</v>
      </c>
      <c r="L523" s="5">
        <v>310.47908699999999</v>
      </c>
      <c r="M523" s="5">
        <v>649.7782709999999</v>
      </c>
      <c r="N523" s="5">
        <v>48.045430999999994</v>
      </c>
      <c r="O523" s="5">
        <v>36.034072999999999</v>
      </c>
      <c r="P523" s="5">
        <v>789.97752800000001</v>
      </c>
      <c r="Q523" s="5">
        <v>63.138425000000005</v>
      </c>
      <c r="R523" s="5">
        <v>1586.9737279999999</v>
      </c>
      <c r="S523" s="5">
        <v>6.6924160000000006</v>
      </c>
      <c r="T523" s="5">
        <v>0</v>
      </c>
      <c r="U523" s="5">
        <v>0</v>
      </c>
      <c r="V523" s="5">
        <v>43.898919999999997</v>
      </c>
      <c r="W523" s="5">
        <v>2384.6493719999999</v>
      </c>
      <c r="X523" s="5">
        <v>2321.5109470000002</v>
      </c>
      <c r="Y523" s="19">
        <v>4.8808350000000003</v>
      </c>
      <c r="Z523" s="19">
        <v>30.121451</v>
      </c>
      <c r="AA523" s="19">
        <v>2.9238339999999998</v>
      </c>
      <c r="AB523" s="19">
        <v>0</v>
      </c>
      <c r="AC523" s="19">
        <v>33.045285</v>
      </c>
      <c r="AD523" s="19">
        <v>33.753025999999998</v>
      </c>
      <c r="AE523" s="19">
        <v>49.443928</v>
      </c>
      <c r="AF523" s="19">
        <v>4.5590489999999999</v>
      </c>
      <c r="AG523" s="19">
        <v>3.4192870000000002</v>
      </c>
      <c r="AH523" s="19">
        <v>60.806130000000003</v>
      </c>
      <c r="AI523" s="19">
        <v>4.3962240000000001</v>
      </c>
      <c r="AJ523" s="19">
        <v>118.22839399999999</v>
      </c>
      <c r="AK523" s="19">
        <v>0.80836200000000002</v>
      </c>
      <c r="AL523" s="19">
        <v>0</v>
      </c>
      <c r="AM523" s="19">
        <v>190.715902</v>
      </c>
    </row>
    <row r="524" spans="1:39">
      <c r="A524" s="6" t="s">
        <v>1051</v>
      </c>
      <c r="B524" s="6" t="s">
        <v>930</v>
      </c>
      <c r="C524" s="6" t="s">
        <v>1052</v>
      </c>
      <c r="D524" s="5">
        <v>0</v>
      </c>
      <c r="E524" s="5">
        <v>91.257288000000003</v>
      </c>
      <c r="F524" s="5">
        <v>39.024000000000001</v>
      </c>
      <c r="G524" s="5">
        <v>130.28128799999999</v>
      </c>
      <c r="H524" s="5">
        <v>480.60188099999999</v>
      </c>
      <c r="I524" s="5">
        <v>54.507838999999997</v>
      </c>
      <c r="J524" s="5">
        <v>0</v>
      </c>
      <c r="K524" s="5">
        <v>535.10971999999992</v>
      </c>
      <c r="L524" s="5">
        <v>376.33265799999998</v>
      </c>
      <c r="M524" s="5">
        <v>487.529472</v>
      </c>
      <c r="N524" s="5">
        <v>49.626235000000001</v>
      </c>
      <c r="O524" s="5">
        <v>37.219677000000004</v>
      </c>
      <c r="P524" s="5">
        <v>615.362931</v>
      </c>
      <c r="Q524" s="5">
        <v>34.05415</v>
      </c>
      <c r="R524" s="5">
        <v>1223.792465</v>
      </c>
      <c r="S524" s="5">
        <v>17.327479</v>
      </c>
      <c r="T524" s="5">
        <v>0</v>
      </c>
      <c r="U524" s="5">
        <v>0</v>
      </c>
      <c r="V524" s="5">
        <v>46.547749000000003</v>
      </c>
      <c r="W524" s="5">
        <v>2329.3913589999997</v>
      </c>
      <c r="X524" s="5">
        <v>2295.3372089999998</v>
      </c>
      <c r="Y524" s="19">
        <v>8.0521130000000003</v>
      </c>
      <c r="Z524" s="19">
        <v>47.619228999999997</v>
      </c>
      <c r="AA524" s="19">
        <v>4.9552579999999997</v>
      </c>
      <c r="AB524" s="19">
        <v>0</v>
      </c>
      <c r="AC524" s="19">
        <v>52.574486999999998</v>
      </c>
      <c r="AD524" s="19">
        <v>37.433674000000003</v>
      </c>
      <c r="AE524" s="19">
        <v>50.959738000000002</v>
      </c>
      <c r="AF524" s="19">
        <v>4.7090509999999997</v>
      </c>
      <c r="AG524" s="19">
        <v>3.5317880000000001</v>
      </c>
      <c r="AH524" s="19">
        <v>63.593169000000003</v>
      </c>
      <c r="AI524" s="19">
        <v>3.9881199999999999</v>
      </c>
      <c r="AJ524" s="19">
        <v>122.793746</v>
      </c>
      <c r="AK524" s="19">
        <v>1.726383</v>
      </c>
      <c r="AL524" s="19">
        <v>0</v>
      </c>
      <c r="AM524" s="19">
        <v>222.58040300000002</v>
      </c>
    </row>
    <row r="525" spans="1:39">
      <c r="A525" s="6" t="s">
        <v>1053</v>
      </c>
      <c r="B525" s="6" t="s">
        <v>930</v>
      </c>
      <c r="C525" s="6" t="s">
        <v>1054</v>
      </c>
      <c r="D525" s="5">
        <v>0</v>
      </c>
      <c r="E525" s="5">
        <v>60.456672000000005</v>
      </c>
      <c r="F525" s="5">
        <v>27.117000000000001</v>
      </c>
      <c r="G525" s="5">
        <v>87.573672000000002</v>
      </c>
      <c r="H525" s="5">
        <v>377.975371</v>
      </c>
      <c r="I525" s="5">
        <v>24.584883999999999</v>
      </c>
      <c r="J525" s="5">
        <v>0</v>
      </c>
      <c r="K525" s="5">
        <v>402.56025499999998</v>
      </c>
      <c r="L525" s="5">
        <v>327.13110399999999</v>
      </c>
      <c r="M525" s="5">
        <v>445.67043199999995</v>
      </c>
      <c r="N525" s="5">
        <v>52.488762000000001</v>
      </c>
      <c r="O525" s="5">
        <v>39.366571</v>
      </c>
      <c r="P525" s="5">
        <v>546.661383</v>
      </c>
      <c r="Q525" s="5">
        <v>40.463681999999999</v>
      </c>
      <c r="R525" s="5">
        <v>1124.65083</v>
      </c>
      <c r="S525" s="5">
        <v>9.7915939999999999</v>
      </c>
      <c r="T525" s="5">
        <v>0</v>
      </c>
      <c r="U525" s="5">
        <v>0</v>
      </c>
      <c r="V525" s="5">
        <v>17.205794000000001</v>
      </c>
      <c r="W525" s="5">
        <v>1968.9132490000002</v>
      </c>
      <c r="X525" s="5">
        <v>1928.4495670000001</v>
      </c>
      <c r="Y525" s="19">
        <v>6.0832860000000002</v>
      </c>
      <c r="Z525" s="19">
        <v>37.755969999999998</v>
      </c>
      <c r="AA525" s="19">
        <v>1.883559</v>
      </c>
      <c r="AB525" s="19">
        <v>0</v>
      </c>
      <c r="AC525" s="19">
        <v>39.639529000000003</v>
      </c>
      <c r="AD525" s="19">
        <v>35.992426000000002</v>
      </c>
      <c r="AE525" s="19">
        <v>39.188569000000001</v>
      </c>
      <c r="AF525" s="19">
        <v>4.9806780000000002</v>
      </c>
      <c r="AG525" s="19">
        <v>3.7355079999999998</v>
      </c>
      <c r="AH525" s="19">
        <v>48.216645</v>
      </c>
      <c r="AI525" s="19">
        <v>3.4711180000000001</v>
      </c>
      <c r="AJ525" s="19">
        <v>96.121399999999994</v>
      </c>
      <c r="AK525" s="19">
        <v>1.2735810000000001</v>
      </c>
      <c r="AL525" s="19">
        <v>0</v>
      </c>
      <c r="AM525" s="19">
        <v>179.11022199999999</v>
      </c>
    </row>
    <row r="526" spans="1:39">
      <c r="A526" s="6" t="s">
        <v>1055</v>
      </c>
      <c r="B526" s="6" t="s">
        <v>930</v>
      </c>
      <c r="C526" s="6" t="s">
        <v>1056</v>
      </c>
      <c r="D526" s="5">
        <v>0</v>
      </c>
      <c r="E526" s="5">
        <v>390.425298</v>
      </c>
      <c r="F526" s="5">
        <v>162.708</v>
      </c>
      <c r="G526" s="5">
        <v>553.13329799999997</v>
      </c>
      <c r="H526" s="5">
        <v>2181.8369640000001</v>
      </c>
      <c r="I526" s="5">
        <v>114.464647</v>
      </c>
      <c r="J526" s="5">
        <v>0</v>
      </c>
      <c r="K526" s="5">
        <v>2296.3016109999999</v>
      </c>
      <c r="L526" s="5">
        <v>640.15811899999994</v>
      </c>
      <c r="M526" s="5">
        <v>455.67298800000003</v>
      </c>
      <c r="N526" s="5">
        <v>70.928380000000004</v>
      </c>
      <c r="O526" s="5">
        <v>53.196285000000003</v>
      </c>
      <c r="P526" s="5">
        <v>522.28803800000003</v>
      </c>
      <c r="Q526" s="5">
        <v>62.926269999999995</v>
      </c>
      <c r="R526" s="5">
        <v>1165.0119609999999</v>
      </c>
      <c r="S526" s="5">
        <v>48.373158000000004</v>
      </c>
      <c r="T526" s="5">
        <v>0</v>
      </c>
      <c r="U526" s="5">
        <v>0</v>
      </c>
      <c r="V526" s="5">
        <v>143.00949299999999</v>
      </c>
      <c r="W526" s="5">
        <v>4845.9876399999994</v>
      </c>
      <c r="X526" s="5">
        <v>4783.0613700000004</v>
      </c>
      <c r="Y526" s="19">
        <v>34.449291000000002</v>
      </c>
      <c r="Z526" s="19">
        <v>205.72390300000001</v>
      </c>
      <c r="AA526" s="19">
        <v>10.462889000000001</v>
      </c>
      <c r="AB526" s="19">
        <v>0</v>
      </c>
      <c r="AC526" s="19">
        <v>216.186792</v>
      </c>
      <c r="AD526" s="19">
        <v>59.231735</v>
      </c>
      <c r="AE526" s="19">
        <v>39.287993999999998</v>
      </c>
      <c r="AF526" s="19">
        <v>6.7304209999999998</v>
      </c>
      <c r="AG526" s="19">
        <v>5.0478160000000001</v>
      </c>
      <c r="AH526" s="19">
        <v>45.031525000000002</v>
      </c>
      <c r="AI526" s="19">
        <v>5.4254850000000001</v>
      </c>
      <c r="AJ526" s="19">
        <v>96.097756000000004</v>
      </c>
      <c r="AK526" s="19">
        <v>4.9945250000000003</v>
      </c>
      <c r="AL526" s="19">
        <v>0</v>
      </c>
      <c r="AM526" s="19">
        <v>410.96009900000001</v>
      </c>
    </row>
    <row r="527" spans="1:39">
      <c r="A527" s="6" t="s">
        <v>1057</v>
      </c>
      <c r="B527" s="6" t="s">
        <v>930</v>
      </c>
      <c r="C527" s="6" t="s">
        <v>1058</v>
      </c>
      <c r="D527" s="5">
        <v>0</v>
      </c>
      <c r="E527" s="5">
        <v>113.679934</v>
      </c>
      <c r="F527" s="5">
        <v>37.622999999999998</v>
      </c>
      <c r="G527" s="5">
        <v>151.30293400000002</v>
      </c>
      <c r="H527" s="5">
        <v>646.61155599999995</v>
      </c>
      <c r="I527" s="5">
        <v>35.493533999999997</v>
      </c>
      <c r="J527" s="5">
        <v>0</v>
      </c>
      <c r="K527" s="5">
        <v>682.10509000000002</v>
      </c>
      <c r="L527" s="5">
        <v>494.82102500000002</v>
      </c>
      <c r="M527" s="5">
        <v>706.84146799999996</v>
      </c>
      <c r="N527" s="5">
        <v>72.913831000000002</v>
      </c>
      <c r="O527" s="5">
        <v>54.685372999999998</v>
      </c>
      <c r="P527" s="5">
        <v>882.99312100000009</v>
      </c>
      <c r="Q527" s="5">
        <v>54.777226999999996</v>
      </c>
      <c r="R527" s="5">
        <v>1772.21102</v>
      </c>
      <c r="S527" s="5">
        <v>29.209426000000001</v>
      </c>
      <c r="T527" s="5">
        <v>0</v>
      </c>
      <c r="U527" s="5">
        <v>0</v>
      </c>
      <c r="V527" s="5">
        <v>71.011994999999999</v>
      </c>
      <c r="W527" s="5">
        <v>3200.6614900000004</v>
      </c>
      <c r="X527" s="5">
        <v>3145.8842630000004</v>
      </c>
      <c r="Y527" s="19">
        <v>10.042074</v>
      </c>
      <c r="Z527" s="19">
        <v>63.996581999999997</v>
      </c>
      <c r="AA527" s="19">
        <v>3.1418560000000002</v>
      </c>
      <c r="AB527" s="19">
        <v>0</v>
      </c>
      <c r="AC527" s="19">
        <v>67.138437999999994</v>
      </c>
      <c r="AD527" s="19">
        <v>52.359233000000003</v>
      </c>
      <c r="AE527" s="19">
        <v>66.148058000000006</v>
      </c>
      <c r="AF527" s="19">
        <v>6.9188190000000001</v>
      </c>
      <c r="AG527" s="19">
        <v>5.189114</v>
      </c>
      <c r="AH527" s="19">
        <v>82.556163999999995</v>
      </c>
      <c r="AI527" s="19">
        <v>5.1712670000000003</v>
      </c>
      <c r="AJ527" s="19">
        <v>160.81215499999999</v>
      </c>
      <c r="AK527" s="19">
        <v>2.6513819999999999</v>
      </c>
      <c r="AL527" s="19">
        <v>0</v>
      </c>
      <c r="AM527" s="19">
        <v>293.00328200000001</v>
      </c>
    </row>
    <row r="528" spans="1:39">
      <c r="A528" s="6" t="s">
        <v>1059</v>
      </c>
      <c r="B528" s="6" t="s">
        <v>930</v>
      </c>
      <c r="C528" s="6" t="s">
        <v>1060</v>
      </c>
      <c r="D528" s="5">
        <v>0</v>
      </c>
      <c r="E528" s="5">
        <v>79.777463999999995</v>
      </c>
      <c r="F528" s="5">
        <v>31.484999999999999</v>
      </c>
      <c r="G528" s="5">
        <v>111.26246399999999</v>
      </c>
      <c r="H528" s="5">
        <v>345.417124</v>
      </c>
      <c r="I528" s="5">
        <v>30.055455000000002</v>
      </c>
      <c r="J528" s="5">
        <v>0</v>
      </c>
      <c r="K528" s="5">
        <v>375.47257900000005</v>
      </c>
      <c r="L528" s="5">
        <v>291.35869700000001</v>
      </c>
      <c r="M528" s="5">
        <v>425.49452500000001</v>
      </c>
      <c r="N528" s="5">
        <v>35.753385999999999</v>
      </c>
      <c r="O528" s="5">
        <v>26.815039000000002</v>
      </c>
      <c r="P528" s="5">
        <v>538.61927000000003</v>
      </c>
      <c r="Q528" s="5">
        <v>28.804945</v>
      </c>
      <c r="R528" s="5">
        <v>1055.487165</v>
      </c>
      <c r="S528" s="5">
        <v>13.58858</v>
      </c>
      <c r="T528" s="5">
        <v>0</v>
      </c>
      <c r="U528" s="5">
        <v>0</v>
      </c>
      <c r="V528" s="5">
        <v>46.141059999999996</v>
      </c>
      <c r="W528" s="5">
        <v>1893.310545</v>
      </c>
      <c r="X528" s="5">
        <v>1864.5056000000002</v>
      </c>
      <c r="Y528" s="19">
        <v>7.0391880000000002</v>
      </c>
      <c r="Z528" s="19">
        <v>32.930191000000001</v>
      </c>
      <c r="AA528" s="19">
        <v>2.641794</v>
      </c>
      <c r="AB528" s="19">
        <v>0</v>
      </c>
      <c r="AC528" s="19">
        <v>35.571984999999998</v>
      </c>
      <c r="AD528" s="19">
        <v>27.957131</v>
      </c>
      <c r="AE528" s="19">
        <v>42.042445000000001</v>
      </c>
      <c r="AF528" s="19">
        <v>3.392652</v>
      </c>
      <c r="AG528" s="19">
        <v>2.544489</v>
      </c>
      <c r="AH528" s="19">
        <v>52.813924</v>
      </c>
      <c r="AI528" s="19">
        <v>3.0851120000000001</v>
      </c>
      <c r="AJ528" s="19">
        <v>100.79351</v>
      </c>
      <c r="AK528" s="19">
        <v>1.345078</v>
      </c>
      <c r="AL528" s="19">
        <v>0</v>
      </c>
      <c r="AM528" s="19">
        <v>172.70689200000001</v>
      </c>
    </row>
    <row r="529" spans="1:39">
      <c r="A529" s="6" t="s">
        <v>1061</v>
      </c>
      <c r="B529" s="6" t="s">
        <v>930</v>
      </c>
      <c r="C529" s="6" t="s">
        <v>1062</v>
      </c>
      <c r="D529" s="5">
        <v>0</v>
      </c>
      <c r="E529" s="5">
        <v>102.371037</v>
      </c>
      <c r="F529" s="5">
        <v>50.058</v>
      </c>
      <c r="G529" s="5">
        <v>152.42903700000002</v>
      </c>
      <c r="H529" s="5">
        <v>642.90466200000003</v>
      </c>
      <c r="I529" s="5">
        <v>65.812065000000004</v>
      </c>
      <c r="J529" s="5">
        <v>0</v>
      </c>
      <c r="K529" s="5">
        <v>708.71672699999999</v>
      </c>
      <c r="L529" s="5">
        <v>373.91928000000001</v>
      </c>
      <c r="M529" s="5">
        <v>476.348727</v>
      </c>
      <c r="N529" s="5">
        <v>48.954259</v>
      </c>
      <c r="O529" s="5">
        <v>36.715694000000006</v>
      </c>
      <c r="P529" s="5">
        <v>605.53060400000004</v>
      </c>
      <c r="Q529" s="5">
        <v>30.755473000000002</v>
      </c>
      <c r="R529" s="5">
        <v>1198.3047569999999</v>
      </c>
      <c r="S529" s="5">
        <v>16.431198999999999</v>
      </c>
      <c r="T529" s="5">
        <v>0</v>
      </c>
      <c r="U529" s="5">
        <v>0</v>
      </c>
      <c r="V529" s="5">
        <v>87.896452999999994</v>
      </c>
      <c r="W529" s="5">
        <v>2537.6974530000002</v>
      </c>
      <c r="X529" s="5">
        <v>2506.9419800000001</v>
      </c>
      <c r="Y529" s="19">
        <v>9.9664599999999997</v>
      </c>
      <c r="Z529" s="19">
        <v>53.935738000000001</v>
      </c>
      <c r="AA529" s="19">
        <v>5.9714729999999996</v>
      </c>
      <c r="AB529" s="19">
        <v>0</v>
      </c>
      <c r="AC529" s="19">
        <v>59.907210999999997</v>
      </c>
      <c r="AD529" s="19">
        <v>37.430444999999999</v>
      </c>
      <c r="AE529" s="19">
        <v>48.885750000000002</v>
      </c>
      <c r="AF529" s="19">
        <v>4.6452879999999999</v>
      </c>
      <c r="AG529" s="19">
        <v>3.4839660000000001</v>
      </c>
      <c r="AH529" s="19">
        <v>61.505361000000001</v>
      </c>
      <c r="AI529" s="19">
        <v>3.5314890000000001</v>
      </c>
      <c r="AJ529" s="19">
        <v>118.520365</v>
      </c>
      <c r="AK529" s="19">
        <v>2.4296449999999998</v>
      </c>
      <c r="AL529" s="19">
        <v>0</v>
      </c>
      <c r="AM529" s="19">
        <v>228.25412599999999</v>
      </c>
    </row>
    <row r="530" spans="1:39">
      <c r="A530" s="6" t="s">
        <v>1063</v>
      </c>
      <c r="B530" s="6" t="s">
        <v>930</v>
      </c>
      <c r="C530" s="6" t="s">
        <v>1064</v>
      </c>
      <c r="D530" s="5">
        <v>0</v>
      </c>
      <c r="E530" s="5">
        <v>191.15774800000003</v>
      </c>
      <c r="F530" s="5">
        <v>83.037000000000006</v>
      </c>
      <c r="G530" s="5">
        <v>274.194748</v>
      </c>
      <c r="H530" s="5">
        <v>897.16332599999998</v>
      </c>
      <c r="I530" s="5">
        <v>38.180764000000003</v>
      </c>
      <c r="J530" s="5">
        <v>0</v>
      </c>
      <c r="K530" s="5">
        <v>935.34408999999994</v>
      </c>
      <c r="L530" s="5">
        <v>391.55507299999999</v>
      </c>
      <c r="M530" s="5">
        <v>413.67659299999997</v>
      </c>
      <c r="N530" s="5">
        <v>51.344372999999997</v>
      </c>
      <c r="O530" s="5">
        <v>38.508279000000002</v>
      </c>
      <c r="P530" s="5">
        <v>532.43935299999998</v>
      </c>
      <c r="Q530" s="5">
        <v>22.840190999999997</v>
      </c>
      <c r="R530" s="5">
        <v>1058.8087890000002</v>
      </c>
      <c r="S530" s="5">
        <v>31.890246999999999</v>
      </c>
      <c r="T530" s="5">
        <v>0</v>
      </c>
      <c r="U530" s="5">
        <v>0</v>
      </c>
      <c r="V530" s="5">
        <v>83.577149000000006</v>
      </c>
      <c r="W530" s="5">
        <v>2775.3700960000006</v>
      </c>
      <c r="X530" s="5">
        <v>2752.5299050000003</v>
      </c>
      <c r="Y530" s="19">
        <v>16.866859999999999</v>
      </c>
      <c r="Z530" s="19">
        <v>81.016538999999995</v>
      </c>
      <c r="AA530" s="19">
        <v>3.6891639999999999</v>
      </c>
      <c r="AB530" s="19">
        <v>0</v>
      </c>
      <c r="AC530" s="19">
        <v>84.705703</v>
      </c>
      <c r="AD530" s="19">
        <v>39.170284000000002</v>
      </c>
      <c r="AE530" s="19">
        <v>38.919592000000002</v>
      </c>
      <c r="AF530" s="19">
        <v>4.8720869999999996</v>
      </c>
      <c r="AG530" s="19">
        <v>3.654064</v>
      </c>
      <c r="AH530" s="19">
        <v>49.936537999999999</v>
      </c>
      <c r="AI530" s="19">
        <v>2.24092</v>
      </c>
      <c r="AJ530" s="19">
        <v>97.382281000000006</v>
      </c>
      <c r="AK530" s="19">
        <v>3.5596220000000001</v>
      </c>
      <c r="AL530" s="19">
        <v>0</v>
      </c>
      <c r="AM530" s="19">
        <v>241.68475000000001</v>
      </c>
    </row>
    <row r="531" spans="1:39">
      <c r="A531" s="6" t="s">
        <v>1065</v>
      </c>
      <c r="B531" s="6" t="s">
        <v>930</v>
      </c>
      <c r="C531" s="6" t="s">
        <v>1066</v>
      </c>
      <c r="D531" s="5">
        <v>0</v>
      </c>
      <c r="E531" s="5">
        <v>226.29600100000002</v>
      </c>
      <c r="F531" s="5">
        <v>86.843999999999994</v>
      </c>
      <c r="G531" s="5">
        <v>313.14000100000004</v>
      </c>
      <c r="H531" s="5">
        <v>1134.313384</v>
      </c>
      <c r="I531" s="5">
        <v>92.436168000000009</v>
      </c>
      <c r="J531" s="5">
        <v>0</v>
      </c>
      <c r="K531" s="5">
        <v>1226.7495520000002</v>
      </c>
      <c r="L531" s="5">
        <v>469.899473</v>
      </c>
      <c r="M531" s="5">
        <v>575.44943699999999</v>
      </c>
      <c r="N531" s="5">
        <v>57.035387</v>
      </c>
      <c r="O531" s="5">
        <v>42.776540999999995</v>
      </c>
      <c r="P531" s="5">
        <v>735.51937399999997</v>
      </c>
      <c r="Q531" s="5">
        <v>34.793468000000004</v>
      </c>
      <c r="R531" s="5">
        <v>1445.5742069999999</v>
      </c>
      <c r="S531" s="5">
        <v>37.653743000000006</v>
      </c>
      <c r="T531" s="5">
        <v>191.53923900000001</v>
      </c>
      <c r="U531" s="5">
        <v>0</v>
      </c>
      <c r="V531" s="5">
        <v>131.94517300000001</v>
      </c>
      <c r="W531" s="5">
        <v>3816.5013879999997</v>
      </c>
      <c r="X531" s="5">
        <v>3781.7079199999998</v>
      </c>
      <c r="Y531" s="19">
        <v>19.967293999999999</v>
      </c>
      <c r="Z531" s="19">
        <v>108.06012699999999</v>
      </c>
      <c r="AA531" s="19">
        <v>8.7809200000000001</v>
      </c>
      <c r="AB531" s="19">
        <v>0</v>
      </c>
      <c r="AC531" s="19">
        <v>116.841047</v>
      </c>
      <c r="AD531" s="19">
        <v>46.803702999999999</v>
      </c>
      <c r="AE531" s="19">
        <v>54.562899000000002</v>
      </c>
      <c r="AF531" s="19">
        <v>5.4121090000000001</v>
      </c>
      <c r="AG531" s="19">
        <v>4.0590820000000001</v>
      </c>
      <c r="AH531" s="19">
        <v>69.431550000000001</v>
      </c>
      <c r="AI531" s="19">
        <v>3.480715</v>
      </c>
      <c r="AJ531" s="19">
        <v>133.46564000000001</v>
      </c>
      <c r="AK531" s="19">
        <v>3.8725520000000002</v>
      </c>
      <c r="AL531" s="19">
        <v>17.718744999999998</v>
      </c>
      <c r="AM531" s="19">
        <v>338.66898099999997</v>
      </c>
    </row>
    <row r="532" spans="1:39">
      <c r="A532" s="6" t="s">
        <v>1067</v>
      </c>
      <c r="B532" s="6" t="s">
        <v>930</v>
      </c>
      <c r="C532" s="6" t="s">
        <v>1068</v>
      </c>
      <c r="D532" s="5">
        <v>0</v>
      </c>
      <c r="E532" s="5">
        <v>49.841560000000001</v>
      </c>
      <c r="F532" s="5">
        <v>22.257000000000001</v>
      </c>
      <c r="G532" s="5">
        <v>72.098559999999992</v>
      </c>
      <c r="H532" s="5">
        <v>466.91834699999998</v>
      </c>
      <c r="I532" s="5">
        <v>20.887801</v>
      </c>
      <c r="J532" s="5">
        <v>0</v>
      </c>
      <c r="K532" s="5">
        <v>487.80614800000001</v>
      </c>
      <c r="L532" s="5">
        <v>448.38120899999996</v>
      </c>
      <c r="M532" s="5">
        <v>587.68307499999992</v>
      </c>
      <c r="N532" s="5">
        <v>76.332397999999998</v>
      </c>
      <c r="O532" s="5">
        <v>57.249296999999999</v>
      </c>
      <c r="P532" s="5">
        <v>722.81684600000006</v>
      </c>
      <c r="Q532" s="5">
        <v>52.203232000000007</v>
      </c>
      <c r="R532" s="5">
        <v>1496.284848</v>
      </c>
      <c r="S532" s="5">
        <v>10.669435999999999</v>
      </c>
      <c r="T532" s="5">
        <v>0</v>
      </c>
      <c r="U532" s="5">
        <v>0</v>
      </c>
      <c r="V532" s="5">
        <v>29.192228</v>
      </c>
      <c r="W532" s="5">
        <v>2544.432429</v>
      </c>
      <c r="X532" s="5">
        <v>2492.2291970000001</v>
      </c>
      <c r="Y532" s="19">
        <v>4.2820929999999997</v>
      </c>
      <c r="Z532" s="19">
        <v>46.639249999999997</v>
      </c>
      <c r="AA532" s="19">
        <v>2.087987</v>
      </c>
      <c r="AB532" s="19">
        <v>0</v>
      </c>
      <c r="AC532" s="19">
        <v>48.727237000000002</v>
      </c>
      <c r="AD532" s="19">
        <v>51.042147</v>
      </c>
      <c r="AE532" s="19">
        <v>49.493155999999999</v>
      </c>
      <c r="AF532" s="19">
        <v>7.2432080000000001</v>
      </c>
      <c r="AG532" s="19">
        <v>5.4324060000000003</v>
      </c>
      <c r="AH532" s="19">
        <v>61.265630000000002</v>
      </c>
      <c r="AI532" s="19">
        <v>4.1659179999999996</v>
      </c>
      <c r="AJ532" s="19">
        <v>123.4344</v>
      </c>
      <c r="AK532" s="19">
        <v>1.038667</v>
      </c>
      <c r="AL532" s="19">
        <v>0</v>
      </c>
      <c r="AM532" s="19">
        <v>228.52454400000002</v>
      </c>
    </row>
    <row r="533" spans="1:39">
      <c r="A533" s="6" t="s">
        <v>1069</v>
      </c>
      <c r="B533" s="6" t="s">
        <v>930</v>
      </c>
      <c r="C533" s="6" t="s">
        <v>1070</v>
      </c>
      <c r="D533" s="5">
        <v>0</v>
      </c>
      <c r="E533" s="5">
        <v>62.730436000000005</v>
      </c>
      <c r="F533" s="5">
        <v>33.822000000000003</v>
      </c>
      <c r="G533" s="5">
        <v>96.552436</v>
      </c>
      <c r="H533" s="5">
        <v>247.20725300000001</v>
      </c>
      <c r="I533" s="5">
        <v>29.044292000000002</v>
      </c>
      <c r="J533" s="5">
        <v>0</v>
      </c>
      <c r="K533" s="5">
        <v>276.25154499999996</v>
      </c>
      <c r="L533" s="5">
        <v>400.72063799999995</v>
      </c>
      <c r="M533" s="5">
        <v>505.98443699999996</v>
      </c>
      <c r="N533" s="5">
        <v>60.490183999999999</v>
      </c>
      <c r="O533" s="5">
        <v>45.367635</v>
      </c>
      <c r="P533" s="5">
        <v>632.01969599999995</v>
      </c>
      <c r="Q533" s="5">
        <v>39.247481000000001</v>
      </c>
      <c r="R533" s="5">
        <v>1283.1094329999999</v>
      </c>
      <c r="S533" s="5">
        <v>9.0705559999999998</v>
      </c>
      <c r="T533" s="5">
        <v>0</v>
      </c>
      <c r="U533" s="5">
        <v>0</v>
      </c>
      <c r="V533" s="5">
        <v>43.977660999999998</v>
      </c>
      <c r="W533" s="5">
        <v>2109.6822689999999</v>
      </c>
      <c r="X533" s="5">
        <v>2070.434788</v>
      </c>
      <c r="Y533" s="19">
        <v>5.8229899999999999</v>
      </c>
      <c r="Z533" s="19">
        <v>24.692883999999999</v>
      </c>
      <c r="AA533" s="19">
        <v>2.6403910000000002</v>
      </c>
      <c r="AB533" s="19">
        <v>0</v>
      </c>
      <c r="AC533" s="19">
        <v>27.333275</v>
      </c>
      <c r="AD533" s="19">
        <v>42.796779000000001</v>
      </c>
      <c r="AE533" s="19">
        <v>48.462940000000003</v>
      </c>
      <c r="AF533" s="19">
        <v>5.739935</v>
      </c>
      <c r="AG533" s="19">
        <v>4.304951</v>
      </c>
      <c r="AH533" s="19">
        <v>60.342944000000003</v>
      </c>
      <c r="AI533" s="19">
        <v>3.8718050000000002</v>
      </c>
      <c r="AJ533" s="19">
        <v>118.85077</v>
      </c>
      <c r="AK533" s="19">
        <v>1.5753109999999999</v>
      </c>
      <c r="AL533" s="19">
        <v>0</v>
      </c>
      <c r="AM533" s="19">
        <v>196.37912500000004</v>
      </c>
    </row>
    <row r="534" spans="1:39">
      <c r="A534" s="6" t="s">
        <v>1071</v>
      </c>
      <c r="B534" s="6" t="s">
        <v>930</v>
      </c>
      <c r="C534" s="6" t="s">
        <v>1072</v>
      </c>
      <c r="D534" s="5">
        <v>0</v>
      </c>
      <c r="E534" s="5">
        <v>109.72047200000002</v>
      </c>
      <c r="F534" s="5">
        <v>46.037999999999997</v>
      </c>
      <c r="G534" s="5">
        <v>155.75847200000001</v>
      </c>
      <c r="H534" s="5">
        <v>566.27859599999999</v>
      </c>
      <c r="I534" s="5">
        <v>36.958627999999997</v>
      </c>
      <c r="J534" s="5">
        <v>0</v>
      </c>
      <c r="K534" s="5">
        <v>603.23722400000008</v>
      </c>
      <c r="L534" s="5">
        <v>346.57104800000002</v>
      </c>
      <c r="M534" s="5">
        <v>531.19688399999995</v>
      </c>
      <c r="N534" s="5">
        <v>44.008648999999998</v>
      </c>
      <c r="O534" s="5">
        <v>33.006485999999995</v>
      </c>
      <c r="P534" s="5">
        <v>666.52009099999998</v>
      </c>
      <c r="Q534" s="5">
        <v>39.433828999999996</v>
      </c>
      <c r="R534" s="5">
        <v>1314.165939</v>
      </c>
      <c r="S534" s="5">
        <v>22.990290000000002</v>
      </c>
      <c r="T534" s="5">
        <v>0</v>
      </c>
      <c r="U534" s="5">
        <v>0</v>
      </c>
      <c r="V534" s="5">
        <v>60.714142999999993</v>
      </c>
      <c r="W534" s="5">
        <v>2503.4371160000005</v>
      </c>
      <c r="X534" s="5">
        <v>2464.0032870000005</v>
      </c>
      <c r="Y534" s="19">
        <v>10.553929999999999</v>
      </c>
      <c r="Z534" s="19">
        <v>54.890168000000003</v>
      </c>
      <c r="AA534" s="19">
        <v>3.461516</v>
      </c>
      <c r="AB534" s="19">
        <v>0</v>
      </c>
      <c r="AC534" s="19">
        <v>58.351683999999999</v>
      </c>
      <c r="AD534" s="19">
        <v>34.214376999999999</v>
      </c>
      <c r="AE534" s="19">
        <v>49.125649000000003</v>
      </c>
      <c r="AF534" s="19">
        <v>4.1759969999999997</v>
      </c>
      <c r="AG534" s="19">
        <v>3.1319979999999998</v>
      </c>
      <c r="AH534" s="19">
        <v>61.599812</v>
      </c>
      <c r="AI534" s="19">
        <v>3.6708069999999999</v>
      </c>
      <c r="AJ534" s="19">
        <v>118.033456</v>
      </c>
      <c r="AK534" s="19">
        <v>2.8289580000000001</v>
      </c>
      <c r="AL534" s="19">
        <v>0</v>
      </c>
      <c r="AM534" s="19">
        <v>223.98240500000003</v>
      </c>
    </row>
    <row r="535" spans="1:39">
      <c r="A535" s="6" t="s">
        <v>1073</v>
      </c>
      <c r="B535" s="6" t="s">
        <v>930</v>
      </c>
      <c r="C535" s="6" t="s">
        <v>1074</v>
      </c>
      <c r="D535" s="5">
        <v>0</v>
      </c>
      <c r="E535" s="5">
        <v>136.14351799999997</v>
      </c>
      <c r="F535" s="5">
        <v>55.793999999999997</v>
      </c>
      <c r="G535" s="5">
        <v>191.93751799999998</v>
      </c>
      <c r="H535" s="5">
        <v>957.53871800000002</v>
      </c>
      <c r="I535" s="5">
        <v>70.16455599999999</v>
      </c>
      <c r="J535" s="5">
        <v>0</v>
      </c>
      <c r="K535" s="5">
        <v>1027.703274</v>
      </c>
      <c r="L535" s="5">
        <v>436.93464299999999</v>
      </c>
      <c r="M535" s="5">
        <v>612.06584299999997</v>
      </c>
      <c r="N535" s="5">
        <v>65.050824000000006</v>
      </c>
      <c r="O535" s="5">
        <v>48.788119000000002</v>
      </c>
      <c r="P535" s="5">
        <v>766.51960699999995</v>
      </c>
      <c r="Q535" s="5">
        <v>46.302455999999999</v>
      </c>
      <c r="R535" s="5">
        <v>1538.7268489999999</v>
      </c>
      <c r="S535" s="5">
        <v>29.824721</v>
      </c>
      <c r="T535" s="5">
        <v>0</v>
      </c>
      <c r="U535" s="5">
        <v>0</v>
      </c>
      <c r="V535" s="5">
        <v>97.062540999999996</v>
      </c>
      <c r="W535" s="5">
        <v>3322.1895460000001</v>
      </c>
      <c r="X535" s="5">
        <v>3275.8870900000002</v>
      </c>
      <c r="Y535" s="19">
        <v>12.012663</v>
      </c>
      <c r="Z535" s="19">
        <v>94.596072000000007</v>
      </c>
      <c r="AA535" s="19">
        <v>6.331639</v>
      </c>
      <c r="AB535" s="19">
        <v>0</v>
      </c>
      <c r="AC535" s="19">
        <v>100.927711</v>
      </c>
      <c r="AD535" s="19">
        <v>46.812536000000001</v>
      </c>
      <c r="AE535" s="19">
        <v>54.897329999999997</v>
      </c>
      <c r="AF535" s="19">
        <v>6.172695</v>
      </c>
      <c r="AG535" s="19">
        <v>4.6295219999999997</v>
      </c>
      <c r="AH535" s="19">
        <v>68.906222999999997</v>
      </c>
      <c r="AI535" s="19">
        <v>4.0613979999999996</v>
      </c>
      <c r="AJ535" s="19">
        <v>134.60577000000001</v>
      </c>
      <c r="AK535" s="19">
        <v>2.729098</v>
      </c>
      <c r="AL535" s="19">
        <v>0</v>
      </c>
      <c r="AM535" s="19">
        <v>297.08777799999996</v>
      </c>
    </row>
    <row r="536" spans="1:39">
      <c r="A536" s="6" t="s">
        <v>1075</v>
      </c>
      <c r="B536" s="6" t="s">
        <v>930</v>
      </c>
      <c r="C536" s="6" t="s">
        <v>1076</v>
      </c>
      <c r="D536" s="5">
        <v>0</v>
      </c>
      <c r="E536" s="5">
        <v>103.799656</v>
      </c>
      <c r="F536" s="5">
        <v>46.86</v>
      </c>
      <c r="G536" s="5">
        <v>150.65965600000001</v>
      </c>
      <c r="H536" s="5">
        <v>558.38311999999996</v>
      </c>
      <c r="I536" s="5">
        <v>44.841118000000002</v>
      </c>
      <c r="J536" s="5">
        <v>0</v>
      </c>
      <c r="K536" s="5">
        <v>603.22423800000001</v>
      </c>
      <c r="L536" s="5">
        <v>401.79508500000003</v>
      </c>
      <c r="M536" s="5">
        <v>573.68682999999999</v>
      </c>
      <c r="N536" s="5">
        <v>57.468203000000003</v>
      </c>
      <c r="O536" s="5">
        <v>43.101151999999999</v>
      </c>
      <c r="P536" s="5">
        <v>716.44507599999997</v>
      </c>
      <c r="Q536" s="5">
        <v>44.581834000000001</v>
      </c>
      <c r="R536" s="5">
        <v>1435.283095</v>
      </c>
      <c r="S536" s="5">
        <v>9.5250170000000001</v>
      </c>
      <c r="T536" s="5">
        <v>0</v>
      </c>
      <c r="U536" s="5">
        <v>0</v>
      </c>
      <c r="V536" s="5">
        <v>64.768326999999999</v>
      </c>
      <c r="W536" s="5">
        <v>2665.2554180000002</v>
      </c>
      <c r="X536" s="5">
        <v>2620.6735840000001</v>
      </c>
      <c r="Y536" s="19">
        <v>9.3244579999999999</v>
      </c>
      <c r="Z536" s="19">
        <v>48.188546000000002</v>
      </c>
      <c r="AA536" s="19">
        <v>3.9104999999999999</v>
      </c>
      <c r="AB536" s="19">
        <v>0</v>
      </c>
      <c r="AC536" s="19">
        <v>52.099046000000001</v>
      </c>
      <c r="AD536" s="19">
        <v>41.850076000000001</v>
      </c>
      <c r="AE536" s="19">
        <v>43.719718</v>
      </c>
      <c r="AF536" s="19">
        <v>5.4531790000000004</v>
      </c>
      <c r="AG536" s="19">
        <v>4.0898839999999996</v>
      </c>
      <c r="AH536" s="19">
        <v>55.529710999999999</v>
      </c>
      <c r="AI536" s="19">
        <v>2.8500809999999999</v>
      </c>
      <c r="AJ536" s="19">
        <v>108.792492</v>
      </c>
      <c r="AK536" s="19">
        <v>2.1598660000000001</v>
      </c>
      <c r="AL536" s="19">
        <v>0</v>
      </c>
      <c r="AM536" s="19">
        <v>214.22593799999999</v>
      </c>
    </row>
    <row r="537" spans="1:39">
      <c r="A537" s="6" t="s">
        <v>1077</v>
      </c>
      <c r="B537" s="6" t="s">
        <v>930</v>
      </c>
      <c r="C537" s="6" t="s">
        <v>1078</v>
      </c>
      <c r="D537" s="5">
        <v>0</v>
      </c>
      <c r="E537" s="5">
        <v>108.64510700000001</v>
      </c>
      <c r="F537" s="5">
        <v>51.39</v>
      </c>
      <c r="G537" s="5">
        <v>160.03510700000001</v>
      </c>
      <c r="H537" s="5">
        <v>636.36760800000002</v>
      </c>
      <c r="I537" s="5">
        <v>50.067014</v>
      </c>
      <c r="J537" s="5">
        <v>63.174934</v>
      </c>
      <c r="K537" s="5">
        <v>749.609556</v>
      </c>
      <c r="L537" s="5">
        <v>511.41915</v>
      </c>
      <c r="M537" s="5">
        <v>492.03805299999999</v>
      </c>
      <c r="N537" s="5">
        <v>80.858235000000008</v>
      </c>
      <c r="O537" s="5">
        <v>60.643675999999999</v>
      </c>
      <c r="P537" s="5">
        <v>624.27121799999998</v>
      </c>
      <c r="Q537" s="5">
        <v>32.476413000000001</v>
      </c>
      <c r="R537" s="5">
        <v>1290.287595</v>
      </c>
      <c r="S537" s="5">
        <v>20.263300999999998</v>
      </c>
      <c r="T537" s="5">
        <v>16.417649000000001</v>
      </c>
      <c r="U537" s="5">
        <v>0</v>
      </c>
      <c r="V537" s="5">
        <v>67.34713099999999</v>
      </c>
      <c r="W537" s="5">
        <v>2815.3794889999999</v>
      </c>
      <c r="X537" s="5">
        <v>2782.9030760000001</v>
      </c>
      <c r="Y537" s="19">
        <v>9.5863329999999998</v>
      </c>
      <c r="Z537" s="19">
        <v>61.895622000000003</v>
      </c>
      <c r="AA537" s="19">
        <v>4.5447660000000001</v>
      </c>
      <c r="AB537" s="19">
        <v>5.4444610000000004</v>
      </c>
      <c r="AC537" s="19">
        <v>71.884849000000003</v>
      </c>
      <c r="AD537" s="19">
        <v>55.424208999999998</v>
      </c>
      <c r="AE537" s="19">
        <v>48.474336000000001</v>
      </c>
      <c r="AF537" s="19">
        <v>7.6726669999999997</v>
      </c>
      <c r="AG537" s="19">
        <v>5.754499</v>
      </c>
      <c r="AH537" s="19">
        <v>61.072645999999999</v>
      </c>
      <c r="AI537" s="19">
        <v>3.4518249999999999</v>
      </c>
      <c r="AJ537" s="19">
        <v>122.974148</v>
      </c>
      <c r="AK537" s="19">
        <v>2.3654549999999999</v>
      </c>
      <c r="AL537" s="19">
        <v>1.51875</v>
      </c>
      <c r="AM537" s="19">
        <v>263.75374399999998</v>
      </c>
    </row>
    <row r="538" spans="1:39">
      <c r="A538" s="6" t="s">
        <v>1079</v>
      </c>
      <c r="B538" s="6" t="s">
        <v>930</v>
      </c>
      <c r="C538" s="6" t="s">
        <v>1080</v>
      </c>
      <c r="D538" s="5">
        <v>0</v>
      </c>
      <c r="E538" s="5">
        <v>167.003747</v>
      </c>
      <c r="F538" s="5">
        <v>69.662999999999997</v>
      </c>
      <c r="G538" s="5">
        <v>236.66674700000002</v>
      </c>
      <c r="H538" s="5">
        <v>783.81644200000005</v>
      </c>
      <c r="I538" s="5">
        <v>68.284422000000006</v>
      </c>
      <c r="J538" s="5">
        <v>110.87457499999999</v>
      </c>
      <c r="K538" s="5">
        <v>962.97543900000005</v>
      </c>
      <c r="L538" s="5">
        <v>372.488225</v>
      </c>
      <c r="M538" s="5">
        <v>501.07433100000003</v>
      </c>
      <c r="N538" s="5">
        <v>48.812964000000001</v>
      </c>
      <c r="O538" s="5">
        <v>36.609722000000005</v>
      </c>
      <c r="P538" s="5">
        <v>637.09255500000006</v>
      </c>
      <c r="Q538" s="5">
        <v>32.274844000000002</v>
      </c>
      <c r="R538" s="5">
        <v>1255.8644159999999</v>
      </c>
      <c r="S538" s="5">
        <v>31.199304999999999</v>
      </c>
      <c r="T538" s="5">
        <v>0</v>
      </c>
      <c r="U538" s="5">
        <v>0</v>
      </c>
      <c r="V538" s="5">
        <v>78.437403000000003</v>
      </c>
      <c r="W538" s="5">
        <v>2937.6315349999995</v>
      </c>
      <c r="X538" s="5">
        <v>2905.3566909999995</v>
      </c>
      <c r="Y538" s="19">
        <v>14.735625000000001</v>
      </c>
      <c r="Z538" s="19">
        <v>71.778255999999999</v>
      </c>
      <c r="AA538" s="19">
        <v>6.3614410000000001</v>
      </c>
      <c r="AB538" s="19">
        <v>17.460139999999999</v>
      </c>
      <c r="AC538" s="19">
        <v>95.599836999999994</v>
      </c>
      <c r="AD538" s="19">
        <v>37.689613000000001</v>
      </c>
      <c r="AE538" s="19">
        <v>47.249316</v>
      </c>
      <c r="AF538" s="19">
        <v>4.6318809999999999</v>
      </c>
      <c r="AG538" s="19">
        <v>3.4739100000000001</v>
      </c>
      <c r="AH538" s="19">
        <v>59.905540000000002</v>
      </c>
      <c r="AI538" s="19">
        <v>3.1432440000000001</v>
      </c>
      <c r="AJ538" s="19">
        <v>115.26064700000001</v>
      </c>
      <c r="AK538" s="19">
        <v>3.3305400000000001</v>
      </c>
      <c r="AL538" s="19">
        <v>0</v>
      </c>
      <c r="AM538" s="19">
        <v>266.61626200000001</v>
      </c>
    </row>
    <row r="539" spans="1:39">
      <c r="A539" s="6" t="s">
        <v>1081</v>
      </c>
      <c r="B539" s="6" t="s">
        <v>930</v>
      </c>
      <c r="C539" s="6" t="s">
        <v>1082</v>
      </c>
      <c r="D539" s="5">
        <v>0</v>
      </c>
      <c r="E539" s="5">
        <v>159.768665</v>
      </c>
      <c r="F539" s="5">
        <v>75.072000000000003</v>
      </c>
      <c r="G539" s="5">
        <v>234.840665</v>
      </c>
      <c r="H539" s="5">
        <v>907.32563899999991</v>
      </c>
      <c r="I539" s="5">
        <v>75.118639000000002</v>
      </c>
      <c r="J539" s="5">
        <v>0</v>
      </c>
      <c r="K539" s="5">
        <v>982.44427799999994</v>
      </c>
      <c r="L539" s="5">
        <v>395.86241200000001</v>
      </c>
      <c r="M539" s="5">
        <v>530.25906799999996</v>
      </c>
      <c r="N539" s="5">
        <v>49.284632999999999</v>
      </c>
      <c r="O539" s="5">
        <v>36.963474999999995</v>
      </c>
      <c r="P539" s="5">
        <v>663.79021900000009</v>
      </c>
      <c r="Q539" s="5">
        <v>40.277825999999997</v>
      </c>
      <c r="R539" s="5">
        <v>1320.5752209999998</v>
      </c>
      <c r="S539" s="5">
        <v>28.136140999999999</v>
      </c>
      <c r="T539" s="5">
        <v>0</v>
      </c>
      <c r="U539" s="5">
        <v>0</v>
      </c>
      <c r="V539" s="5">
        <v>65.922054999999986</v>
      </c>
      <c r="W539" s="5">
        <v>3027.7807720000001</v>
      </c>
      <c r="X539" s="5">
        <v>2987.5029460000001</v>
      </c>
      <c r="Y539" s="19">
        <v>14.097235</v>
      </c>
      <c r="Z539" s="19">
        <v>90.641812999999999</v>
      </c>
      <c r="AA539" s="19">
        <v>6.8289669999999996</v>
      </c>
      <c r="AB539" s="19">
        <v>0</v>
      </c>
      <c r="AC539" s="19">
        <v>97.470780000000005</v>
      </c>
      <c r="AD539" s="19">
        <v>39.247720999999999</v>
      </c>
      <c r="AE539" s="19">
        <v>49.098204000000003</v>
      </c>
      <c r="AF539" s="19">
        <v>4.6766370000000004</v>
      </c>
      <c r="AG539" s="19">
        <v>3.5074770000000002</v>
      </c>
      <c r="AH539" s="19">
        <v>61.529823</v>
      </c>
      <c r="AI539" s="19">
        <v>3.6896819999999999</v>
      </c>
      <c r="AJ539" s="19">
        <v>118.812141</v>
      </c>
      <c r="AK539" s="19">
        <v>2.747789</v>
      </c>
      <c r="AL539" s="19">
        <v>0</v>
      </c>
      <c r="AM539" s="19">
        <v>272.37566600000002</v>
      </c>
    </row>
    <row r="540" spans="1:39">
      <c r="A540" s="6" t="s">
        <v>1083</v>
      </c>
      <c r="B540" s="6" t="s">
        <v>930</v>
      </c>
      <c r="C540" s="6" t="s">
        <v>1084</v>
      </c>
      <c r="D540" s="5">
        <v>0</v>
      </c>
      <c r="E540" s="5">
        <v>75.626836999999995</v>
      </c>
      <c r="F540" s="5">
        <v>37.421999999999997</v>
      </c>
      <c r="G540" s="5">
        <v>113.04883700000001</v>
      </c>
      <c r="H540" s="5">
        <v>752.207134</v>
      </c>
      <c r="I540" s="5">
        <v>26.209049999999998</v>
      </c>
      <c r="J540" s="5">
        <v>0</v>
      </c>
      <c r="K540" s="5">
        <v>778.41618400000004</v>
      </c>
      <c r="L540" s="5">
        <v>376.48612600000001</v>
      </c>
      <c r="M540" s="5">
        <v>387.940494</v>
      </c>
      <c r="N540" s="5">
        <v>55.456671</v>
      </c>
      <c r="O540" s="5">
        <v>41.592503999999998</v>
      </c>
      <c r="P540" s="5">
        <v>496.60561000000001</v>
      </c>
      <c r="Q540" s="5">
        <v>23.012788</v>
      </c>
      <c r="R540" s="5">
        <v>1004.608067</v>
      </c>
      <c r="S540" s="5">
        <v>15.000712</v>
      </c>
      <c r="T540" s="5">
        <v>0</v>
      </c>
      <c r="U540" s="5">
        <v>0</v>
      </c>
      <c r="V540" s="5">
        <v>51.953026000000001</v>
      </c>
      <c r="W540" s="5">
        <v>2339.5129519999996</v>
      </c>
      <c r="X540" s="5">
        <v>2316.5001639999996</v>
      </c>
      <c r="Y540" s="19">
        <v>6.9437160000000002</v>
      </c>
      <c r="Z540" s="19">
        <v>75.135999999999996</v>
      </c>
      <c r="AA540" s="19">
        <v>2.6172490000000002</v>
      </c>
      <c r="AB540" s="19">
        <v>0</v>
      </c>
      <c r="AC540" s="19">
        <v>77.753248999999997</v>
      </c>
      <c r="AD540" s="19">
        <v>39.858089999999997</v>
      </c>
      <c r="AE540" s="19">
        <v>41.011215999999997</v>
      </c>
      <c r="AF540" s="19">
        <v>5.2623040000000003</v>
      </c>
      <c r="AG540" s="19">
        <v>3.9467289999999999</v>
      </c>
      <c r="AH540" s="19">
        <v>51.797142999999998</v>
      </c>
      <c r="AI540" s="19">
        <v>2.845526</v>
      </c>
      <c r="AJ540" s="19">
        <v>102.017392</v>
      </c>
      <c r="AK540" s="19">
        <v>1.633872</v>
      </c>
      <c r="AL540" s="19">
        <v>0</v>
      </c>
      <c r="AM540" s="19">
        <v>228.20631900000001</v>
      </c>
    </row>
    <row r="541" spans="1:39">
      <c r="A541" s="6" t="s">
        <v>1085</v>
      </c>
      <c r="B541" s="6" t="s">
        <v>930</v>
      </c>
      <c r="C541" s="6" t="s">
        <v>202</v>
      </c>
      <c r="D541" s="5">
        <v>0</v>
      </c>
      <c r="E541" s="5">
        <v>110.406676</v>
      </c>
      <c r="F541" s="5">
        <v>53.142000000000003</v>
      </c>
      <c r="G541" s="5">
        <v>163.548676</v>
      </c>
      <c r="H541" s="5">
        <v>565.71917500000006</v>
      </c>
      <c r="I541" s="5">
        <v>44.402328000000004</v>
      </c>
      <c r="J541" s="5">
        <v>59.110105000000004</v>
      </c>
      <c r="K541" s="5">
        <v>669.23160800000005</v>
      </c>
      <c r="L541" s="5">
        <v>254.55854000000002</v>
      </c>
      <c r="M541" s="5">
        <v>393.09847600000001</v>
      </c>
      <c r="N541" s="5">
        <v>29.780842</v>
      </c>
      <c r="O541" s="5">
        <v>22.335632</v>
      </c>
      <c r="P541" s="5">
        <v>497.495971</v>
      </c>
      <c r="Q541" s="5">
        <v>26.679003000000002</v>
      </c>
      <c r="R541" s="5">
        <v>969.38992399999995</v>
      </c>
      <c r="S541" s="5">
        <v>19.551680000000001</v>
      </c>
      <c r="T541" s="5">
        <v>0</v>
      </c>
      <c r="U541" s="5">
        <v>0</v>
      </c>
      <c r="V541" s="5">
        <v>52.171392999999995</v>
      </c>
      <c r="W541" s="5">
        <v>2128.4518210000001</v>
      </c>
      <c r="X541" s="5">
        <v>2101.7728179999999</v>
      </c>
      <c r="Y541" s="19">
        <v>9.7417660000000001</v>
      </c>
      <c r="Z541" s="19">
        <v>51.434669999999997</v>
      </c>
      <c r="AA541" s="19">
        <v>4.3288770000000003</v>
      </c>
      <c r="AB541" s="19">
        <v>7.2723890000000004</v>
      </c>
      <c r="AC541" s="19">
        <v>63.035936</v>
      </c>
      <c r="AD541" s="19">
        <v>24.739564000000001</v>
      </c>
      <c r="AE541" s="19">
        <v>30.117653000000001</v>
      </c>
      <c r="AF541" s="19">
        <v>2.825914</v>
      </c>
      <c r="AG541" s="19">
        <v>2.119437</v>
      </c>
      <c r="AH541" s="19">
        <v>38.795931000000003</v>
      </c>
      <c r="AI541" s="19">
        <v>1.644185</v>
      </c>
      <c r="AJ541" s="19">
        <v>73.858935000000002</v>
      </c>
      <c r="AK541" s="19">
        <v>1.709732</v>
      </c>
      <c r="AL541" s="19">
        <v>0</v>
      </c>
      <c r="AM541" s="19">
        <v>173.08593300000001</v>
      </c>
    </row>
    <row r="542" spans="1:39">
      <c r="A542" s="6" t="s">
        <v>1086</v>
      </c>
      <c r="B542" s="6" t="s">
        <v>930</v>
      </c>
      <c r="C542" s="6" t="s">
        <v>1087</v>
      </c>
      <c r="D542" s="5">
        <v>0</v>
      </c>
      <c r="E542" s="5">
        <v>140.74338</v>
      </c>
      <c r="F542" s="5">
        <v>66.251999999999995</v>
      </c>
      <c r="G542" s="5">
        <v>206.99538000000001</v>
      </c>
      <c r="H542" s="5">
        <v>1029.280377</v>
      </c>
      <c r="I542" s="5">
        <v>59.248264000000006</v>
      </c>
      <c r="J542" s="5">
        <v>0</v>
      </c>
      <c r="K542" s="5">
        <v>1088.5286410000001</v>
      </c>
      <c r="L542" s="5">
        <v>402.18016399999999</v>
      </c>
      <c r="M542" s="5">
        <v>552.98667599999999</v>
      </c>
      <c r="N542" s="5">
        <v>52.645178000000001</v>
      </c>
      <c r="O542" s="5">
        <v>39.483883999999996</v>
      </c>
      <c r="P542" s="5">
        <v>694.62828400000001</v>
      </c>
      <c r="Q542" s="5">
        <v>40.599989999999998</v>
      </c>
      <c r="R542" s="5">
        <v>1380.344012</v>
      </c>
      <c r="S542" s="5">
        <v>29.453827</v>
      </c>
      <c r="T542" s="5">
        <v>98.50589500000001</v>
      </c>
      <c r="U542" s="5">
        <v>0</v>
      </c>
      <c r="V542" s="5">
        <v>75.213467999999992</v>
      </c>
      <c r="W542" s="5">
        <v>3281.221387</v>
      </c>
      <c r="X542" s="5">
        <v>3240.6213969999999</v>
      </c>
      <c r="Y542" s="19">
        <v>12.418533</v>
      </c>
      <c r="Z542" s="19">
        <v>96.445702999999995</v>
      </c>
      <c r="AA542" s="19">
        <v>5.5037979999999997</v>
      </c>
      <c r="AB542" s="19">
        <v>0</v>
      </c>
      <c r="AC542" s="19">
        <v>101.949501</v>
      </c>
      <c r="AD542" s="19">
        <v>40.641533000000003</v>
      </c>
      <c r="AE542" s="19">
        <v>55.480773999999997</v>
      </c>
      <c r="AF542" s="19">
        <v>4.9955210000000001</v>
      </c>
      <c r="AG542" s="19">
        <v>3.7466400000000002</v>
      </c>
      <c r="AH542" s="19">
        <v>69.184466999999998</v>
      </c>
      <c r="AI542" s="19">
        <v>4.3716720000000002</v>
      </c>
      <c r="AJ542" s="19">
        <v>133.40740199999999</v>
      </c>
      <c r="AK542" s="19">
        <v>2.6305399999999999</v>
      </c>
      <c r="AL542" s="19">
        <v>9.1124980000000004</v>
      </c>
      <c r="AM542" s="19">
        <v>300.16000700000006</v>
      </c>
    </row>
    <row r="543" spans="1:39">
      <c r="A543" s="6" t="s">
        <v>1088</v>
      </c>
      <c r="B543" s="6" t="s">
        <v>930</v>
      </c>
      <c r="C543" s="6" t="s">
        <v>1089</v>
      </c>
      <c r="D543" s="5">
        <v>0</v>
      </c>
      <c r="E543" s="5">
        <v>167.59980099999999</v>
      </c>
      <c r="F543" s="5">
        <v>67.308000000000007</v>
      </c>
      <c r="G543" s="5">
        <v>234.90780099999998</v>
      </c>
      <c r="H543" s="5">
        <v>651.516974</v>
      </c>
      <c r="I543" s="5">
        <v>55.519813999999997</v>
      </c>
      <c r="J543" s="5">
        <v>0</v>
      </c>
      <c r="K543" s="5">
        <v>707.03678800000012</v>
      </c>
      <c r="L543" s="5">
        <v>364.50598500000001</v>
      </c>
      <c r="M543" s="5">
        <v>475.464336</v>
      </c>
      <c r="N543" s="5">
        <v>51.02393</v>
      </c>
      <c r="O543" s="5">
        <v>38.267946999999999</v>
      </c>
      <c r="P543" s="5">
        <v>598.57664299999999</v>
      </c>
      <c r="Q543" s="5">
        <v>34.127625999999999</v>
      </c>
      <c r="R543" s="5">
        <v>1197.4604820000002</v>
      </c>
      <c r="S543" s="5">
        <v>25.577743999999999</v>
      </c>
      <c r="T543" s="5">
        <v>0</v>
      </c>
      <c r="U543" s="5">
        <v>0</v>
      </c>
      <c r="V543" s="5">
        <v>54.930434999999996</v>
      </c>
      <c r="W543" s="5">
        <v>2584.4192349999998</v>
      </c>
      <c r="X543" s="5">
        <v>2550.2916089999999</v>
      </c>
      <c r="Y543" s="19">
        <v>14.788218000000001</v>
      </c>
      <c r="Z543" s="19">
        <v>59.037055000000002</v>
      </c>
      <c r="AA543" s="19">
        <v>4.7333210000000001</v>
      </c>
      <c r="AB543" s="19">
        <v>0</v>
      </c>
      <c r="AC543" s="19">
        <v>63.770375999999999</v>
      </c>
      <c r="AD543" s="19">
        <v>38.069940000000003</v>
      </c>
      <c r="AE543" s="19">
        <v>38.412039</v>
      </c>
      <c r="AF543" s="19">
        <v>4.8416800000000002</v>
      </c>
      <c r="AG543" s="19">
        <v>3.631259</v>
      </c>
      <c r="AH543" s="19">
        <v>48.937629999999999</v>
      </c>
      <c r="AI543" s="19">
        <v>2.4162159999999999</v>
      </c>
      <c r="AJ543" s="19">
        <v>95.822608000000002</v>
      </c>
      <c r="AK543" s="19">
        <v>0</v>
      </c>
      <c r="AL543" s="19">
        <v>0</v>
      </c>
      <c r="AM543" s="19">
        <v>212.451142</v>
      </c>
    </row>
    <row r="544" spans="1:39">
      <c r="A544" s="6" t="s">
        <v>1090</v>
      </c>
      <c r="B544" s="6" t="s">
        <v>930</v>
      </c>
      <c r="C544" s="6" t="s">
        <v>1091</v>
      </c>
      <c r="D544" s="5">
        <v>0</v>
      </c>
      <c r="E544" s="5">
        <v>136.031744</v>
      </c>
      <c r="F544" s="5">
        <v>41.972999999999999</v>
      </c>
      <c r="G544" s="5">
        <v>178.00474400000002</v>
      </c>
      <c r="H544" s="5">
        <v>506.51392399999997</v>
      </c>
      <c r="I544" s="5">
        <v>34.996790000000004</v>
      </c>
      <c r="J544" s="5">
        <v>0</v>
      </c>
      <c r="K544" s="5">
        <v>541.51071400000001</v>
      </c>
      <c r="L544" s="5">
        <v>296.55784699999998</v>
      </c>
      <c r="M544" s="5">
        <v>379.76090099999999</v>
      </c>
      <c r="N544" s="5">
        <v>41.060722999999996</v>
      </c>
      <c r="O544" s="5">
        <v>30.795543000000002</v>
      </c>
      <c r="P544" s="5">
        <v>483.434032</v>
      </c>
      <c r="Q544" s="5">
        <v>24.116288000000001</v>
      </c>
      <c r="R544" s="5">
        <v>959.16748699999994</v>
      </c>
      <c r="S544" s="5">
        <v>18.635681999999999</v>
      </c>
      <c r="T544" s="5">
        <v>0</v>
      </c>
      <c r="U544" s="5">
        <v>0</v>
      </c>
      <c r="V544" s="5">
        <v>50.644660999999999</v>
      </c>
      <c r="W544" s="5">
        <v>2044.5211350000002</v>
      </c>
      <c r="X544" s="5">
        <v>2020.4048470000002</v>
      </c>
      <c r="Y544" s="19">
        <v>12.002801</v>
      </c>
      <c r="Z544" s="19">
        <v>41.100557999999999</v>
      </c>
      <c r="AA544" s="19">
        <v>3.3325209999999998</v>
      </c>
      <c r="AB544" s="19">
        <v>0</v>
      </c>
      <c r="AC544" s="19">
        <v>44.433078999999999</v>
      </c>
      <c r="AD544" s="19">
        <v>30.559142000000001</v>
      </c>
      <c r="AE544" s="19">
        <v>38.494703000000001</v>
      </c>
      <c r="AF544" s="19">
        <v>3.8962680000000001</v>
      </c>
      <c r="AG544" s="19">
        <v>2.9222000000000001</v>
      </c>
      <c r="AH544" s="19">
        <v>48.447589000000001</v>
      </c>
      <c r="AI544" s="19">
        <v>2.7716249999999998</v>
      </c>
      <c r="AJ544" s="19">
        <v>93.760760000000005</v>
      </c>
      <c r="AK544" s="19">
        <v>1.790602</v>
      </c>
      <c r="AL544" s="19">
        <v>0</v>
      </c>
      <c r="AM544" s="19">
        <v>182.54638400000002</v>
      </c>
    </row>
    <row r="545" spans="1:39">
      <c r="A545" s="6" t="s">
        <v>1092</v>
      </c>
      <c r="B545" s="6" t="s">
        <v>930</v>
      </c>
      <c r="C545" s="6" t="s">
        <v>1093</v>
      </c>
      <c r="D545" s="5">
        <v>0</v>
      </c>
      <c r="E545" s="5">
        <v>362.72494900000004</v>
      </c>
      <c r="F545" s="5">
        <v>157.27500000000001</v>
      </c>
      <c r="G545" s="5">
        <v>519.99994900000002</v>
      </c>
      <c r="H545" s="5">
        <v>2079.525247</v>
      </c>
      <c r="I545" s="5">
        <v>104.82841400000001</v>
      </c>
      <c r="J545" s="5">
        <v>0</v>
      </c>
      <c r="K545" s="5">
        <v>2184.3536609999996</v>
      </c>
      <c r="L545" s="5">
        <v>555.79021900000009</v>
      </c>
      <c r="M545" s="5">
        <v>495.20894099999998</v>
      </c>
      <c r="N545" s="5">
        <v>68.562097999999992</v>
      </c>
      <c r="O545" s="5">
        <v>51.421572999999995</v>
      </c>
      <c r="P545" s="5">
        <v>567.60377099999994</v>
      </c>
      <c r="Q545" s="5">
        <v>68.385997000000003</v>
      </c>
      <c r="R545" s="5">
        <v>1251.18238</v>
      </c>
      <c r="S545" s="5">
        <v>38.212455999999996</v>
      </c>
      <c r="T545" s="5">
        <v>0</v>
      </c>
      <c r="U545" s="5">
        <v>0</v>
      </c>
      <c r="V545" s="5">
        <v>135.50541200000001</v>
      </c>
      <c r="W545" s="5">
        <v>4685.0440769999996</v>
      </c>
      <c r="X545" s="5">
        <v>4616.6580799999992</v>
      </c>
      <c r="Y545" s="19">
        <v>32.005142999999997</v>
      </c>
      <c r="Z545" s="19">
        <v>199.88594900000001</v>
      </c>
      <c r="AA545" s="19">
        <v>10.025816000000001</v>
      </c>
      <c r="AB545" s="19">
        <v>0</v>
      </c>
      <c r="AC545" s="19">
        <v>209.911765</v>
      </c>
      <c r="AD545" s="19">
        <v>54.956910000000001</v>
      </c>
      <c r="AE545" s="19">
        <v>47.021031999999998</v>
      </c>
      <c r="AF545" s="19">
        <v>6.5058850000000001</v>
      </c>
      <c r="AG545" s="19">
        <v>4.8794139999999997</v>
      </c>
      <c r="AH545" s="19">
        <v>53.895059000000003</v>
      </c>
      <c r="AI545" s="19">
        <v>6.4933800000000002</v>
      </c>
      <c r="AJ545" s="19">
        <v>112.30139</v>
      </c>
      <c r="AK545" s="19">
        <v>3.8875920000000002</v>
      </c>
      <c r="AL545" s="19">
        <v>0</v>
      </c>
      <c r="AM545" s="19">
        <v>413.06279999999998</v>
      </c>
    </row>
    <row r="546" spans="1:39">
      <c r="A546" s="6" t="s">
        <v>1094</v>
      </c>
      <c r="B546" s="6" t="s">
        <v>930</v>
      </c>
      <c r="C546" s="6" t="s">
        <v>1095</v>
      </c>
      <c r="D546" s="5">
        <v>0</v>
      </c>
      <c r="E546" s="5">
        <v>298.320178</v>
      </c>
      <c r="F546" s="5">
        <v>128.84100000000001</v>
      </c>
      <c r="G546" s="5">
        <v>427.16117800000001</v>
      </c>
      <c r="H546" s="5">
        <v>1871.461603</v>
      </c>
      <c r="I546" s="5">
        <v>134.220438</v>
      </c>
      <c r="J546" s="5">
        <v>223.050389</v>
      </c>
      <c r="K546" s="5">
        <v>2228.73243</v>
      </c>
      <c r="L546" s="5">
        <v>574.50669100000005</v>
      </c>
      <c r="M546" s="5">
        <v>579.30239399999994</v>
      </c>
      <c r="N546" s="5">
        <v>66.281834000000003</v>
      </c>
      <c r="O546" s="5">
        <v>49.711374999999997</v>
      </c>
      <c r="P546" s="5">
        <v>749.20097599999997</v>
      </c>
      <c r="Q546" s="5">
        <v>29.875319999999999</v>
      </c>
      <c r="R546" s="5">
        <v>1474.371899</v>
      </c>
      <c r="S546" s="5">
        <v>44.423148999999995</v>
      </c>
      <c r="T546" s="5">
        <v>0</v>
      </c>
      <c r="U546" s="5">
        <v>0</v>
      </c>
      <c r="V546" s="5">
        <v>124.88587600000001</v>
      </c>
      <c r="W546" s="5">
        <v>4874.0812230000001</v>
      </c>
      <c r="X546" s="5">
        <v>4844.205903</v>
      </c>
      <c r="Y546" s="19">
        <v>26.322368999999998</v>
      </c>
      <c r="Z546" s="19">
        <v>164.63818599999999</v>
      </c>
      <c r="AA546" s="19">
        <v>12.201858</v>
      </c>
      <c r="AB546" s="19">
        <v>28.535060999999999</v>
      </c>
      <c r="AC546" s="19">
        <v>205.37510499999999</v>
      </c>
      <c r="AD546" s="19">
        <v>54.849516000000001</v>
      </c>
      <c r="AE546" s="19">
        <v>52.223953000000002</v>
      </c>
      <c r="AF546" s="19">
        <v>6.2895089999999998</v>
      </c>
      <c r="AG546" s="19">
        <v>4.7171320000000003</v>
      </c>
      <c r="AH546" s="19">
        <v>67.651145999999997</v>
      </c>
      <c r="AI546" s="19">
        <v>2.6280269999999999</v>
      </c>
      <c r="AJ546" s="19">
        <v>130.88174000000001</v>
      </c>
      <c r="AK546" s="19">
        <v>4.6238169999999998</v>
      </c>
      <c r="AL546" s="19">
        <v>0</v>
      </c>
      <c r="AM546" s="19">
        <v>422.052547</v>
      </c>
    </row>
    <row r="547" spans="1:39">
      <c r="A547" s="6" t="s">
        <v>1096</v>
      </c>
      <c r="B547" s="6" t="s">
        <v>930</v>
      </c>
      <c r="C547" s="6" t="s">
        <v>1097</v>
      </c>
      <c r="D547" s="5">
        <v>0</v>
      </c>
      <c r="E547" s="5">
        <v>172.18152600000002</v>
      </c>
      <c r="F547" s="5">
        <v>78.759</v>
      </c>
      <c r="G547" s="5">
        <v>250.94052600000001</v>
      </c>
      <c r="H547" s="5">
        <v>569.295343</v>
      </c>
      <c r="I547" s="5">
        <v>39.948228</v>
      </c>
      <c r="J547" s="5">
        <v>0</v>
      </c>
      <c r="K547" s="5">
        <v>609.24357099999997</v>
      </c>
      <c r="L547" s="5">
        <v>372.49652500000002</v>
      </c>
      <c r="M547" s="5">
        <v>451.54635500000001</v>
      </c>
      <c r="N547" s="5">
        <v>54.777294000000005</v>
      </c>
      <c r="O547" s="5">
        <v>41.082971000000001</v>
      </c>
      <c r="P547" s="5">
        <v>572.4345330000001</v>
      </c>
      <c r="Q547" s="5">
        <v>30.076165</v>
      </c>
      <c r="R547" s="5">
        <v>1149.917318</v>
      </c>
      <c r="S547" s="5">
        <v>26.714938999999998</v>
      </c>
      <c r="T547" s="5">
        <v>0</v>
      </c>
      <c r="U547" s="5">
        <v>0</v>
      </c>
      <c r="V547" s="5">
        <v>73.717787999999999</v>
      </c>
      <c r="W547" s="5">
        <v>2483.030667</v>
      </c>
      <c r="X547" s="5">
        <v>2452.954502</v>
      </c>
      <c r="Y547" s="19">
        <v>15.192488000000001</v>
      </c>
      <c r="Z547" s="19">
        <v>50.085397999999998</v>
      </c>
      <c r="AA547" s="19">
        <v>3.713139</v>
      </c>
      <c r="AB547" s="19">
        <v>0</v>
      </c>
      <c r="AC547" s="19">
        <v>53.798537000000003</v>
      </c>
      <c r="AD547" s="19">
        <v>39.183987999999999</v>
      </c>
      <c r="AE547" s="19">
        <v>36.658966999999997</v>
      </c>
      <c r="AF547" s="19">
        <v>5.197838</v>
      </c>
      <c r="AG547" s="19">
        <v>3.8983789999999998</v>
      </c>
      <c r="AH547" s="19">
        <v>46.952444999999997</v>
      </c>
      <c r="AI547" s="19">
        <v>2.159907</v>
      </c>
      <c r="AJ547" s="19">
        <v>92.707628999999997</v>
      </c>
      <c r="AK547" s="19">
        <v>2.2592889999999999</v>
      </c>
      <c r="AL547" s="19">
        <v>0</v>
      </c>
      <c r="AM547" s="19">
        <v>203.141931</v>
      </c>
    </row>
    <row r="548" spans="1:39">
      <c r="A548" s="5" t="s">
        <v>1098</v>
      </c>
      <c r="B548" s="5" t="s">
        <v>930</v>
      </c>
      <c r="C548" s="5" t="s">
        <v>1099</v>
      </c>
      <c r="D548" s="5">
        <v>77901.149444999988</v>
      </c>
      <c r="E548" s="5">
        <v>2540.7048449999998</v>
      </c>
      <c r="F548" s="5">
        <v>1443.357</v>
      </c>
      <c r="G548" s="5">
        <v>81885.211289999992</v>
      </c>
      <c r="H548" s="5">
        <v>16142.487835999998</v>
      </c>
      <c r="I548" s="5">
        <v>1360.834558</v>
      </c>
      <c r="J548" s="5">
        <v>0</v>
      </c>
      <c r="K548" s="5">
        <v>17503.322393999999</v>
      </c>
      <c r="L548" s="5">
        <v>5145.7723329999999</v>
      </c>
      <c r="M548" s="5">
        <v>0</v>
      </c>
      <c r="N548" s="5">
        <v>368.28464000000002</v>
      </c>
      <c r="O548" s="5">
        <v>276.21347800000001</v>
      </c>
      <c r="P548" s="5">
        <v>6260.53208</v>
      </c>
      <c r="Q548" s="5">
        <v>754.28097300000002</v>
      </c>
      <c r="R548" s="5">
        <v>7659.3111710000003</v>
      </c>
      <c r="S548" s="5">
        <v>381.86345</v>
      </c>
      <c r="T548" s="5">
        <v>0</v>
      </c>
      <c r="U548" s="5">
        <v>0</v>
      </c>
      <c r="V548" s="5">
        <v>1846.8228899999999</v>
      </c>
      <c r="W548" s="5">
        <v>114422.303528</v>
      </c>
      <c r="X548" s="5">
        <v>113668.02255499999</v>
      </c>
      <c r="Y548" s="19">
        <v>0</v>
      </c>
      <c r="Z548" s="19">
        <v>1308.1469400000001</v>
      </c>
      <c r="AA548" s="19">
        <v>127.388361</v>
      </c>
      <c r="AB548" s="19">
        <v>0</v>
      </c>
      <c r="AC548" s="19">
        <v>1435.5353009999999</v>
      </c>
      <c r="AD548" s="19">
        <v>420.83119900000003</v>
      </c>
      <c r="AE548" s="19">
        <v>0</v>
      </c>
      <c r="AF548" s="19">
        <v>34.946750999999999</v>
      </c>
      <c r="AG548" s="19">
        <v>26.210063000000002</v>
      </c>
      <c r="AH548" s="19">
        <v>586.25573799999995</v>
      </c>
      <c r="AI548" s="19">
        <v>70.633221000000006</v>
      </c>
      <c r="AJ548" s="19">
        <v>647.41255200000001</v>
      </c>
      <c r="AK548" s="19">
        <v>35.542304999999999</v>
      </c>
      <c r="AL548" s="19">
        <v>0</v>
      </c>
      <c r="AM548" s="19">
        <v>2539.3213569999998</v>
      </c>
    </row>
    <row r="549" spans="1:39">
      <c r="A549" s="6" t="s">
        <v>1100</v>
      </c>
      <c r="B549" s="6" t="s">
        <v>930</v>
      </c>
      <c r="C549" s="6" t="s">
        <v>1101</v>
      </c>
      <c r="D549" s="5">
        <v>0</v>
      </c>
      <c r="E549" s="5">
        <v>248.537724</v>
      </c>
      <c r="F549" s="5">
        <v>47.765999999999998</v>
      </c>
      <c r="G549" s="5">
        <v>296.30372399999999</v>
      </c>
      <c r="H549" s="5">
        <v>537.93700899999999</v>
      </c>
      <c r="I549" s="5">
        <v>82.869985</v>
      </c>
      <c r="J549" s="5">
        <v>0</v>
      </c>
      <c r="K549" s="5">
        <v>620.80699399999992</v>
      </c>
      <c r="L549" s="5">
        <v>421.78600799999998</v>
      </c>
      <c r="M549" s="5">
        <v>578.02499499999999</v>
      </c>
      <c r="N549" s="5">
        <v>62.905868000000005</v>
      </c>
      <c r="O549" s="5">
        <v>47.179400999999999</v>
      </c>
      <c r="P549" s="5">
        <v>737.16027500000007</v>
      </c>
      <c r="Q549" s="5">
        <v>35.920422000000002</v>
      </c>
      <c r="R549" s="5">
        <v>1461.1909609999998</v>
      </c>
      <c r="S549" s="5">
        <v>21.935275000000001</v>
      </c>
      <c r="T549" s="5">
        <v>0</v>
      </c>
      <c r="U549" s="5">
        <v>0</v>
      </c>
      <c r="V549" s="5">
        <v>52.389381999999998</v>
      </c>
      <c r="W549" s="5">
        <v>2874.4123439999998</v>
      </c>
      <c r="X549" s="5">
        <v>2838.4919220000002</v>
      </c>
      <c r="Y549" s="19">
        <v>21.929798999999999</v>
      </c>
      <c r="Z549" s="19">
        <v>47.757486999999998</v>
      </c>
      <c r="AA549" s="19">
        <v>6.634995</v>
      </c>
      <c r="AB549" s="19">
        <v>0</v>
      </c>
      <c r="AC549" s="19">
        <v>54.392482000000001</v>
      </c>
      <c r="AD549" s="19">
        <v>44.785544999999999</v>
      </c>
      <c r="AE549" s="19">
        <v>52.860785999999997</v>
      </c>
      <c r="AF549" s="19">
        <v>5.9691640000000001</v>
      </c>
      <c r="AG549" s="19">
        <v>4.4768720000000002</v>
      </c>
      <c r="AH549" s="19">
        <v>67.286157000000003</v>
      </c>
      <c r="AI549" s="19">
        <v>3.3600409999999998</v>
      </c>
      <c r="AJ549" s="19">
        <v>130.59297900000001</v>
      </c>
      <c r="AK549" s="19">
        <v>2.1364999999999998</v>
      </c>
      <c r="AL549" s="19">
        <v>0</v>
      </c>
      <c r="AM549" s="19">
        <v>253.83730499999999</v>
      </c>
    </row>
    <row r="550" spans="1:39">
      <c r="A550" s="6" t="s">
        <v>1102</v>
      </c>
      <c r="B550" s="6" t="s">
        <v>930</v>
      </c>
      <c r="C550" s="6" t="s">
        <v>1103</v>
      </c>
      <c r="D550" s="5">
        <v>0</v>
      </c>
      <c r="E550" s="5">
        <v>168.96153200000001</v>
      </c>
      <c r="F550" s="5">
        <v>67.143000000000001</v>
      </c>
      <c r="G550" s="5">
        <v>236.10453200000001</v>
      </c>
      <c r="H550" s="5">
        <v>647.87760300000002</v>
      </c>
      <c r="I550" s="5">
        <v>43.609757999999999</v>
      </c>
      <c r="J550" s="5">
        <v>0</v>
      </c>
      <c r="K550" s="5">
        <v>691.48736100000008</v>
      </c>
      <c r="L550" s="5">
        <v>340.228544</v>
      </c>
      <c r="M550" s="5">
        <v>495.544376</v>
      </c>
      <c r="N550" s="5">
        <v>47.703341000000002</v>
      </c>
      <c r="O550" s="5">
        <v>35.777504999999998</v>
      </c>
      <c r="P550" s="5">
        <v>621.90729399999998</v>
      </c>
      <c r="Q550" s="5">
        <v>36.715230000000005</v>
      </c>
      <c r="R550" s="5">
        <v>1237.6477460000001</v>
      </c>
      <c r="S550" s="5">
        <v>17.098087</v>
      </c>
      <c r="T550" s="5">
        <v>0</v>
      </c>
      <c r="U550" s="5">
        <v>0</v>
      </c>
      <c r="V550" s="5">
        <v>46.496760000000002</v>
      </c>
      <c r="W550" s="5">
        <v>2569.0630299999998</v>
      </c>
      <c r="X550" s="5">
        <v>2532.3478</v>
      </c>
      <c r="Y550" s="19">
        <v>14.90837</v>
      </c>
      <c r="Z550" s="19">
        <v>46.846578000000001</v>
      </c>
      <c r="AA550" s="19">
        <v>4.2170899999999998</v>
      </c>
      <c r="AB550" s="19">
        <v>0</v>
      </c>
      <c r="AC550" s="19">
        <v>51.063668</v>
      </c>
      <c r="AD550" s="19">
        <v>34.611553000000001</v>
      </c>
      <c r="AE550" s="19">
        <v>42.418497000000002</v>
      </c>
      <c r="AF550" s="19">
        <v>4.5265880000000003</v>
      </c>
      <c r="AG550" s="19">
        <v>3.3949410000000002</v>
      </c>
      <c r="AH550" s="19">
        <v>53.488487999999997</v>
      </c>
      <c r="AI550" s="19">
        <v>2.9937860000000001</v>
      </c>
      <c r="AJ550" s="19">
        <v>103.828514</v>
      </c>
      <c r="AK550" s="19">
        <v>2.123936</v>
      </c>
      <c r="AL550" s="19">
        <v>0</v>
      </c>
      <c r="AM550" s="19">
        <v>206.53604100000001</v>
      </c>
    </row>
    <row r="551" spans="1:39">
      <c r="A551" s="6" t="s">
        <v>1104</v>
      </c>
      <c r="B551" s="6" t="s">
        <v>930</v>
      </c>
      <c r="C551" s="6" t="s">
        <v>1105</v>
      </c>
      <c r="D551" s="5">
        <v>0</v>
      </c>
      <c r="E551" s="5">
        <v>197.55729099999999</v>
      </c>
      <c r="F551" s="5">
        <v>80.349000000000004</v>
      </c>
      <c r="G551" s="5">
        <v>277.90629099999995</v>
      </c>
      <c r="H551" s="5">
        <v>639.57345700000008</v>
      </c>
      <c r="I551" s="5">
        <v>50.990696000000007</v>
      </c>
      <c r="J551" s="5">
        <v>131.96348</v>
      </c>
      <c r="K551" s="5">
        <v>822.52763300000004</v>
      </c>
      <c r="L551" s="5">
        <v>311.13260200000002</v>
      </c>
      <c r="M551" s="5">
        <v>496.54103299999997</v>
      </c>
      <c r="N551" s="5">
        <v>36.184995999999998</v>
      </c>
      <c r="O551" s="5">
        <v>27.138748</v>
      </c>
      <c r="P551" s="5">
        <v>635.71809400000006</v>
      </c>
      <c r="Q551" s="5">
        <v>29.400839999999999</v>
      </c>
      <c r="R551" s="5">
        <v>1224.9837109999999</v>
      </c>
      <c r="S551" s="5">
        <v>22.822043000000001</v>
      </c>
      <c r="T551" s="5">
        <v>0</v>
      </c>
      <c r="U551" s="5">
        <v>0</v>
      </c>
      <c r="V551" s="5">
        <v>114.300336</v>
      </c>
      <c r="W551" s="5">
        <v>2773.6726159999998</v>
      </c>
      <c r="X551" s="5">
        <v>2744.271776</v>
      </c>
      <c r="Y551" s="19">
        <v>17.431525000000001</v>
      </c>
      <c r="Z551" s="19">
        <v>45.111674999999998</v>
      </c>
      <c r="AA551" s="19">
        <v>4.8496079999999999</v>
      </c>
      <c r="AB551" s="19">
        <v>15.370430000000001</v>
      </c>
      <c r="AC551" s="19">
        <v>65.331712999999993</v>
      </c>
      <c r="AD551" s="19">
        <v>29.135505999999999</v>
      </c>
      <c r="AE551" s="19">
        <v>46.316124000000002</v>
      </c>
      <c r="AF551" s="19">
        <v>3.433608</v>
      </c>
      <c r="AG551" s="19">
        <v>2.5752079999999999</v>
      </c>
      <c r="AH551" s="19">
        <v>59.124260999999997</v>
      </c>
      <c r="AI551" s="19">
        <v>2.8447640000000001</v>
      </c>
      <c r="AJ551" s="19">
        <v>111.449201</v>
      </c>
      <c r="AK551" s="19">
        <v>3.4880049999999998</v>
      </c>
      <c r="AL551" s="19">
        <v>0</v>
      </c>
      <c r="AM551" s="19">
        <v>226.83595</v>
      </c>
    </row>
    <row r="552" spans="1:39">
      <c r="A552" s="6" t="s">
        <v>1106</v>
      </c>
      <c r="B552" s="6" t="s">
        <v>930</v>
      </c>
      <c r="C552" s="6" t="s">
        <v>1107</v>
      </c>
      <c r="D552" s="5">
        <v>0</v>
      </c>
      <c r="E552" s="5">
        <v>77.657133000000002</v>
      </c>
      <c r="F552" s="5">
        <v>32.213999999999999</v>
      </c>
      <c r="G552" s="5">
        <v>109.871133</v>
      </c>
      <c r="H552" s="5">
        <v>436.61906199999999</v>
      </c>
      <c r="I552" s="5">
        <v>24.249943999999999</v>
      </c>
      <c r="J552" s="5">
        <v>0</v>
      </c>
      <c r="K552" s="5">
        <v>460.86900600000001</v>
      </c>
      <c r="L552" s="5">
        <v>306.67244900000003</v>
      </c>
      <c r="M552" s="5">
        <v>443.1268</v>
      </c>
      <c r="N552" s="5">
        <v>44.544462000000003</v>
      </c>
      <c r="O552" s="5">
        <v>33.408345999999995</v>
      </c>
      <c r="P552" s="5">
        <v>554.28056600000002</v>
      </c>
      <c r="Q552" s="5">
        <v>33.915554999999998</v>
      </c>
      <c r="R552" s="5">
        <v>1109.275729</v>
      </c>
      <c r="S552" s="5">
        <v>13.926532</v>
      </c>
      <c r="T552" s="5">
        <v>0</v>
      </c>
      <c r="U552" s="5">
        <v>0</v>
      </c>
      <c r="V552" s="5">
        <v>48.963900000000002</v>
      </c>
      <c r="W552" s="5">
        <v>2049.5787489999998</v>
      </c>
      <c r="X552" s="5">
        <v>2015.663194</v>
      </c>
      <c r="Y552" s="19">
        <v>6.8520989999999999</v>
      </c>
      <c r="Z552" s="19">
        <v>42.542102</v>
      </c>
      <c r="AA552" s="19">
        <v>2.1326149999999999</v>
      </c>
      <c r="AB552" s="19">
        <v>0</v>
      </c>
      <c r="AC552" s="19">
        <v>44.674717000000001</v>
      </c>
      <c r="AD552" s="19">
        <v>32.377063999999997</v>
      </c>
      <c r="AE552" s="19">
        <v>44.333675999999997</v>
      </c>
      <c r="AF552" s="19">
        <v>4.2268400000000002</v>
      </c>
      <c r="AG552" s="19">
        <v>3.1701299999999999</v>
      </c>
      <c r="AH552" s="19">
        <v>55.085890999999997</v>
      </c>
      <c r="AI552" s="19">
        <v>3.6098840000000001</v>
      </c>
      <c r="AJ552" s="19">
        <v>106.816537</v>
      </c>
      <c r="AK552" s="19">
        <v>1.3632930000000001</v>
      </c>
      <c r="AL552" s="19">
        <v>0</v>
      </c>
      <c r="AM552" s="19">
        <v>192.08371</v>
      </c>
    </row>
    <row r="553" spans="1:39">
      <c r="A553" s="6" t="s">
        <v>1108</v>
      </c>
      <c r="B553" s="6" t="s">
        <v>930</v>
      </c>
      <c r="C553" s="6" t="s">
        <v>1109</v>
      </c>
      <c r="D553" s="5">
        <v>0</v>
      </c>
      <c r="E553" s="5">
        <v>82.782972999999998</v>
      </c>
      <c r="F553" s="5">
        <v>43.743000000000002</v>
      </c>
      <c r="G553" s="5">
        <v>126.52597299999999</v>
      </c>
      <c r="H553" s="5">
        <v>427.13676500000003</v>
      </c>
      <c r="I553" s="5">
        <v>36.473794000000005</v>
      </c>
      <c r="J553" s="5">
        <v>0</v>
      </c>
      <c r="K553" s="5">
        <v>463.61055900000002</v>
      </c>
      <c r="L553" s="5">
        <v>368.28875199999999</v>
      </c>
      <c r="M553" s="5">
        <v>482.72357599999998</v>
      </c>
      <c r="N553" s="5">
        <v>53.603881000000001</v>
      </c>
      <c r="O553" s="5">
        <v>40.202910000000003</v>
      </c>
      <c r="P553" s="5">
        <v>613.50143000000003</v>
      </c>
      <c r="Q553" s="5">
        <v>31.245201000000002</v>
      </c>
      <c r="R553" s="5">
        <v>1221.2769979999998</v>
      </c>
      <c r="S553" s="5">
        <v>5.9671419999999999</v>
      </c>
      <c r="T553" s="5">
        <v>0</v>
      </c>
      <c r="U553" s="5">
        <v>0</v>
      </c>
      <c r="V553" s="5">
        <v>99.064506999999992</v>
      </c>
      <c r="W553" s="5">
        <v>2284.7339309999998</v>
      </c>
      <c r="X553" s="5">
        <v>2253.48873</v>
      </c>
      <c r="Y553" s="19">
        <v>7.3043800000000001</v>
      </c>
      <c r="Z553" s="19">
        <v>42.897151999999998</v>
      </c>
      <c r="AA553" s="19">
        <v>3.343029</v>
      </c>
      <c r="AB553" s="19">
        <v>0</v>
      </c>
      <c r="AC553" s="19">
        <v>46.240181</v>
      </c>
      <c r="AD553" s="19">
        <v>39.163881000000003</v>
      </c>
      <c r="AE553" s="19">
        <v>41.475287999999999</v>
      </c>
      <c r="AF553" s="19">
        <v>5.0864929999999999</v>
      </c>
      <c r="AG553" s="19">
        <v>3.8148680000000001</v>
      </c>
      <c r="AH553" s="19">
        <v>53.008364999999998</v>
      </c>
      <c r="AI553" s="19">
        <v>2.5100199999999999</v>
      </c>
      <c r="AJ553" s="19">
        <v>103.385014</v>
      </c>
      <c r="AK553" s="19">
        <v>1.826619</v>
      </c>
      <c r="AL553" s="19">
        <v>0</v>
      </c>
      <c r="AM553" s="19">
        <v>197.92007500000003</v>
      </c>
    </row>
    <row r="554" spans="1:39">
      <c r="A554" s="6" t="s">
        <v>1110</v>
      </c>
      <c r="B554" s="6" t="s">
        <v>930</v>
      </c>
      <c r="C554" s="6" t="s">
        <v>1111</v>
      </c>
      <c r="D554" s="5">
        <v>0</v>
      </c>
      <c r="E554" s="5">
        <v>68.134866000000002</v>
      </c>
      <c r="F554" s="5">
        <v>32.259</v>
      </c>
      <c r="G554" s="5">
        <v>100.393866</v>
      </c>
      <c r="H554" s="5">
        <v>395.73743099999996</v>
      </c>
      <c r="I554" s="5">
        <v>16.856249999999999</v>
      </c>
      <c r="J554" s="5">
        <v>0</v>
      </c>
      <c r="K554" s="5">
        <v>412.593681</v>
      </c>
      <c r="L554" s="5">
        <v>261.67515100000003</v>
      </c>
      <c r="M554" s="5">
        <v>477.271052</v>
      </c>
      <c r="N554" s="5">
        <v>37.855263000000001</v>
      </c>
      <c r="O554" s="5">
        <v>28.391445999999998</v>
      </c>
      <c r="P554" s="5">
        <v>590.76189899999997</v>
      </c>
      <c r="Q554" s="5">
        <v>40.192174000000001</v>
      </c>
      <c r="R554" s="5">
        <v>1174.4718339999999</v>
      </c>
      <c r="S554" s="5">
        <v>13.181983000000001</v>
      </c>
      <c r="T554" s="5">
        <v>0</v>
      </c>
      <c r="U554" s="5">
        <v>0</v>
      </c>
      <c r="V554" s="5">
        <v>37.907593999999996</v>
      </c>
      <c r="W554" s="5">
        <v>2000.2241090000002</v>
      </c>
      <c r="X554" s="5">
        <v>1960.031935</v>
      </c>
      <c r="Y554" s="19">
        <v>6.0118999999999998</v>
      </c>
      <c r="Z554" s="19">
        <v>38.924930000000003</v>
      </c>
      <c r="AA554" s="19">
        <v>1.7080379999999999</v>
      </c>
      <c r="AB554" s="19">
        <v>0</v>
      </c>
      <c r="AC554" s="19">
        <v>40.632967999999998</v>
      </c>
      <c r="AD554" s="19">
        <v>27.696702999999999</v>
      </c>
      <c r="AE554" s="19">
        <v>41.887093</v>
      </c>
      <c r="AF554" s="19">
        <v>3.5920999999999998</v>
      </c>
      <c r="AG554" s="19">
        <v>2.6940740000000001</v>
      </c>
      <c r="AH554" s="19">
        <v>52.014699999999998</v>
      </c>
      <c r="AI554" s="19">
        <v>3.4290470000000002</v>
      </c>
      <c r="AJ554" s="19">
        <v>100.187967</v>
      </c>
      <c r="AK554" s="19">
        <v>1.152226</v>
      </c>
      <c r="AL554" s="19">
        <v>0</v>
      </c>
      <c r="AM554" s="19">
        <v>175.68176400000002</v>
      </c>
    </row>
    <row r="555" spans="1:39">
      <c r="A555" s="6" t="s">
        <v>1112</v>
      </c>
      <c r="B555" s="6" t="s">
        <v>930</v>
      </c>
      <c r="C555" s="6" t="s">
        <v>1113</v>
      </c>
      <c r="D555" s="5">
        <v>0</v>
      </c>
      <c r="E555" s="5">
        <v>205.80165500000001</v>
      </c>
      <c r="F555" s="5">
        <v>65.201999999999998</v>
      </c>
      <c r="G555" s="5">
        <v>271.00365500000004</v>
      </c>
      <c r="H555" s="5">
        <v>613.21343300000001</v>
      </c>
      <c r="I555" s="5">
        <v>68.871994999999998</v>
      </c>
      <c r="J555" s="5">
        <v>0</v>
      </c>
      <c r="K555" s="5">
        <v>682.08542799999998</v>
      </c>
      <c r="L555" s="5">
        <v>381.60128800000001</v>
      </c>
      <c r="M555" s="5">
        <v>587.02458700000011</v>
      </c>
      <c r="N555" s="5">
        <v>54.340575999999999</v>
      </c>
      <c r="O555" s="5">
        <v>40.755431999999999</v>
      </c>
      <c r="P555" s="5">
        <v>750.485365</v>
      </c>
      <c r="Q555" s="5">
        <v>35.392728000000005</v>
      </c>
      <c r="R555" s="5">
        <v>1467.9986880000001</v>
      </c>
      <c r="S555" s="5">
        <v>16.321745</v>
      </c>
      <c r="T555" s="5">
        <v>0</v>
      </c>
      <c r="U555" s="5">
        <v>0</v>
      </c>
      <c r="V555" s="5">
        <v>69.332033999999993</v>
      </c>
      <c r="W555" s="5">
        <v>2888.3428380000005</v>
      </c>
      <c r="X555" s="5">
        <v>2852.9501100000002</v>
      </c>
      <c r="Y555" s="19">
        <v>18.15897</v>
      </c>
      <c r="Z555" s="19">
        <v>45.695937000000001</v>
      </c>
      <c r="AA555" s="19">
        <v>6.5215529999999999</v>
      </c>
      <c r="AB555" s="19">
        <v>0</v>
      </c>
      <c r="AC555" s="19">
        <v>52.217489999999998</v>
      </c>
      <c r="AD555" s="19">
        <v>39.490049999999997</v>
      </c>
      <c r="AE555" s="19">
        <v>51.141433999999997</v>
      </c>
      <c r="AF555" s="19">
        <v>5.1563980000000003</v>
      </c>
      <c r="AG555" s="19">
        <v>3.867299</v>
      </c>
      <c r="AH555" s="19">
        <v>65.577591999999996</v>
      </c>
      <c r="AI555" s="19">
        <v>2.9684080000000002</v>
      </c>
      <c r="AJ555" s="19">
        <v>125.742723</v>
      </c>
      <c r="AK555" s="19">
        <v>1.9767170000000001</v>
      </c>
      <c r="AL555" s="19">
        <v>0</v>
      </c>
      <c r="AM555" s="19">
        <v>237.58595</v>
      </c>
    </row>
    <row r="556" spans="1:39">
      <c r="A556" s="6" t="s">
        <v>1114</v>
      </c>
      <c r="B556" s="6" t="s">
        <v>930</v>
      </c>
      <c r="C556" s="6" t="s">
        <v>1115</v>
      </c>
      <c r="D556" s="5">
        <v>0</v>
      </c>
      <c r="E556" s="5">
        <v>111.133336</v>
      </c>
      <c r="F556" s="5">
        <v>49.29</v>
      </c>
      <c r="G556" s="5">
        <v>160.42333600000001</v>
      </c>
      <c r="H556" s="5">
        <v>464.817004</v>
      </c>
      <c r="I556" s="5">
        <v>27.055302999999999</v>
      </c>
      <c r="J556" s="5">
        <v>32.064296999999996</v>
      </c>
      <c r="K556" s="5">
        <v>523.9366040000001</v>
      </c>
      <c r="L556" s="5">
        <v>377.071955</v>
      </c>
      <c r="M556" s="5">
        <v>420.64457400000003</v>
      </c>
      <c r="N556" s="5">
        <v>55.996716999999997</v>
      </c>
      <c r="O556" s="5">
        <v>41.997537999999999</v>
      </c>
      <c r="P556" s="5">
        <v>530.14010600000006</v>
      </c>
      <c r="Q556" s="5">
        <v>29.852953000000003</v>
      </c>
      <c r="R556" s="5">
        <v>1078.6318880000001</v>
      </c>
      <c r="S556" s="5">
        <v>18.320806000000001</v>
      </c>
      <c r="T556" s="5">
        <v>0</v>
      </c>
      <c r="U556" s="5">
        <v>0</v>
      </c>
      <c r="V556" s="5">
        <v>59.983957000000004</v>
      </c>
      <c r="W556" s="5">
        <v>2218.3685459999997</v>
      </c>
      <c r="X556" s="5">
        <v>2188.5155929999996</v>
      </c>
      <c r="Y556" s="19">
        <v>9.8058820000000004</v>
      </c>
      <c r="Z556" s="19">
        <v>46.243855000000003</v>
      </c>
      <c r="AA556" s="19">
        <v>2.9655879999999999</v>
      </c>
      <c r="AB556" s="19">
        <v>5.9125740000000002</v>
      </c>
      <c r="AC556" s="19">
        <v>55.122017</v>
      </c>
      <c r="AD556" s="19">
        <v>40.533239999999999</v>
      </c>
      <c r="AE556" s="19">
        <v>38.631953000000003</v>
      </c>
      <c r="AF556" s="19">
        <v>5.3135479999999999</v>
      </c>
      <c r="AG556" s="19">
        <v>3.9851610000000002</v>
      </c>
      <c r="AH556" s="19">
        <v>48.664113</v>
      </c>
      <c r="AI556" s="19">
        <v>2.7557510000000001</v>
      </c>
      <c r="AJ556" s="19">
        <v>96.594774999999998</v>
      </c>
      <c r="AK556" s="19">
        <v>2.040651</v>
      </c>
      <c r="AL556" s="19">
        <v>0</v>
      </c>
      <c r="AM556" s="19">
        <v>204.096565</v>
      </c>
    </row>
    <row r="557" spans="1:39">
      <c r="A557" s="6" t="s">
        <v>1116</v>
      </c>
      <c r="B557" s="6" t="s">
        <v>930</v>
      </c>
      <c r="C557" s="6" t="s">
        <v>1117</v>
      </c>
      <c r="D557" s="5">
        <v>0</v>
      </c>
      <c r="E557" s="5">
        <v>123.83532099999999</v>
      </c>
      <c r="F557" s="5">
        <v>49.899000000000001</v>
      </c>
      <c r="G557" s="5">
        <v>173.73432099999999</v>
      </c>
      <c r="H557" s="5">
        <v>549.87808499999994</v>
      </c>
      <c r="I557" s="5">
        <v>44.129735999999994</v>
      </c>
      <c r="J557" s="5">
        <v>0</v>
      </c>
      <c r="K557" s="5">
        <v>594.00782100000004</v>
      </c>
      <c r="L557" s="5">
        <v>320.79834999999997</v>
      </c>
      <c r="M557" s="5">
        <v>452.56655000000001</v>
      </c>
      <c r="N557" s="5">
        <v>47.774027000000004</v>
      </c>
      <c r="O557" s="5">
        <v>35.83052</v>
      </c>
      <c r="P557" s="5">
        <v>565.32984699999997</v>
      </c>
      <c r="Q557" s="5">
        <v>35.084122000000001</v>
      </c>
      <c r="R557" s="5">
        <v>1136.5850660000001</v>
      </c>
      <c r="S557" s="5">
        <v>16.610612</v>
      </c>
      <c r="T557" s="5">
        <v>0</v>
      </c>
      <c r="U557" s="5">
        <v>0</v>
      </c>
      <c r="V557" s="5">
        <v>59.246345999999996</v>
      </c>
      <c r="W557" s="5">
        <v>2300.9825160000005</v>
      </c>
      <c r="X557" s="5">
        <v>2265.8983940000003</v>
      </c>
      <c r="Y557" s="19">
        <v>10.926646</v>
      </c>
      <c r="Z557" s="19">
        <v>52.996971000000002</v>
      </c>
      <c r="AA557" s="19">
        <v>4.0393749999999997</v>
      </c>
      <c r="AB557" s="19">
        <v>0</v>
      </c>
      <c r="AC557" s="19">
        <v>57.036346000000002</v>
      </c>
      <c r="AD557" s="19">
        <v>34.469335000000001</v>
      </c>
      <c r="AE557" s="19">
        <v>36.486981999999998</v>
      </c>
      <c r="AF557" s="19">
        <v>4.5332939999999997</v>
      </c>
      <c r="AG557" s="19">
        <v>3.3999709999999999</v>
      </c>
      <c r="AH557" s="19">
        <v>46.066186999999999</v>
      </c>
      <c r="AI557" s="19">
        <v>2.5415290000000001</v>
      </c>
      <c r="AJ557" s="19">
        <v>90.486434000000003</v>
      </c>
      <c r="AK557" s="19">
        <v>1.742896</v>
      </c>
      <c r="AL557" s="19">
        <v>0</v>
      </c>
      <c r="AM557" s="19">
        <v>194.66165700000002</v>
      </c>
    </row>
    <row r="558" spans="1:39">
      <c r="A558" s="6" t="s">
        <v>1118</v>
      </c>
      <c r="B558" s="6" t="s">
        <v>930</v>
      </c>
      <c r="C558" s="6" t="s">
        <v>1119</v>
      </c>
      <c r="D558" s="5">
        <v>0</v>
      </c>
      <c r="E558" s="5">
        <v>190.10542100000001</v>
      </c>
      <c r="F558" s="5">
        <v>69.153000000000006</v>
      </c>
      <c r="G558" s="5">
        <v>259.258421</v>
      </c>
      <c r="H558" s="5">
        <v>747.38353000000006</v>
      </c>
      <c r="I558" s="5">
        <v>58.908565000000003</v>
      </c>
      <c r="J558" s="5">
        <v>0</v>
      </c>
      <c r="K558" s="5">
        <v>806.29209500000002</v>
      </c>
      <c r="L558" s="5">
        <v>435.29411800000003</v>
      </c>
      <c r="M558" s="5">
        <v>578.51676300000008</v>
      </c>
      <c r="N558" s="5">
        <v>60.072514000000005</v>
      </c>
      <c r="O558" s="5">
        <v>45.054383999999999</v>
      </c>
      <c r="P558" s="5">
        <v>732.73013200000003</v>
      </c>
      <c r="Q558" s="5">
        <v>38.925864000000004</v>
      </c>
      <c r="R558" s="5">
        <v>1455.2996569999998</v>
      </c>
      <c r="S558" s="5">
        <v>29.261647</v>
      </c>
      <c r="T558" s="5">
        <v>0</v>
      </c>
      <c r="U558" s="5">
        <v>0</v>
      </c>
      <c r="V558" s="5">
        <v>81.330297999999999</v>
      </c>
      <c r="W558" s="5">
        <v>3066.7362360000002</v>
      </c>
      <c r="X558" s="5">
        <v>3027.8103719999999</v>
      </c>
      <c r="Y558" s="19">
        <v>16.774007999999998</v>
      </c>
      <c r="Z558" s="19">
        <v>65.258019000000004</v>
      </c>
      <c r="AA558" s="19">
        <v>5.8497769999999996</v>
      </c>
      <c r="AB558" s="19">
        <v>0</v>
      </c>
      <c r="AC558" s="19">
        <v>71.107795999999993</v>
      </c>
      <c r="AD558" s="19">
        <v>44.012600999999997</v>
      </c>
      <c r="AE558" s="19">
        <v>46.839092999999998</v>
      </c>
      <c r="AF558" s="19">
        <v>5.700304</v>
      </c>
      <c r="AG558" s="19">
        <v>4.2752270000000001</v>
      </c>
      <c r="AH558" s="19">
        <v>60.032415</v>
      </c>
      <c r="AI558" s="19">
        <v>2.7353770000000002</v>
      </c>
      <c r="AJ558" s="19">
        <v>116.847039</v>
      </c>
      <c r="AK558" s="19">
        <v>2.6574870000000002</v>
      </c>
      <c r="AL558" s="19">
        <v>0</v>
      </c>
      <c r="AM558" s="19">
        <v>251.39893099999998</v>
      </c>
    </row>
    <row r="559" spans="1:39">
      <c r="A559" s="6" t="s">
        <v>1120</v>
      </c>
      <c r="B559" s="6" t="s">
        <v>930</v>
      </c>
      <c r="C559" s="6" t="s">
        <v>1121</v>
      </c>
      <c r="D559" s="5">
        <v>0</v>
      </c>
      <c r="E559" s="5">
        <v>72.893051</v>
      </c>
      <c r="F559" s="5">
        <v>33.110999999999997</v>
      </c>
      <c r="G559" s="5">
        <v>106.004051</v>
      </c>
      <c r="H559" s="5">
        <v>478.45219500000002</v>
      </c>
      <c r="I559" s="5">
        <v>21.911460999999999</v>
      </c>
      <c r="J559" s="5">
        <v>0</v>
      </c>
      <c r="K559" s="5">
        <v>500.36365599999999</v>
      </c>
      <c r="L559" s="5">
        <v>364.399834</v>
      </c>
      <c r="M559" s="5">
        <v>543.37523400000009</v>
      </c>
      <c r="N559" s="5">
        <v>54.294466</v>
      </c>
      <c r="O559" s="5">
        <v>40.720849000000001</v>
      </c>
      <c r="P559" s="5">
        <v>673.16949899999997</v>
      </c>
      <c r="Q559" s="5">
        <v>45.415191</v>
      </c>
      <c r="R559" s="5">
        <v>1356.9752390000001</v>
      </c>
      <c r="S559" s="5">
        <v>14.993902</v>
      </c>
      <c r="T559" s="5">
        <v>0</v>
      </c>
      <c r="U559" s="5">
        <v>0</v>
      </c>
      <c r="V559" s="5">
        <v>48.259931999999999</v>
      </c>
      <c r="W559" s="5">
        <v>2390.9966140000001</v>
      </c>
      <c r="X559" s="5">
        <v>2345.5814230000001</v>
      </c>
      <c r="Y559" s="19">
        <v>5.8038790000000002</v>
      </c>
      <c r="Z559" s="19">
        <v>46.989919999999998</v>
      </c>
      <c r="AA559" s="19">
        <v>1.996632</v>
      </c>
      <c r="AB559" s="19">
        <v>0</v>
      </c>
      <c r="AC559" s="19">
        <v>48.986552000000003</v>
      </c>
      <c r="AD559" s="19">
        <v>38.263043000000003</v>
      </c>
      <c r="AE559" s="19">
        <v>47.667594999999999</v>
      </c>
      <c r="AF559" s="19">
        <v>5.1520210000000004</v>
      </c>
      <c r="AG559" s="19">
        <v>3.8640159999999999</v>
      </c>
      <c r="AH559" s="19">
        <v>59.257344000000003</v>
      </c>
      <c r="AI559" s="19">
        <v>3.8643139999999998</v>
      </c>
      <c r="AJ559" s="19">
        <v>115.94097600000001</v>
      </c>
      <c r="AK559" s="19">
        <v>1.3731150000000001</v>
      </c>
      <c r="AL559" s="19">
        <v>0</v>
      </c>
      <c r="AM559" s="19">
        <v>210.36756500000001</v>
      </c>
    </row>
    <row r="560" spans="1:39">
      <c r="A560" s="6" t="s">
        <v>1122</v>
      </c>
      <c r="B560" s="6" t="s">
        <v>930</v>
      </c>
      <c r="C560" s="6" t="s">
        <v>1123</v>
      </c>
      <c r="D560" s="5">
        <v>0</v>
      </c>
      <c r="E560" s="5">
        <v>37.183764000000004</v>
      </c>
      <c r="F560" s="5">
        <v>18.123000000000001</v>
      </c>
      <c r="G560" s="5">
        <v>55.306764000000001</v>
      </c>
      <c r="H560" s="5">
        <v>358.35369900000001</v>
      </c>
      <c r="I560" s="5">
        <v>12.668196</v>
      </c>
      <c r="J560" s="5">
        <v>0</v>
      </c>
      <c r="K560" s="5">
        <v>371.02189500000003</v>
      </c>
      <c r="L560" s="5">
        <v>350.82748900000001</v>
      </c>
      <c r="M560" s="5">
        <v>520.62620100000004</v>
      </c>
      <c r="N560" s="5">
        <v>58.427844999999998</v>
      </c>
      <c r="O560" s="5">
        <v>43.820884</v>
      </c>
      <c r="P560" s="5">
        <v>638.56900600000006</v>
      </c>
      <c r="Q560" s="5">
        <v>47.288815</v>
      </c>
      <c r="R560" s="5">
        <v>1308.732751</v>
      </c>
      <c r="S560" s="5">
        <v>8.3239889999999992</v>
      </c>
      <c r="T560" s="5">
        <v>0</v>
      </c>
      <c r="U560" s="5">
        <v>0</v>
      </c>
      <c r="V560" s="5">
        <v>26.187424</v>
      </c>
      <c r="W560" s="5">
        <v>2120.4003119999998</v>
      </c>
      <c r="X560" s="5">
        <v>2073.1114969999999</v>
      </c>
      <c r="Y560" s="19">
        <v>3.2573370000000001</v>
      </c>
      <c r="Z560" s="19">
        <v>35.795011000000002</v>
      </c>
      <c r="AA560" s="19">
        <v>1.236364</v>
      </c>
      <c r="AB560" s="19">
        <v>0</v>
      </c>
      <c r="AC560" s="19">
        <v>37.031374999999997</v>
      </c>
      <c r="AD560" s="19">
        <v>39.488526</v>
      </c>
      <c r="AE560" s="19">
        <v>47.388728</v>
      </c>
      <c r="AF560" s="19">
        <v>5.5442390000000001</v>
      </c>
      <c r="AG560" s="19">
        <v>4.1581789999999996</v>
      </c>
      <c r="AH560" s="19">
        <v>58.174677000000003</v>
      </c>
      <c r="AI560" s="19">
        <v>4.274648</v>
      </c>
      <c r="AJ560" s="19">
        <v>115.265823</v>
      </c>
      <c r="AK560" s="19">
        <v>0.70562100000000005</v>
      </c>
      <c r="AL560" s="19">
        <v>0</v>
      </c>
      <c r="AM560" s="19">
        <v>195.748682</v>
      </c>
    </row>
    <row r="561" spans="1:39">
      <c r="A561" s="6" t="s">
        <v>1124</v>
      </c>
      <c r="B561" s="6" t="s">
        <v>930</v>
      </c>
      <c r="C561" s="6" t="s">
        <v>1125</v>
      </c>
      <c r="D561" s="5">
        <v>0</v>
      </c>
      <c r="E561" s="5">
        <v>206.53837200000001</v>
      </c>
      <c r="F561" s="5">
        <v>93.698999999999998</v>
      </c>
      <c r="G561" s="5">
        <v>300.23737199999999</v>
      </c>
      <c r="H561" s="5">
        <v>1655.9658689999999</v>
      </c>
      <c r="I561" s="5">
        <v>95.822077999999991</v>
      </c>
      <c r="J561" s="5">
        <v>0</v>
      </c>
      <c r="K561" s="5">
        <v>1751.787947</v>
      </c>
      <c r="L561" s="5">
        <v>475.23930999999999</v>
      </c>
      <c r="M561" s="5">
        <v>585.13022699999999</v>
      </c>
      <c r="N561" s="5">
        <v>56.270961999999997</v>
      </c>
      <c r="O561" s="5">
        <v>42.203220999999999</v>
      </c>
      <c r="P561" s="5">
        <v>753.60445800000002</v>
      </c>
      <c r="Q561" s="5">
        <v>32.019131000000002</v>
      </c>
      <c r="R561" s="5">
        <v>1469.2279990000002</v>
      </c>
      <c r="S561" s="5">
        <v>43.952314000000001</v>
      </c>
      <c r="T561" s="5">
        <v>0</v>
      </c>
      <c r="U561" s="5">
        <v>0</v>
      </c>
      <c r="V561" s="5">
        <v>132.489125</v>
      </c>
      <c r="W561" s="5">
        <v>4172.9340669999992</v>
      </c>
      <c r="X561" s="5">
        <v>4140.9149359999992</v>
      </c>
      <c r="Y561" s="19">
        <v>18.223973999999998</v>
      </c>
      <c r="Z561" s="19">
        <v>164.326956</v>
      </c>
      <c r="AA561" s="19">
        <v>9.0678110000000007</v>
      </c>
      <c r="AB561" s="19">
        <v>0</v>
      </c>
      <c r="AC561" s="19">
        <v>173.394767</v>
      </c>
      <c r="AD561" s="19">
        <v>46.237943000000001</v>
      </c>
      <c r="AE561" s="19">
        <v>52.428958999999999</v>
      </c>
      <c r="AF561" s="19">
        <v>5.3395729999999997</v>
      </c>
      <c r="AG561" s="19">
        <v>4.0046790000000003</v>
      </c>
      <c r="AH561" s="19">
        <v>67.677944999999994</v>
      </c>
      <c r="AI561" s="19">
        <v>2.778794</v>
      </c>
      <c r="AJ561" s="19">
        <v>129.451156</v>
      </c>
      <c r="AK561" s="19">
        <v>3.7073200000000002</v>
      </c>
      <c r="AL561" s="19">
        <v>0</v>
      </c>
      <c r="AM561" s="19">
        <v>371.01515999999998</v>
      </c>
    </row>
    <row r="562" spans="1:39">
      <c r="A562" s="6" t="s">
        <v>1126</v>
      </c>
      <c r="B562" s="6" t="s">
        <v>930</v>
      </c>
      <c r="C562" s="6" t="s">
        <v>1127</v>
      </c>
      <c r="D562" s="5">
        <v>0</v>
      </c>
      <c r="E562" s="5">
        <v>355.56248599999998</v>
      </c>
      <c r="F562" s="5">
        <v>131.01</v>
      </c>
      <c r="G562" s="5">
        <v>486.57248599999997</v>
      </c>
      <c r="H562" s="5">
        <v>903.04633100000001</v>
      </c>
      <c r="I562" s="5">
        <v>87.423838000000003</v>
      </c>
      <c r="J562" s="5">
        <v>0</v>
      </c>
      <c r="K562" s="5">
        <v>990.47016899999994</v>
      </c>
      <c r="L562" s="5">
        <v>618.79395399999999</v>
      </c>
      <c r="M562" s="5">
        <v>0</v>
      </c>
      <c r="N562" s="5">
        <v>87.101036999999991</v>
      </c>
      <c r="O562" s="5">
        <v>65.325778999999997</v>
      </c>
      <c r="P562" s="5">
        <v>891.86906700000009</v>
      </c>
      <c r="Q562" s="5">
        <v>107.454105</v>
      </c>
      <c r="R562" s="5">
        <v>1151.7499879999998</v>
      </c>
      <c r="S562" s="5">
        <v>50.440576999999998</v>
      </c>
      <c r="T562" s="5">
        <v>0</v>
      </c>
      <c r="U562" s="5">
        <v>0</v>
      </c>
      <c r="V562" s="5">
        <v>161.93069299999999</v>
      </c>
      <c r="W562" s="5">
        <v>3459.9578670000001</v>
      </c>
      <c r="X562" s="5">
        <v>3352.5037620000003</v>
      </c>
      <c r="Y562" s="19">
        <v>31.373161</v>
      </c>
      <c r="Z562" s="19">
        <v>67.094629999999995</v>
      </c>
      <c r="AA562" s="19">
        <v>8.1764899999999994</v>
      </c>
      <c r="AB562" s="19">
        <v>0</v>
      </c>
      <c r="AC562" s="19">
        <v>75.271119999999996</v>
      </c>
      <c r="AD562" s="19">
        <v>63.15878</v>
      </c>
      <c r="AE562" s="19">
        <v>0</v>
      </c>
      <c r="AF562" s="19">
        <v>8.265053</v>
      </c>
      <c r="AG562" s="19">
        <v>6.1987909999999999</v>
      </c>
      <c r="AH562" s="19">
        <v>72.320757</v>
      </c>
      <c r="AI562" s="19">
        <v>8.7133450000000003</v>
      </c>
      <c r="AJ562" s="19">
        <v>86.784600999999995</v>
      </c>
      <c r="AK562" s="19">
        <v>5.7462900000000001</v>
      </c>
      <c r="AL562" s="19">
        <v>0</v>
      </c>
      <c r="AM562" s="19">
        <v>262.33395200000001</v>
      </c>
    </row>
    <row r="563" spans="1:39">
      <c r="A563" s="6" t="s">
        <v>1128</v>
      </c>
      <c r="B563" s="6" t="s">
        <v>930</v>
      </c>
      <c r="C563" s="6" t="s">
        <v>1129</v>
      </c>
      <c r="D563" s="5">
        <v>0</v>
      </c>
      <c r="E563" s="5">
        <v>100.877416</v>
      </c>
      <c r="F563" s="5">
        <v>33.527999999999999</v>
      </c>
      <c r="G563" s="5">
        <v>134.405416</v>
      </c>
      <c r="H563" s="5">
        <v>495.580037</v>
      </c>
      <c r="I563" s="5">
        <v>41.952866999999998</v>
      </c>
      <c r="J563" s="5">
        <v>0</v>
      </c>
      <c r="K563" s="5">
        <v>537.53290400000003</v>
      </c>
      <c r="L563" s="5">
        <v>449.09924999999998</v>
      </c>
      <c r="M563" s="5">
        <v>663.45611299999996</v>
      </c>
      <c r="N563" s="5">
        <v>62.552261999999999</v>
      </c>
      <c r="O563" s="5">
        <v>46.914196000000004</v>
      </c>
      <c r="P563" s="5">
        <v>835.99140699999998</v>
      </c>
      <c r="Q563" s="5">
        <v>47.182288999999997</v>
      </c>
      <c r="R563" s="5">
        <v>1656.0962669999999</v>
      </c>
      <c r="S563" s="5">
        <v>23.58108</v>
      </c>
      <c r="T563" s="5">
        <v>0</v>
      </c>
      <c r="U563" s="5">
        <v>0</v>
      </c>
      <c r="V563" s="5">
        <v>76.315782999999996</v>
      </c>
      <c r="W563" s="5">
        <v>2877.0306999999998</v>
      </c>
      <c r="X563" s="5">
        <v>2829.8484109999999</v>
      </c>
      <c r="Y563" s="19">
        <v>9.0110860000000006</v>
      </c>
      <c r="Z563" s="19">
        <v>48.238022999999998</v>
      </c>
      <c r="AA563" s="19">
        <v>3.8191839999999999</v>
      </c>
      <c r="AB563" s="19">
        <v>0</v>
      </c>
      <c r="AC563" s="19">
        <v>52.057206999999998</v>
      </c>
      <c r="AD563" s="19">
        <v>46.056109999999997</v>
      </c>
      <c r="AE563" s="19">
        <v>67.520448999999999</v>
      </c>
      <c r="AF563" s="19">
        <v>5.9356059999999999</v>
      </c>
      <c r="AG563" s="19">
        <v>4.4517049999999996</v>
      </c>
      <c r="AH563" s="19">
        <v>84.365003000000002</v>
      </c>
      <c r="AI563" s="19">
        <v>5.222073</v>
      </c>
      <c r="AJ563" s="19">
        <v>162.272763</v>
      </c>
      <c r="AK563" s="19">
        <v>2.4088729999999998</v>
      </c>
      <c r="AL563" s="19">
        <v>0</v>
      </c>
      <c r="AM563" s="19">
        <v>271.806039</v>
      </c>
    </row>
    <row r="564" spans="1:39">
      <c r="A564" s="6" t="s">
        <v>1130</v>
      </c>
      <c r="B564" s="6" t="s">
        <v>930</v>
      </c>
      <c r="C564" s="6" t="s">
        <v>1131</v>
      </c>
      <c r="D564" s="5">
        <v>0</v>
      </c>
      <c r="E564" s="5">
        <v>196.63843300000002</v>
      </c>
      <c r="F564" s="5">
        <v>72.789000000000001</v>
      </c>
      <c r="G564" s="5">
        <v>269.42743300000001</v>
      </c>
      <c r="H564" s="5">
        <v>1249.97703</v>
      </c>
      <c r="I564" s="5">
        <v>59.920864000000002</v>
      </c>
      <c r="J564" s="5">
        <v>0</v>
      </c>
      <c r="K564" s="5">
        <v>1309.8978940000002</v>
      </c>
      <c r="L564" s="5">
        <v>510.61978199999999</v>
      </c>
      <c r="M564" s="5">
        <v>615.35363100000006</v>
      </c>
      <c r="N564" s="5">
        <v>62.262972000000005</v>
      </c>
      <c r="O564" s="5">
        <v>46.697229</v>
      </c>
      <c r="P564" s="5">
        <v>785.96797300000003</v>
      </c>
      <c r="Q564" s="5">
        <v>37.532994000000002</v>
      </c>
      <c r="R564" s="5">
        <v>1547.8147990000002</v>
      </c>
      <c r="S564" s="5">
        <v>43.390959000000002</v>
      </c>
      <c r="T564" s="5">
        <v>0</v>
      </c>
      <c r="U564" s="5">
        <v>0</v>
      </c>
      <c r="V564" s="5">
        <v>159.589698</v>
      </c>
      <c r="W564" s="5">
        <v>3840.7405650000001</v>
      </c>
      <c r="X564" s="5">
        <v>3803.2075709999999</v>
      </c>
      <c r="Y564" s="19">
        <v>17.492671999999999</v>
      </c>
      <c r="Z564" s="19">
        <v>124.97409</v>
      </c>
      <c r="AA564" s="19">
        <v>5.2849219999999999</v>
      </c>
      <c r="AB564" s="19">
        <v>0</v>
      </c>
      <c r="AC564" s="19">
        <v>130.25901200000001</v>
      </c>
      <c r="AD564" s="19">
        <v>51.020505</v>
      </c>
      <c r="AE564" s="19">
        <v>56.266561000000003</v>
      </c>
      <c r="AF564" s="19">
        <v>5.908156</v>
      </c>
      <c r="AG564" s="19">
        <v>4.4311170000000004</v>
      </c>
      <c r="AH564" s="19">
        <v>71.941291000000007</v>
      </c>
      <c r="AI564" s="19">
        <v>3.3883239999999999</v>
      </c>
      <c r="AJ564" s="19">
        <v>138.54712499999999</v>
      </c>
      <c r="AK564" s="19">
        <v>4.4286089999999998</v>
      </c>
      <c r="AL564" s="19">
        <v>0</v>
      </c>
      <c r="AM564" s="19">
        <v>341.74792300000001</v>
      </c>
    </row>
    <row r="565" spans="1:39">
      <c r="A565" s="6" t="s">
        <v>1132</v>
      </c>
      <c r="B565" s="6" t="s">
        <v>930</v>
      </c>
      <c r="C565" s="6" t="s">
        <v>1133</v>
      </c>
      <c r="D565" s="5">
        <v>0</v>
      </c>
      <c r="E565" s="5">
        <v>91.955808000000005</v>
      </c>
      <c r="F565" s="5">
        <v>45.933</v>
      </c>
      <c r="G565" s="5">
        <v>137.88880800000001</v>
      </c>
      <c r="H565" s="5">
        <v>547.47047499999996</v>
      </c>
      <c r="I565" s="5">
        <v>22.337053999999998</v>
      </c>
      <c r="J565" s="5">
        <v>0</v>
      </c>
      <c r="K565" s="5">
        <v>569.80752899999993</v>
      </c>
      <c r="L565" s="5">
        <v>330.328033</v>
      </c>
      <c r="M565" s="5">
        <v>538.04190500000004</v>
      </c>
      <c r="N565" s="5">
        <v>44.168165999999999</v>
      </c>
      <c r="O565" s="5">
        <v>33.126125000000002</v>
      </c>
      <c r="P565" s="5">
        <v>666.78273100000001</v>
      </c>
      <c r="Q565" s="5">
        <v>44.839717</v>
      </c>
      <c r="R565" s="5">
        <v>1326.958644</v>
      </c>
      <c r="S565" s="5">
        <v>20.276918000000002</v>
      </c>
      <c r="T565" s="5">
        <v>0</v>
      </c>
      <c r="U565" s="5">
        <v>0</v>
      </c>
      <c r="V565" s="5">
        <v>50.414819000000001</v>
      </c>
      <c r="W565" s="5">
        <v>2435.6747510000005</v>
      </c>
      <c r="X565" s="5">
        <v>2390.8350340000006</v>
      </c>
      <c r="Y565" s="19">
        <v>8.0029780000000006</v>
      </c>
      <c r="Z565" s="19">
        <v>54.685391000000003</v>
      </c>
      <c r="AA565" s="19">
        <v>2.2010079999999999</v>
      </c>
      <c r="AB565" s="19">
        <v>0</v>
      </c>
      <c r="AC565" s="19">
        <v>56.886398999999997</v>
      </c>
      <c r="AD565" s="19">
        <v>33.389135000000003</v>
      </c>
      <c r="AE565" s="19">
        <v>52.287945999999998</v>
      </c>
      <c r="AF565" s="19">
        <v>4.1911329999999998</v>
      </c>
      <c r="AG565" s="19">
        <v>3.143351</v>
      </c>
      <c r="AH565" s="19">
        <v>64.573119000000005</v>
      </c>
      <c r="AI565" s="19">
        <v>4.4906139999999999</v>
      </c>
      <c r="AJ565" s="19">
        <v>124.195549</v>
      </c>
      <c r="AK565" s="19">
        <v>1.7177100000000001</v>
      </c>
      <c r="AL565" s="19">
        <v>0</v>
      </c>
      <c r="AM565" s="19">
        <v>224.19177099999999</v>
      </c>
    </row>
    <row r="566" spans="1:39">
      <c r="A566" s="6" t="s">
        <v>1134</v>
      </c>
      <c r="B566" s="6" t="s">
        <v>930</v>
      </c>
      <c r="C566" s="6" t="s">
        <v>1135</v>
      </c>
      <c r="D566" s="5">
        <v>0</v>
      </c>
      <c r="E566" s="5">
        <v>448.39006499999994</v>
      </c>
      <c r="F566" s="5">
        <v>189.267</v>
      </c>
      <c r="G566" s="5">
        <v>637.65706499999999</v>
      </c>
      <c r="H566" s="5">
        <v>1746.1363919999999</v>
      </c>
      <c r="I566" s="5">
        <v>122.973541</v>
      </c>
      <c r="J566" s="5">
        <v>0</v>
      </c>
      <c r="K566" s="5">
        <v>1869.109933</v>
      </c>
      <c r="L566" s="5">
        <v>671.49609900000007</v>
      </c>
      <c r="M566" s="5">
        <v>478.883467</v>
      </c>
      <c r="N566" s="5">
        <v>74.733024</v>
      </c>
      <c r="O566" s="5">
        <v>56.049767000000003</v>
      </c>
      <c r="P566" s="5">
        <v>548.89166899999998</v>
      </c>
      <c r="Q566" s="5">
        <v>66.131525999999994</v>
      </c>
      <c r="R566" s="5">
        <v>1224.689453</v>
      </c>
      <c r="S566" s="5">
        <v>67.910449999999997</v>
      </c>
      <c r="T566" s="5">
        <v>0</v>
      </c>
      <c r="U566" s="5">
        <v>0</v>
      </c>
      <c r="V566" s="5">
        <v>209.024967</v>
      </c>
      <c r="W566" s="5">
        <v>4679.8879670000006</v>
      </c>
      <c r="X566" s="5">
        <v>4613.7564410000005</v>
      </c>
      <c r="Y566" s="19">
        <v>39.563828999999998</v>
      </c>
      <c r="Z566" s="19">
        <v>164.29358400000001</v>
      </c>
      <c r="AA566" s="19">
        <v>14.060775</v>
      </c>
      <c r="AB566" s="19">
        <v>0</v>
      </c>
      <c r="AC566" s="19">
        <v>178.35435899999999</v>
      </c>
      <c r="AD566" s="19">
        <v>62.784550000000003</v>
      </c>
      <c r="AE566" s="19">
        <v>48.278593000000001</v>
      </c>
      <c r="AF566" s="19">
        <v>7.0914479999999998</v>
      </c>
      <c r="AG566" s="19">
        <v>5.3185859999999998</v>
      </c>
      <c r="AH566" s="19">
        <v>55.336461999999997</v>
      </c>
      <c r="AI566" s="19">
        <v>6.6670429999999996</v>
      </c>
      <c r="AJ566" s="19">
        <v>116.02508899999999</v>
      </c>
      <c r="AK566" s="19">
        <v>6.8381360000000004</v>
      </c>
      <c r="AL566" s="19">
        <v>0</v>
      </c>
      <c r="AM566" s="19">
        <v>403.56596299999995</v>
      </c>
    </row>
    <row r="567" spans="1:39">
      <c r="A567" s="6" t="s">
        <v>1136</v>
      </c>
      <c r="B567" s="6" t="s">
        <v>930</v>
      </c>
      <c r="C567" s="6" t="s">
        <v>1137</v>
      </c>
      <c r="D567" s="5">
        <v>0</v>
      </c>
      <c r="E567" s="5">
        <v>96.917704999999984</v>
      </c>
      <c r="F567" s="5">
        <v>52.374000000000002</v>
      </c>
      <c r="G567" s="5">
        <v>149.29170499999998</v>
      </c>
      <c r="H567" s="5">
        <v>553.42429400000003</v>
      </c>
      <c r="I567" s="5">
        <v>27.384132000000001</v>
      </c>
      <c r="J567" s="5">
        <v>46.656748</v>
      </c>
      <c r="K567" s="5">
        <v>627.46517400000005</v>
      </c>
      <c r="L567" s="5">
        <v>265.96939100000003</v>
      </c>
      <c r="M567" s="5">
        <v>458.54607500000003</v>
      </c>
      <c r="N567" s="5">
        <v>33.664588000000002</v>
      </c>
      <c r="O567" s="5">
        <v>25.248441</v>
      </c>
      <c r="P567" s="5">
        <v>577.09877599999993</v>
      </c>
      <c r="Q567" s="5">
        <v>33.018540999999999</v>
      </c>
      <c r="R567" s="5">
        <v>1127.576421</v>
      </c>
      <c r="S567" s="5">
        <v>20.62914</v>
      </c>
      <c r="T567" s="5">
        <v>0</v>
      </c>
      <c r="U567" s="5">
        <v>0</v>
      </c>
      <c r="V567" s="5">
        <v>55.996855000000004</v>
      </c>
      <c r="W567" s="5">
        <v>2246.9286860000002</v>
      </c>
      <c r="X567" s="5">
        <v>2213.9101449999998</v>
      </c>
      <c r="Y567" s="19">
        <v>8.5515620000000006</v>
      </c>
      <c r="Z567" s="19">
        <v>41.579749999999997</v>
      </c>
      <c r="AA567" s="19">
        <v>2.6489220000000002</v>
      </c>
      <c r="AB567" s="19">
        <v>0</v>
      </c>
      <c r="AC567" s="19">
        <v>44.228672000000003</v>
      </c>
      <c r="AD567" s="19">
        <v>26.834668000000001</v>
      </c>
      <c r="AE567" s="19">
        <v>33.396577999999998</v>
      </c>
      <c r="AF567" s="19">
        <v>3.1944460000000001</v>
      </c>
      <c r="AG567" s="19">
        <v>2.3958339999999998</v>
      </c>
      <c r="AH567" s="19">
        <v>42.982163999999997</v>
      </c>
      <c r="AI567" s="19">
        <v>1.8452470000000001</v>
      </c>
      <c r="AJ567" s="19">
        <v>81.969021999999995</v>
      </c>
      <c r="AK567" s="19">
        <v>1.847108</v>
      </c>
      <c r="AL567" s="19">
        <v>0</v>
      </c>
      <c r="AM567" s="19">
        <v>163.43103199999996</v>
      </c>
    </row>
    <row r="568" spans="1:39">
      <c r="A568" s="6" t="s">
        <v>1138</v>
      </c>
      <c r="B568" s="6" t="s">
        <v>930</v>
      </c>
      <c r="C568" s="6" t="s">
        <v>1139</v>
      </c>
      <c r="D568" s="5">
        <v>0</v>
      </c>
      <c r="E568" s="5">
        <v>65.911614</v>
      </c>
      <c r="F568" s="5">
        <v>29.423999999999999</v>
      </c>
      <c r="G568" s="5">
        <v>95.335614000000007</v>
      </c>
      <c r="H568" s="5">
        <v>349.06427100000002</v>
      </c>
      <c r="I568" s="5">
        <v>25.933640999999998</v>
      </c>
      <c r="J568" s="5">
        <v>0</v>
      </c>
      <c r="K568" s="5">
        <v>374.99791199999999</v>
      </c>
      <c r="L568" s="5">
        <v>386.905236</v>
      </c>
      <c r="M568" s="5">
        <v>507.30924300000004</v>
      </c>
      <c r="N568" s="5">
        <v>58.373838000000006</v>
      </c>
      <c r="O568" s="5">
        <v>43.780379000000003</v>
      </c>
      <c r="P568" s="5">
        <v>637.35691199999997</v>
      </c>
      <c r="Q568" s="5">
        <v>37.184114999999998</v>
      </c>
      <c r="R568" s="5">
        <v>1284.0044869999999</v>
      </c>
      <c r="S568" s="5">
        <v>14.039135</v>
      </c>
      <c r="T568" s="5">
        <v>0</v>
      </c>
      <c r="U568" s="5">
        <v>0</v>
      </c>
      <c r="V568" s="5">
        <v>49.344317000000004</v>
      </c>
      <c r="W568" s="5">
        <v>2204.6267009999992</v>
      </c>
      <c r="X568" s="5">
        <v>2167.4425859999992</v>
      </c>
      <c r="Y568" s="19">
        <v>5.5232169999999998</v>
      </c>
      <c r="Z568" s="19">
        <v>33.522998999999999</v>
      </c>
      <c r="AA568" s="19">
        <v>2.223303</v>
      </c>
      <c r="AB568" s="19">
        <v>0</v>
      </c>
      <c r="AC568" s="19">
        <v>35.746302</v>
      </c>
      <c r="AD568" s="19">
        <v>41.574165000000001</v>
      </c>
      <c r="AE568" s="19">
        <v>50.290832000000002</v>
      </c>
      <c r="AF568" s="19">
        <v>5.5391139999999996</v>
      </c>
      <c r="AG568" s="19">
        <v>4.1543369999999999</v>
      </c>
      <c r="AH568" s="19">
        <v>62.789558999999997</v>
      </c>
      <c r="AI568" s="19">
        <v>3.9174609999999999</v>
      </c>
      <c r="AJ568" s="19">
        <v>122.773842</v>
      </c>
      <c r="AK568" s="19">
        <v>1.3507400000000001</v>
      </c>
      <c r="AL568" s="19">
        <v>0</v>
      </c>
      <c r="AM568" s="19">
        <v>206.96826599999997</v>
      </c>
    </row>
    <row r="569" spans="1:39">
      <c r="A569" s="6" t="s">
        <v>1140</v>
      </c>
      <c r="B569" s="6" t="s">
        <v>930</v>
      </c>
      <c r="C569" s="6" t="s">
        <v>1141</v>
      </c>
      <c r="D569" s="5">
        <v>0</v>
      </c>
      <c r="E569" s="5">
        <v>117.76867799999999</v>
      </c>
      <c r="F569" s="5">
        <v>44.180999999999997</v>
      </c>
      <c r="G569" s="5">
        <v>161.94967800000001</v>
      </c>
      <c r="H569" s="5">
        <v>1088.0991819999999</v>
      </c>
      <c r="I569" s="5">
        <v>70.552464999999998</v>
      </c>
      <c r="J569" s="5">
        <v>0</v>
      </c>
      <c r="K569" s="5">
        <v>1158.6516470000001</v>
      </c>
      <c r="L569" s="5">
        <v>435.54219799999998</v>
      </c>
      <c r="M569" s="5">
        <v>682.58067500000004</v>
      </c>
      <c r="N569" s="5">
        <v>56.743464999999993</v>
      </c>
      <c r="O569" s="5">
        <v>42.557600000000001</v>
      </c>
      <c r="P569" s="5">
        <v>855.12486000000001</v>
      </c>
      <c r="Q569" s="5">
        <v>51.462676000000002</v>
      </c>
      <c r="R569" s="5">
        <v>1688.469276</v>
      </c>
      <c r="S569" s="5">
        <v>27.857744999999998</v>
      </c>
      <c r="T569" s="5">
        <v>0</v>
      </c>
      <c r="U569" s="5">
        <v>0</v>
      </c>
      <c r="V569" s="5">
        <v>93.623679999999993</v>
      </c>
      <c r="W569" s="5">
        <v>3566.0942240000004</v>
      </c>
      <c r="X569" s="5">
        <v>3514.6315480000003</v>
      </c>
      <c r="Y569" s="19">
        <v>10.474536000000001</v>
      </c>
      <c r="Z569" s="19">
        <v>108.687375</v>
      </c>
      <c r="AA569" s="19">
        <v>6.8403090000000004</v>
      </c>
      <c r="AB569" s="19">
        <v>0</v>
      </c>
      <c r="AC569" s="19">
        <v>115.52768399999999</v>
      </c>
      <c r="AD569" s="19">
        <v>43.525714999999998</v>
      </c>
      <c r="AE569" s="19">
        <v>77.411097999999996</v>
      </c>
      <c r="AF569" s="19">
        <v>5.3844070000000004</v>
      </c>
      <c r="AG569" s="19">
        <v>4.0383069999999996</v>
      </c>
      <c r="AH569" s="19">
        <v>95.428905999999998</v>
      </c>
      <c r="AI569" s="19">
        <v>6.7483139999999997</v>
      </c>
      <c r="AJ569" s="19">
        <v>182.26271800000001</v>
      </c>
      <c r="AK569" s="19">
        <v>2.5852919999999999</v>
      </c>
      <c r="AL569" s="19">
        <v>0</v>
      </c>
      <c r="AM569" s="19">
        <v>354.37594499999994</v>
      </c>
    </row>
    <row r="570" spans="1:39">
      <c r="A570" s="6" t="s">
        <v>1142</v>
      </c>
      <c r="B570" s="6" t="s">
        <v>930</v>
      </c>
      <c r="C570" s="6" t="s">
        <v>1143</v>
      </c>
      <c r="D570" s="5">
        <v>0</v>
      </c>
      <c r="E570" s="5">
        <v>62.015768000000001</v>
      </c>
      <c r="F570" s="5">
        <v>29.289000000000001</v>
      </c>
      <c r="G570" s="5">
        <v>91.30476800000001</v>
      </c>
      <c r="H570" s="5">
        <v>431.19251400000002</v>
      </c>
      <c r="I570" s="5">
        <v>23.571904999999997</v>
      </c>
      <c r="J570" s="5">
        <v>37.838224000000004</v>
      </c>
      <c r="K570" s="5">
        <v>492.602643</v>
      </c>
      <c r="L570" s="5">
        <v>280.55996600000003</v>
      </c>
      <c r="M570" s="5">
        <v>366.42081400000001</v>
      </c>
      <c r="N570" s="5">
        <v>40.442413000000002</v>
      </c>
      <c r="O570" s="5">
        <v>30.331810000000001</v>
      </c>
      <c r="P570" s="5">
        <v>461.88068300000003</v>
      </c>
      <c r="Q570" s="5">
        <v>25.958243</v>
      </c>
      <c r="R570" s="5">
        <v>925.03396299999997</v>
      </c>
      <c r="S570" s="5">
        <v>10.568736000000001</v>
      </c>
      <c r="T570" s="5">
        <v>0</v>
      </c>
      <c r="U570" s="5">
        <v>0</v>
      </c>
      <c r="V570" s="5">
        <v>29.493151999999998</v>
      </c>
      <c r="W570" s="5">
        <v>1829.563228</v>
      </c>
      <c r="X570" s="5">
        <v>1803.6049849999999</v>
      </c>
      <c r="Y570" s="19">
        <v>5.4719790000000001</v>
      </c>
      <c r="Z570" s="19">
        <v>42.437958000000002</v>
      </c>
      <c r="AA570" s="19">
        <v>2.114792</v>
      </c>
      <c r="AB570" s="19">
        <v>0</v>
      </c>
      <c r="AC570" s="19">
        <v>44.552750000000003</v>
      </c>
      <c r="AD570" s="19">
        <v>29.176850000000002</v>
      </c>
      <c r="AE570" s="19">
        <v>36.223207000000002</v>
      </c>
      <c r="AF570" s="19">
        <v>3.8375949999999999</v>
      </c>
      <c r="AG570" s="19">
        <v>2.8781970000000001</v>
      </c>
      <c r="AH570" s="19">
        <v>45.374957999999999</v>
      </c>
      <c r="AI570" s="19">
        <v>2.7338619999999998</v>
      </c>
      <c r="AJ570" s="19">
        <v>88.313957000000002</v>
      </c>
      <c r="AK570" s="19">
        <v>1.040011</v>
      </c>
      <c r="AL570" s="19">
        <v>0</v>
      </c>
      <c r="AM570" s="19">
        <v>168.55554700000002</v>
      </c>
    </row>
    <row r="571" spans="1:39">
      <c r="A571" s="6" t="s">
        <v>1144</v>
      </c>
      <c r="B571" s="6" t="s">
        <v>930</v>
      </c>
      <c r="C571" s="6" t="s">
        <v>1145</v>
      </c>
      <c r="D571" s="5">
        <v>0</v>
      </c>
      <c r="E571" s="5">
        <v>37.936449000000003</v>
      </c>
      <c r="F571" s="5">
        <v>14.994</v>
      </c>
      <c r="G571" s="5">
        <v>52.930449000000003</v>
      </c>
      <c r="H571" s="5">
        <v>248.72756099999998</v>
      </c>
      <c r="I571" s="5">
        <v>10.105446000000001</v>
      </c>
      <c r="J571" s="5">
        <v>0</v>
      </c>
      <c r="K571" s="5">
        <v>258.83300700000001</v>
      </c>
      <c r="L571" s="5">
        <v>333.40926899999999</v>
      </c>
      <c r="M571" s="5">
        <v>627.50235400000008</v>
      </c>
      <c r="N571" s="5">
        <v>51.571978999999999</v>
      </c>
      <c r="O571" s="5">
        <v>38.678984</v>
      </c>
      <c r="P571" s="5">
        <v>767.52590599999996</v>
      </c>
      <c r="Q571" s="5">
        <v>58.249978999999996</v>
      </c>
      <c r="R571" s="5">
        <v>1543.5292019999999</v>
      </c>
      <c r="S571" s="5">
        <v>8.3478549999999991</v>
      </c>
      <c r="T571" s="5">
        <v>0</v>
      </c>
      <c r="U571" s="5">
        <v>0</v>
      </c>
      <c r="V571" s="5">
        <v>23.329908</v>
      </c>
      <c r="W571" s="5">
        <v>2220.3796899999998</v>
      </c>
      <c r="X571" s="5">
        <v>2162.129711</v>
      </c>
      <c r="Y571" s="19">
        <v>3.1991399999999999</v>
      </c>
      <c r="Z571" s="19">
        <v>24.834724000000001</v>
      </c>
      <c r="AA571" s="19">
        <v>0.93964099999999995</v>
      </c>
      <c r="AB571" s="19">
        <v>0</v>
      </c>
      <c r="AC571" s="19">
        <v>25.774365</v>
      </c>
      <c r="AD571" s="19">
        <v>35.916387999999998</v>
      </c>
      <c r="AE571" s="19">
        <v>63.797162</v>
      </c>
      <c r="AF571" s="19">
        <v>4.8936840000000004</v>
      </c>
      <c r="AG571" s="19">
        <v>3.6702620000000001</v>
      </c>
      <c r="AH571" s="19">
        <v>77.575715000000002</v>
      </c>
      <c r="AI571" s="19">
        <v>6.1912500000000001</v>
      </c>
      <c r="AJ571" s="19">
        <v>149.936823</v>
      </c>
      <c r="AK571" s="19">
        <v>0.74199199999999998</v>
      </c>
      <c r="AL571" s="19">
        <v>0</v>
      </c>
      <c r="AM571" s="19">
        <v>215.56870799999996</v>
      </c>
    </row>
    <row r="572" spans="1:39">
      <c r="A572" s="6" t="s">
        <v>1146</v>
      </c>
      <c r="B572" s="6" t="s">
        <v>930</v>
      </c>
      <c r="C572" s="6" t="s">
        <v>1147</v>
      </c>
      <c r="D572" s="5">
        <v>0</v>
      </c>
      <c r="E572" s="5">
        <v>255.16048699999999</v>
      </c>
      <c r="F572" s="5">
        <v>106.8</v>
      </c>
      <c r="G572" s="5">
        <v>361.96048699999994</v>
      </c>
      <c r="H572" s="5">
        <v>1362.9728829999999</v>
      </c>
      <c r="I572" s="5">
        <v>59.391832000000001</v>
      </c>
      <c r="J572" s="5">
        <v>0</v>
      </c>
      <c r="K572" s="5">
        <v>1422.3647149999999</v>
      </c>
      <c r="L572" s="5">
        <v>441.804194</v>
      </c>
      <c r="M572" s="5">
        <v>563.44612699999993</v>
      </c>
      <c r="N572" s="5">
        <v>56.304944000000006</v>
      </c>
      <c r="O572" s="5">
        <v>42.228705999999995</v>
      </c>
      <c r="P572" s="5">
        <v>721.31954599999995</v>
      </c>
      <c r="Q572" s="5">
        <v>33.395720999999995</v>
      </c>
      <c r="R572" s="5">
        <v>1416.6950440000001</v>
      </c>
      <c r="S572" s="5">
        <v>5.3749390000000004</v>
      </c>
      <c r="T572" s="5">
        <v>0</v>
      </c>
      <c r="U572" s="5">
        <v>0</v>
      </c>
      <c r="V572" s="5">
        <v>138.54641599999999</v>
      </c>
      <c r="W572" s="5">
        <v>3786.7457949999994</v>
      </c>
      <c r="X572" s="5">
        <v>3753.3500739999995</v>
      </c>
      <c r="Y572" s="19">
        <v>22.51416</v>
      </c>
      <c r="Z572" s="19">
        <v>122.35447499999999</v>
      </c>
      <c r="AA572" s="19">
        <v>6.7621900000000004</v>
      </c>
      <c r="AB572" s="19">
        <v>0</v>
      </c>
      <c r="AC572" s="19">
        <v>129.11666500000001</v>
      </c>
      <c r="AD572" s="19">
        <v>43.186965999999998</v>
      </c>
      <c r="AE572" s="19">
        <v>51.612827000000003</v>
      </c>
      <c r="AF572" s="19">
        <v>5.3427980000000002</v>
      </c>
      <c r="AG572" s="19">
        <v>4.007098</v>
      </c>
      <c r="AH572" s="19">
        <v>66.013065999999995</v>
      </c>
      <c r="AI572" s="19">
        <v>3.0951719999999998</v>
      </c>
      <c r="AJ572" s="19">
        <v>126.97578900000001</v>
      </c>
      <c r="AK572" s="19">
        <v>4.4835250000000002</v>
      </c>
      <c r="AL572" s="19">
        <v>0</v>
      </c>
      <c r="AM572" s="19">
        <v>326.27710500000001</v>
      </c>
    </row>
    <row r="573" spans="1:39">
      <c r="A573" s="6" t="s">
        <v>1148</v>
      </c>
      <c r="B573" s="6" t="s">
        <v>930</v>
      </c>
      <c r="C573" s="6" t="s">
        <v>1149</v>
      </c>
      <c r="D573" s="5">
        <v>0</v>
      </c>
      <c r="E573" s="5">
        <v>328.33656299999996</v>
      </c>
      <c r="F573" s="5">
        <v>141</v>
      </c>
      <c r="G573" s="5">
        <v>469.33656299999996</v>
      </c>
      <c r="H573" s="5">
        <v>1191.063416</v>
      </c>
      <c r="I573" s="5">
        <v>169.75109899999998</v>
      </c>
      <c r="J573" s="5">
        <v>0</v>
      </c>
      <c r="K573" s="5">
        <v>1360.8145149999998</v>
      </c>
      <c r="L573" s="5">
        <v>556.75103799999999</v>
      </c>
      <c r="M573" s="5">
        <v>674.68648699999994</v>
      </c>
      <c r="N573" s="5">
        <v>70.082751999999999</v>
      </c>
      <c r="O573" s="5">
        <v>52.562063999999999</v>
      </c>
      <c r="P573" s="5">
        <v>864.11422699999991</v>
      </c>
      <c r="Q573" s="5">
        <v>39.762166999999998</v>
      </c>
      <c r="R573" s="5">
        <v>1701.2076969999998</v>
      </c>
      <c r="S573" s="5">
        <v>46.142260999999998</v>
      </c>
      <c r="T573" s="5">
        <v>0</v>
      </c>
      <c r="U573" s="5">
        <v>0</v>
      </c>
      <c r="V573" s="5">
        <v>122.312792</v>
      </c>
      <c r="W573" s="5">
        <v>4256.5648659999997</v>
      </c>
      <c r="X573" s="5">
        <v>4216.8026989999989</v>
      </c>
      <c r="Y573" s="19">
        <v>28.970873000000001</v>
      </c>
      <c r="Z573" s="19">
        <v>113.058261</v>
      </c>
      <c r="AA573" s="19">
        <v>15.705558999999999</v>
      </c>
      <c r="AB573" s="19">
        <v>0</v>
      </c>
      <c r="AC573" s="19">
        <v>128.76382000000001</v>
      </c>
      <c r="AD573" s="19">
        <v>56.817588999999998</v>
      </c>
      <c r="AE573" s="19">
        <v>63.397271000000003</v>
      </c>
      <c r="AF573" s="19">
        <v>6.6501789999999996</v>
      </c>
      <c r="AG573" s="19">
        <v>4.987635</v>
      </c>
      <c r="AH573" s="19">
        <v>80.939780999999996</v>
      </c>
      <c r="AI573" s="19">
        <v>3.8875479999999998</v>
      </c>
      <c r="AJ573" s="19">
        <v>155.97486599999999</v>
      </c>
      <c r="AK573" s="19">
        <v>4.210305</v>
      </c>
      <c r="AL573" s="19">
        <v>0</v>
      </c>
      <c r="AM573" s="19">
        <v>374.73745299999996</v>
      </c>
    </row>
    <row r="574" spans="1:39">
      <c r="A574" s="6" t="s">
        <v>1150</v>
      </c>
      <c r="B574" s="6" t="s">
        <v>930</v>
      </c>
      <c r="C574" s="6" t="s">
        <v>1151</v>
      </c>
      <c r="D574" s="5">
        <v>0</v>
      </c>
      <c r="E574" s="5">
        <v>219.27422000000001</v>
      </c>
      <c r="F574" s="5">
        <v>101.38200000000001</v>
      </c>
      <c r="G574" s="5">
        <v>320.65621999999996</v>
      </c>
      <c r="H574" s="5">
        <v>1384.5948019999998</v>
      </c>
      <c r="I574" s="5">
        <v>85.653831000000011</v>
      </c>
      <c r="J574" s="5">
        <v>0</v>
      </c>
      <c r="K574" s="5">
        <v>1470.2486329999999</v>
      </c>
      <c r="L574" s="5">
        <v>411.03335700000002</v>
      </c>
      <c r="M574" s="5">
        <v>710.62521300000003</v>
      </c>
      <c r="N574" s="5">
        <v>47.925196000000007</v>
      </c>
      <c r="O574" s="5">
        <v>35.943896000000002</v>
      </c>
      <c r="P574" s="5">
        <v>890.02567199999999</v>
      </c>
      <c r="Q574" s="5">
        <v>53.714063000000003</v>
      </c>
      <c r="R574" s="5">
        <v>1738.23404</v>
      </c>
      <c r="S574" s="5">
        <v>39.576968999999998</v>
      </c>
      <c r="T574" s="5">
        <v>0</v>
      </c>
      <c r="U574" s="5">
        <v>0</v>
      </c>
      <c r="V574" s="5">
        <v>115.370569</v>
      </c>
      <c r="W574" s="5">
        <v>4095.119788</v>
      </c>
      <c r="X574" s="5">
        <v>4041.4057250000001</v>
      </c>
      <c r="Y574" s="19">
        <v>19.311821999999999</v>
      </c>
      <c r="Z574" s="19">
        <v>114.193106</v>
      </c>
      <c r="AA574" s="19">
        <v>9.4058659999999996</v>
      </c>
      <c r="AB574" s="19">
        <v>0</v>
      </c>
      <c r="AC574" s="19">
        <v>123.598972</v>
      </c>
      <c r="AD574" s="19">
        <v>39.631678000000001</v>
      </c>
      <c r="AE574" s="19">
        <v>59.926304999999999</v>
      </c>
      <c r="AF574" s="19">
        <v>4.5476400000000003</v>
      </c>
      <c r="AG574" s="19">
        <v>3.4107289999999999</v>
      </c>
      <c r="AH574" s="19">
        <v>75.631468999999996</v>
      </c>
      <c r="AI574" s="19">
        <v>4.190531</v>
      </c>
      <c r="AJ574" s="19">
        <v>143.516143</v>
      </c>
      <c r="AK574" s="19">
        <v>4.7731260000000004</v>
      </c>
      <c r="AL574" s="19">
        <v>0</v>
      </c>
      <c r="AM574" s="19">
        <v>330.83174099999997</v>
      </c>
    </row>
    <row r="575" spans="1:39">
      <c r="A575" s="6" t="s">
        <v>1152</v>
      </c>
      <c r="B575" s="6" t="s">
        <v>930</v>
      </c>
      <c r="C575" s="6" t="s">
        <v>1153</v>
      </c>
      <c r="D575" s="5">
        <v>0</v>
      </c>
      <c r="E575" s="5">
        <v>315.04564699999997</v>
      </c>
      <c r="F575" s="5">
        <v>101.43899999999999</v>
      </c>
      <c r="G575" s="5">
        <v>416.484647</v>
      </c>
      <c r="H575" s="5">
        <v>1977.7871129999999</v>
      </c>
      <c r="I575" s="5">
        <v>123.894361</v>
      </c>
      <c r="J575" s="5">
        <v>0</v>
      </c>
      <c r="K575" s="5">
        <v>2101.681474</v>
      </c>
      <c r="L575" s="5">
        <v>566.84558600000003</v>
      </c>
      <c r="M575" s="5">
        <v>876.38714500000003</v>
      </c>
      <c r="N575" s="5">
        <v>61.949286000000001</v>
      </c>
      <c r="O575" s="5">
        <v>46.461964000000002</v>
      </c>
      <c r="P575" s="5">
        <v>1114.862306</v>
      </c>
      <c r="Q575" s="5">
        <v>56.109769</v>
      </c>
      <c r="R575" s="5">
        <v>2155.7704700000004</v>
      </c>
      <c r="S575" s="5">
        <v>80.077407999999991</v>
      </c>
      <c r="T575" s="5">
        <v>0</v>
      </c>
      <c r="U575" s="5">
        <v>0</v>
      </c>
      <c r="V575" s="5">
        <v>262.67260100000004</v>
      </c>
      <c r="W575" s="5">
        <v>5583.5321859999995</v>
      </c>
      <c r="X575" s="5">
        <v>5527.4224169999998</v>
      </c>
      <c r="Y575" s="19">
        <v>29.841873</v>
      </c>
      <c r="Z575" s="19">
        <v>197.31075200000001</v>
      </c>
      <c r="AA575" s="19">
        <v>11.420206</v>
      </c>
      <c r="AB575" s="19">
        <v>0</v>
      </c>
      <c r="AC575" s="19">
        <v>208.73095799999999</v>
      </c>
      <c r="AD575" s="19">
        <v>54.231492000000003</v>
      </c>
      <c r="AE575" s="19">
        <v>75.360095000000001</v>
      </c>
      <c r="AF575" s="19">
        <v>5.8783909999999997</v>
      </c>
      <c r="AG575" s="19">
        <v>4.4087930000000002</v>
      </c>
      <c r="AH575" s="19">
        <v>96.512877000000003</v>
      </c>
      <c r="AI575" s="19">
        <v>4.444604</v>
      </c>
      <c r="AJ575" s="19">
        <v>182.160156</v>
      </c>
      <c r="AK575" s="19">
        <v>7.8515160000000002</v>
      </c>
      <c r="AL575" s="19">
        <v>0</v>
      </c>
      <c r="AM575" s="19">
        <v>482.81599499999999</v>
      </c>
    </row>
    <row r="576" spans="1:39">
      <c r="A576" s="6" t="s">
        <v>1154</v>
      </c>
      <c r="B576" s="6" t="s">
        <v>930</v>
      </c>
      <c r="C576" s="6" t="s">
        <v>1155</v>
      </c>
      <c r="D576" s="5">
        <v>0</v>
      </c>
      <c r="E576" s="5">
        <v>66.853233000000003</v>
      </c>
      <c r="F576" s="5">
        <v>27.06</v>
      </c>
      <c r="G576" s="5">
        <v>93.913233000000005</v>
      </c>
      <c r="H576" s="5">
        <v>340.78474599999998</v>
      </c>
      <c r="I576" s="5">
        <v>17.626666</v>
      </c>
      <c r="J576" s="5">
        <v>0</v>
      </c>
      <c r="K576" s="5">
        <v>358.41141199999998</v>
      </c>
      <c r="L576" s="5">
        <v>276.31472400000001</v>
      </c>
      <c r="M576" s="5">
        <v>496.23090100000002</v>
      </c>
      <c r="N576" s="5">
        <v>41.131621000000003</v>
      </c>
      <c r="O576" s="5">
        <v>30.848714999999999</v>
      </c>
      <c r="P576" s="5">
        <v>613.54505500000005</v>
      </c>
      <c r="Q576" s="5">
        <v>42.191875999999993</v>
      </c>
      <c r="R576" s="5">
        <v>1223.9481680000001</v>
      </c>
      <c r="S576" s="5">
        <v>11.753013999999999</v>
      </c>
      <c r="T576" s="5">
        <v>0</v>
      </c>
      <c r="U576" s="5">
        <v>0</v>
      </c>
      <c r="V576" s="5">
        <v>46.171256</v>
      </c>
      <c r="W576" s="5">
        <v>2010.5118070000001</v>
      </c>
      <c r="X576" s="5">
        <v>1968.319931</v>
      </c>
      <c r="Y576" s="19">
        <v>5.8988139999999998</v>
      </c>
      <c r="Z576" s="19">
        <v>27.579264999999999</v>
      </c>
      <c r="AA576" s="19">
        <v>1.7103980000000001</v>
      </c>
      <c r="AB576" s="19">
        <v>0</v>
      </c>
      <c r="AC576" s="19">
        <v>29.289663000000001</v>
      </c>
      <c r="AD576" s="19">
        <v>29.484752</v>
      </c>
      <c r="AE576" s="19">
        <v>36.837876999999999</v>
      </c>
      <c r="AF576" s="19">
        <v>3.9029940000000001</v>
      </c>
      <c r="AG576" s="19">
        <v>2.9272450000000001</v>
      </c>
      <c r="AH576" s="19">
        <v>46.328676000000002</v>
      </c>
      <c r="AI576" s="19">
        <v>2.6721629999999998</v>
      </c>
      <c r="AJ576" s="19">
        <v>89.996791999999999</v>
      </c>
      <c r="AK576" s="19">
        <v>1.0506819999999999</v>
      </c>
      <c r="AL576" s="19">
        <v>0</v>
      </c>
      <c r="AM576" s="19">
        <v>155.72070299999999</v>
      </c>
    </row>
    <row r="577" spans="1:39">
      <c r="A577" s="6" t="s">
        <v>1156</v>
      </c>
      <c r="B577" s="6" t="s">
        <v>930</v>
      </c>
      <c r="C577" s="6" t="s">
        <v>1157</v>
      </c>
      <c r="D577" s="5">
        <v>0</v>
      </c>
      <c r="E577" s="5">
        <v>1126.9916580000001</v>
      </c>
      <c r="F577" s="5">
        <v>443.61</v>
      </c>
      <c r="G577" s="5">
        <v>1570.601658</v>
      </c>
      <c r="H577" s="5">
        <v>3834.4274059999998</v>
      </c>
      <c r="I577" s="5">
        <v>326.85841700000003</v>
      </c>
      <c r="J577" s="5">
        <v>0</v>
      </c>
      <c r="K577" s="5">
        <v>4161.2858230000002</v>
      </c>
      <c r="L577" s="5">
        <v>1142.0256040000002</v>
      </c>
      <c r="M577" s="5">
        <v>0</v>
      </c>
      <c r="N577" s="5">
        <v>113.87860099999999</v>
      </c>
      <c r="O577" s="5">
        <v>85.408951000000002</v>
      </c>
      <c r="P577" s="5">
        <v>1763.7721740000002</v>
      </c>
      <c r="Q577" s="5">
        <v>212.50267199999999</v>
      </c>
      <c r="R577" s="5">
        <v>2175.562398</v>
      </c>
      <c r="S577" s="5">
        <v>121.588279</v>
      </c>
      <c r="T577" s="5">
        <v>0</v>
      </c>
      <c r="U577" s="5">
        <v>0</v>
      </c>
      <c r="V577" s="5">
        <v>351.29442299999999</v>
      </c>
      <c r="W577" s="5">
        <v>9522.3581849999991</v>
      </c>
      <c r="X577" s="5">
        <v>9309.8555129999986</v>
      </c>
      <c r="Y577" s="19">
        <v>99.440439999999995</v>
      </c>
      <c r="Z577" s="19">
        <v>336.47634699999998</v>
      </c>
      <c r="AA577" s="19">
        <v>38.085273000000001</v>
      </c>
      <c r="AB577" s="19">
        <v>0</v>
      </c>
      <c r="AC577" s="19">
        <v>374.56162</v>
      </c>
      <c r="AD577" s="19">
        <v>104.321332</v>
      </c>
      <c r="AE577" s="19">
        <v>81.221155999999993</v>
      </c>
      <c r="AF577" s="19">
        <v>10.805993000000001</v>
      </c>
      <c r="AG577" s="19">
        <v>8.104495</v>
      </c>
      <c r="AH577" s="19">
        <v>93.094916999999995</v>
      </c>
      <c r="AI577" s="19">
        <v>11.216255</v>
      </c>
      <c r="AJ577" s="19">
        <v>193.226561</v>
      </c>
      <c r="AK577" s="19">
        <v>10.704370000000001</v>
      </c>
      <c r="AL577" s="19">
        <v>0</v>
      </c>
      <c r="AM577" s="19">
        <v>782.254323</v>
      </c>
    </row>
    <row r="578" spans="1:39">
      <c r="A578" s="5" t="s">
        <v>1158</v>
      </c>
      <c r="B578" s="5" t="s">
        <v>1159</v>
      </c>
      <c r="C578" s="5" t="s">
        <v>1160</v>
      </c>
      <c r="D578" s="5">
        <v>52520.637561999996</v>
      </c>
      <c r="E578" s="5">
        <v>4094.2386840000004</v>
      </c>
      <c r="F578" s="5">
        <v>668.61599999999999</v>
      </c>
      <c r="G578" s="5">
        <v>57283.492246000002</v>
      </c>
      <c r="H578" s="5">
        <v>11634.139198999999</v>
      </c>
      <c r="I578" s="5">
        <v>1005.678679</v>
      </c>
      <c r="J578" s="5">
        <v>768.69</v>
      </c>
      <c r="K578" s="5">
        <v>13408.507877999999</v>
      </c>
      <c r="L578" s="5">
        <v>2655.7391349999998</v>
      </c>
      <c r="M578" s="5">
        <v>1444.8364469999999</v>
      </c>
      <c r="N578" s="5">
        <v>122.581519</v>
      </c>
      <c r="O578" s="5">
        <v>91.936138</v>
      </c>
      <c r="P578" s="5">
        <v>1656.057775</v>
      </c>
      <c r="Q578" s="5">
        <v>199.52503300000001</v>
      </c>
      <c r="R578" s="5">
        <v>3514.9369120000001</v>
      </c>
      <c r="S578" s="5">
        <v>938.49021600000003</v>
      </c>
      <c r="T578" s="5">
        <v>0</v>
      </c>
      <c r="U578" s="5">
        <v>204.397595</v>
      </c>
      <c r="V578" s="5">
        <v>3659.546597</v>
      </c>
      <c r="W578" s="5">
        <v>81665.110579000015</v>
      </c>
      <c r="X578" s="5">
        <v>81465.585546000002</v>
      </c>
      <c r="Y578" s="19">
        <v>0</v>
      </c>
      <c r="Z578" s="19">
        <v>856.78996900000004</v>
      </c>
      <c r="AA578" s="19">
        <v>99.328040000000001</v>
      </c>
      <c r="AB578" s="19">
        <v>125.525615</v>
      </c>
      <c r="AC578" s="19">
        <v>1081.643624</v>
      </c>
      <c r="AD578" s="19">
        <v>179.98480799999999</v>
      </c>
      <c r="AE578" s="19">
        <v>141.367639</v>
      </c>
      <c r="AF578" s="19">
        <v>11.631818000000001</v>
      </c>
      <c r="AG578" s="19">
        <v>8.7238629999999997</v>
      </c>
      <c r="AH578" s="19">
        <v>162.03423900000001</v>
      </c>
      <c r="AI578" s="19">
        <v>19.522196999999998</v>
      </c>
      <c r="AJ578" s="19">
        <v>323.75755900000001</v>
      </c>
      <c r="AK578" s="19">
        <v>93.105931999999996</v>
      </c>
      <c r="AL578" s="19">
        <v>0</v>
      </c>
      <c r="AM578" s="19">
        <v>1678.491923</v>
      </c>
    </row>
    <row r="579" spans="1:39">
      <c r="A579" s="6" t="s">
        <v>1161</v>
      </c>
      <c r="B579" s="6" t="s">
        <v>1162</v>
      </c>
      <c r="C579" s="6" t="s">
        <v>1163</v>
      </c>
      <c r="D579" s="5">
        <v>0</v>
      </c>
      <c r="E579" s="5">
        <v>225.10364000000001</v>
      </c>
      <c r="F579" s="5">
        <v>68.501999999999995</v>
      </c>
      <c r="G579" s="5">
        <v>293.60563999999999</v>
      </c>
      <c r="H579" s="5">
        <v>1191.4180779999999</v>
      </c>
      <c r="I579" s="5">
        <v>104.69136999999999</v>
      </c>
      <c r="J579" s="5">
        <v>0</v>
      </c>
      <c r="K579" s="5">
        <v>1296.1094479999999</v>
      </c>
      <c r="L579" s="5">
        <v>469.00404900000001</v>
      </c>
      <c r="M579" s="5">
        <v>574.10467099999994</v>
      </c>
      <c r="N579" s="5">
        <v>58.417456999999999</v>
      </c>
      <c r="O579" s="5">
        <v>43.813093000000002</v>
      </c>
      <c r="P579" s="5">
        <v>734.82924500000001</v>
      </c>
      <c r="Q579" s="5">
        <v>34.107039999999998</v>
      </c>
      <c r="R579" s="5">
        <v>1445.271506</v>
      </c>
      <c r="S579" s="5">
        <v>48.512270999999998</v>
      </c>
      <c r="T579" s="5">
        <v>0</v>
      </c>
      <c r="U579" s="5">
        <v>14.989394000000001</v>
      </c>
      <c r="V579" s="5">
        <v>160.508858</v>
      </c>
      <c r="W579" s="5">
        <v>3728.001166</v>
      </c>
      <c r="X579" s="5">
        <v>3693.8941260000001</v>
      </c>
      <c r="Y579" s="19">
        <v>17.329502000000002</v>
      </c>
      <c r="Z579" s="19">
        <v>109.332098</v>
      </c>
      <c r="AA579" s="19">
        <v>9.3734319999999993</v>
      </c>
      <c r="AB579" s="19">
        <v>0</v>
      </c>
      <c r="AC579" s="19">
        <v>118.70553</v>
      </c>
      <c r="AD579" s="19">
        <v>45.691484000000003</v>
      </c>
      <c r="AE579" s="19">
        <v>49.187986000000002</v>
      </c>
      <c r="AF579" s="19">
        <v>5.5432540000000001</v>
      </c>
      <c r="AG579" s="19">
        <v>4.1574410000000004</v>
      </c>
      <c r="AH579" s="19">
        <v>63.395448000000002</v>
      </c>
      <c r="AI579" s="19">
        <v>2.6651880000000001</v>
      </c>
      <c r="AJ579" s="19">
        <v>122.28412899999999</v>
      </c>
      <c r="AK579" s="19">
        <v>4.3289099999999996</v>
      </c>
      <c r="AL579" s="19">
        <v>0</v>
      </c>
      <c r="AM579" s="19">
        <v>308.33955500000002</v>
      </c>
    </row>
    <row r="580" spans="1:39">
      <c r="A580" s="6" t="s">
        <v>1164</v>
      </c>
      <c r="B580" s="6" t="s">
        <v>1162</v>
      </c>
      <c r="C580" s="6" t="s">
        <v>1165</v>
      </c>
      <c r="D580" s="5">
        <v>0</v>
      </c>
      <c r="E580" s="5">
        <v>700.17012899999997</v>
      </c>
      <c r="F580" s="5">
        <v>87.692999999999998</v>
      </c>
      <c r="G580" s="5">
        <v>787.86312899999996</v>
      </c>
      <c r="H580" s="5">
        <v>3717.3647089999999</v>
      </c>
      <c r="I580" s="5">
        <v>275.737324</v>
      </c>
      <c r="J580" s="5">
        <v>0</v>
      </c>
      <c r="K580" s="5">
        <v>3993.1020329999997</v>
      </c>
      <c r="L580" s="5">
        <v>998.04338199999995</v>
      </c>
      <c r="M580" s="5">
        <v>800.32733299999995</v>
      </c>
      <c r="N580" s="5">
        <v>84.671476999999996</v>
      </c>
      <c r="O580" s="5">
        <v>63.503607000000002</v>
      </c>
      <c r="P580" s="5">
        <v>917.32756700000004</v>
      </c>
      <c r="Q580" s="5">
        <v>110.521394</v>
      </c>
      <c r="R580" s="5">
        <v>1976.3513780000001</v>
      </c>
      <c r="S580" s="5">
        <v>188.41811900000002</v>
      </c>
      <c r="T580" s="5">
        <v>0</v>
      </c>
      <c r="U580" s="5">
        <v>893.83628199999998</v>
      </c>
      <c r="V580" s="5">
        <v>1195.830436</v>
      </c>
      <c r="W580" s="5">
        <v>10033.444759000002</v>
      </c>
      <c r="X580" s="5">
        <v>9922.9233650000024</v>
      </c>
      <c r="Y580" s="19">
        <v>57.088228999999998</v>
      </c>
      <c r="Z580" s="19">
        <v>351.09999199999999</v>
      </c>
      <c r="AA580" s="19">
        <v>26.314005000000002</v>
      </c>
      <c r="AB580" s="19">
        <v>0</v>
      </c>
      <c r="AC580" s="19">
        <v>377.41399699999999</v>
      </c>
      <c r="AD580" s="19">
        <v>84.035955000000001</v>
      </c>
      <c r="AE580" s="19">
        <v>76.455215999999993</v>
      </c>
      <c r="AF580" s="19">
        <v>8.0345089999999999</v>
      </c>
      <c r="AG580" s="19">
        <v>6.0258820000000002</v>
      </c>
      <c r="AH580" s="19">
        <v>87.632242000000005</v>
      </c>
      <c r="AI580" s="19">
        <v>10.558102</v>
      </c>
      <c r="AJ580" s="19">
        <v>178.14784900000001</v>
      </c>
      <c r="AK580" s="19">
        <v>15.974850999999999</v>
      </c>
      <c r="AL580" s="19">
        <v>0</v>
      </c>
      <c r="AM580" s="19">
        <v>712.66088100000002</v>
      </c>
    </row>
    <row r="581" spans="1:39">
      <c r="A581" s="6" t="s">
        <v>1166</v>
      </c>
      <c r="B581" s="6" t="s">
        <v>1162</v>
      </c>
      <c r="C581" s="6" t="s">
        <v>1167</v>
      </c>
      <c r="D581" s="5">
        <v>0</v>
      </c>
      <c r="E581" s="5">
        <v>195.70912600000003</v>
      </c>
      <c r="F581" s="5">
        <v>36.027000000000001</v>
      </c>
      <c r="G581" s="5">
        <v>231.73612600000001</v>
      </c>
      <c r="H581" s="5">
        <v>1016.325171</v>
      </c>
      <c r="I581" s="5">
        <v>70.974163000000004</v>
      </c>
      <c r="J581" s="5">
        <v>0</v>
      </c>
      <c r="K581" s="5">
        <v>1087.299334</v>
      </c>
      <c r="L581" s="5">
        <v>654.15959699999996</v>
      </c>
      <c r="M581" s="5">
        <v>1117.932701</v>
      </c>
      <c r="N581" s="5">
        <v>87.639070000000004</v>
      </c>
      <c r="O581" s="5">
        <v>65.729303000000002</v>
      </c>
      <c r="P581" s="5">
        <v>1383.740902</v>
      </c>
      <c r="Q581" s="5">
        <v>94.159365999999991</v>
      </c>
      <c r="R581" s="5">
        <v>2749.2013420000003</v>
      </c>
      <c r="S581" s="5">
        <v>43.691203000000002</v>
      </c>
      <c r="T581" s="5">
        <v>0</v>
      </c>
      <c r="U581" s="5">
        <v>0</v>
      </c>
      <c r="V581" s="5">
        <v>254.53270000000001</v>
      </c>
      <c r="W581" s="5">
        <v>5020.6203020000003</v>
      </c>
      <c r="X581" s="5">
        <v>4926.4609359999995</v>
      </c>
      <c r="Y581" s="19">
        <v>15.756615</v>
      </c>
      <c r="Z581" s="19">
        <v>101.144119</v>
      </c>
      <c r="AA581" s="19">
        <v>6.7430240000000001</v>
      </c>
      <c r="AB581" s="19">
        <v>0</v>
      </c>
      <c r="AC581" s="19">
        <v>107.88714299999999</v>
      </c>
      <c r="AD581" s="19">
        <v>66.036066000000005</v>
      </c>
      <c r="AE581" s="19">
        <v>88.034251999999995</v>
      </c>
      <c r="AF581" s="19">
        <v>8.316103</v>
      </c>
      <c r="AG581" s="19">
        <v>6.2370770000000002</v>
      </c>
      <c r="AH581" s="19">
        <v>110.240762</v>
      </c>
      <c r="AI581" s="19">
        <v>6.6649099999999999</v>
      </c>
      <c r="AJ581" s="19">
        <v>212.828194</v>
      </c>
      <c r="AK581" s="19">
        <v>4.1515950000000004</v>
      </c>
      <c r="AL581" s="19">
        <v>0</v>
      </c>
      <c r="AM581" s="19">
        <v>406.65961299999998</v>
      </c>
    </row>
    <row r="582" spans="1:39">
      <c r="A582" s="6" t="s">
        <v>1168</v>
      </c>
      <c r="B582" s="6" t="s">
        <v>1162</v>
      </c>
      <c r="C582" s="6" t="s">
        <v>1169</v>
      </c>
      <c r="D582" s="5">
        <v>0</v>
      </c>
      <c r="E582" s="5">
        <v>411.05782099999999</v>
      </c>
      <c r="F582" s="5">
        <v>69.338999999999999</v>
      </c>
      <c r="G582" s="5">
        <v>480.39682099999999</v>
      </c>
      <c r="H582" s="5">
        <v>1091.410914</v>
      </c>
      <c r="I582" s="5">
        <v>109.92561199999999</v>
      </c>
      <c r="J582" s="5">
        <v>0</v>
      </c>
      <c r="K582" s="5">
        <v>1201.336526</v>
      </c>
      <c r="L582" s="5">
        <v>532.79358300000001</v>
      </c>
      <c r="M582" s="5">
        <v>852.84180900000001</v>
      </c>
      <c r="N582" s="5">
        <v>61.917366999999999</v>
      </c>
      <c r="O582" s="5">
        <v>46.438025000000003</v>
      </c>
      <c r="P582" s="5">
        <v>1083.8071620000001</v>
      </c>
      <c r="Q582" s="5">
        <v>55.251038000000001</v>
      </c>
      <c r="R582" s="5">
        <v>2100.2554009999999</v>
      </c>
      <c r="S582" s="5">
        <v>99.602845000000002</v>
      </c>
      <c r="T582" s="5">
        <v>0</v>
      </c>
      <c r="U582" s="5">
        <v>381.854804</v>
      </c>
      <c r="V582" s="5">
        <v>264.48700099999996</v>
      </c>
      <c r="W582" s="5">
        <v>5060.7269810000007</v>
      </c>
      <c r="X582" s="5">
        <v>5005.4759430000013</v>
      </c>
      <c r="Y582" s="19">
        <v>36.984782000000003</v>
      </c>
      <c r="Z582" s="19">
        <v>106.327691</v>
      </c>
      <c r="AA582" s="19">
        <v>10.280906999999999</v>
      </c>
      <c r="AB582" s="19">
        <v>0</v>
      </c>
      <c r="AC582" s="19">
        <v>116.608598</v>
      </c>
      <c r="AD582" s="19">
        <v>50.683183999999997</v>
      </c>
      <c r="AE582" s="19">
        <v>82.467716999999993</v>
      </c>
      <c r="AF582" s="19">
        <v>5.8753630000000001</v>
      </c>
      <c r="AG582" s="19">
        <v>4.4065209999999997</v>
      </c>
      <c r="AH582" s="19">
        <v>104.323292</v>
      </c>
      <c r="AI582" s="19">
        <v>5.623939</v>
      </c>
      <c r="AJ582" s="19">
        <v>197.07289299999999</v>
      </c>
      <c r="AK582" s="19">
        <v>10.309842</v>
      </c>
      <c r="AL582" s="19">
        <v>0</v>
      </c>
      <c r="AM582" s="19">
        <v>411.65929900000003</v>
      </c>
    </row>
    <row r="583" spans="1:39">
      <c r="A583" s="6" t="s">
        <v>1170</v>
      </c>
      <c r="B583" s="6" t="s">
        <v>1162</v>
      </c>
      <c r="C583" s="6" t="s">
        <v>1171</v>
      </c>
      <c r="D583" s="5">
        <v>0</v>
      </c>
      <c r="E583" s="5">
        <v>207.71908100000002</v>
      </c>
      <c r="F583" s="5">
        <v>78.278999999999996</v>
      </c>
      <c r="G583" s="5">
        <v>285.99808100000001</v>
      </c>
      <c r="H583" s="5">
        <v>1122.3827720000002</v>
      </c>
      <c r="I583" s="5">
        <v>88.982941999999994</v>
      </c>
      <c r="J583" s="5">
        <v>0</v>
      </c>
      <c r="K583" s="5">
        <v>1211.3657140000003</v>
      </c>
      <c r="L583" s="5">
        <v>380.95943800000003</v>
      </c>
      <c r="M583" s="5">
        <v>528.49220800000001</v>
      </c>
      <c r="N583" s="5">
        <v>54.107416999999998</v>
      </c>
      <c r="O583" s="5">
        <v>40.580563999999995</v>
      </c>
      <c r="P583" s="5">
        <v>701.59971200000007</v>
      </c>
      <c r="Q583" s="5">
        <v>0</v>
      </c>
      <c r="R583" s="5">
        <v>1324.7799010000001</v>
      </c>
      <c r="S583" s="5">
        <v>39.685961000000006</v>
      </c>
      <c r="T583" s="5">
        <v>0</v>
      </c>
      <c r="U583" s="5">
        <v>66.047015999999999</v>
      </c>
      <c r="V583" s="5">
        <v>104.023242</v>
      </c>
      <c r="W583" s="5">
        <v>3412.8593530000007</v>
      </c>
      <c r="X583" s="5">
        <v>3412.8593530000007</v>
      </c>
      <c r="Y583" s="19">
        <v>15.998279999999999</v>
      </c>
      <c r="Z583" s="19">
        <v>105.28031300000001</v>
      </c>
      <c r="AA583" s="19">
        <v>9.2236580000000004</v>
      </c>
      <c r="AB583" s="19">
        <v>0</v>
      </c>
      <c r="AC583" s="19">
        <v>114.50397100000001</v>
      </c>
      <c r="AD583" s="19">
        <v>39.860097000000003</v>
      </c>
      <c r="AE583" s="19">
        <v>49.017878000000003</v>
      </c>
      <c r="AF583" s="19">
        <v>5.1342720000000002</v>
      </c>
      <c r="AG583" s="19">
        <v>3.8507039999999999</v>
      </c>
      <c r="AH583" s="19">
        <v>65.011311000000006</v>
      </c>
      <c r="AI583" s="19">
        <v>0</v>
      </c>
      <c r="AJ583" s="19">
        <v>123.01416500000001</v>
      </c>
      <c r="AK583" s="19">
        <v>3.531612</v>
      </c>
      <c r="AL583" s="19">
        <v>0</v>
      </c>
      <c r="AM583" s="19">
        <v>296.90812500000004</v>
      </c>
    </row>
    <row r="584" spans="1:39">
      <c r="A584" s="6" t="s">
        <v>1172</v>
      </c>
      <c r="B584" s="6" t="s">
        <v>1162</v>
      </c>
      <c r="C584" s="6" t="s">
        <v>1173</v>
      </c>
      <c r="D584" s="5">
        <v>0</v>
      </c>
      <c r="E584" s="5">
        <v>546.91308499999991</v>
      </c>
      <c r="F584" s="5">
        <v>79.98</v>
      </c>
      <c r="G584" s="5">
        <v>626.89308499999993</v>
      </c>
      <c r="H584" s="5">
        <v>2339.8844210000002</v>
      </c>
      <c r="I584" s="5">
        <v>215.94238200000001</v>
      </c>
      <c r="J584" s="5">
        <v>0</v>
      </c>
      <c r="K584" s="5">
        <v>2555.8268030000004</v>
      </c>
      <c r="L584" s="5">
        <v>746.28337199999999</v>
      </c>
      <c r="M584" s="5">
        <v>1204.044537</v>
      </c>
      <c r="N584" s="5">
        <v>86.518872000000002</v>
      </c>
      <c r="O584" s="5">
        <v>64.889155000000002</v>
      </c>
      <c r="P584" s="5">
        <v>1504.1686299999999</v>
      </c>
      <c r="Q584" s="5">
        <v>93.270318000000003</v>
      </c>
      <c r="R584" s="5">
        <v>2952.8915120000001</v>
      </c>
      <c r="S584" s="5">
        <v>132.013025</v>
      </c>
      <c r="T584" s="5">
        <v>0</v>
      </c>
      <c r="U584" s="5">
        <v>481.82710200000002</v>
      </c>
      <c r="V584" s="5">
        <v>530.86224600000003</v>
      </c>
      <c r="W584" s="5">
        <v>8026.5971450000006</v>
      </c>
      <c r="X584" s="5">
        <v>7933.3268270000008</v>
      </c>
      <c r="Y584" s="19">
        <v>44.382162000000001</v>
      </c>
      <c r="Z584" s="19">
        <v>214.11245299999999</v>
      </c>
      <c r="AA584" s="19">
        <v>20.583209</v>
      </c>
      <c r="AB584" s="19">
        <v>0</v>
      </c>
      <c r="AC584" s="19">
        <v>234.695662</v>
      </c>
      <c r="AD584" s="19">
        <v>69.880230999999995</v>
      </c>
      <c r="AE584" s="19">
        <v>115.90401199999999</v>
      </c>
      <c r="AF584" s="19">
        <v>8.2098080000000007</v>
      </c>
      <c r="AG584" s="19">
        <v>6.1573570000000002</v>
      </c>
      <c r="AH584" s="19">
        <v>144.15602799999999</v>
      </c>
      <c r="AI584" s="19">
        <v>9.3540550000000007</v>
      </c>
      <c r="AJ584" s="19">
        <v>274.42720500000001</v>
      </c>
      <c r="AK584" s="19">
        <v>12.362405000000001</v>
      </c>
      <c r="AL584" s="19">
        <v>0</v>
      </c>
      <c r="AM584" s="19">
        <v>635.74766499999998</v>
      </c>
    </row>
    <row r="585" spans="1:39">
      <c r="A585" s="6" t="s">
        <v>1174</v>
      </c>
      <c r="B585" s="6" t="s">
        <v>1162</v>
      </c>
      <c r="C585" s="6" t="s">
        <v>1175</v>
      </c>
      <c r="D585" s="5">
        <v>0</v>
      </c>
      <c r="E585" s="5">
        <v>398.59091799999999</v>
      </c>
      <c r="F585" s="5">
        <v>71.930999999999997</v>
      </c>
      <c r="G585" s="5">
        <v>470.52191800000003</v>
      </c>
      <c r="H585" s="5">
        <v>1857.60437</v>
      </c>
      <c r="I585" s="5">
        <v>182.50945499999997</v>
      </c>
      <c r="J585" s="5">
        <v>0</v>
      </c>
      <c r="K585" s="5">
        <v>2040.1138250000001</v>
      </c>
      <c r="L585" s="5">
        <v>604.32005500000002</v>
      </c>
      <c r="M585" s="5">
        <v>940.64501599999994</v>
      </c>
      <c r="N585" s="5">
        <v>65.785642999999993</v>
      </c>
      <c r="O585" s="5">
        <v>49.339233999999998</v>
      </c>
      <c r="P585" s="5">
        <v>1200.600983</v>
      </c>
      <c r="Q585" s="5">
        <v>57.873523999999996</v>
      </c>
      <c r="R585" s="5">
        <v>2314.2444</v>
      </c>
      <c r="S585" s="5">
        <v>94.401905999999997</v>
      </c>
      <c r="T585" s="5">
        <v>0</v>
      </c>
      <c r="U585" s="5">
        <v>428.32192400000002</v>
      </c>
      <c r="V585" s="5">
        <v>366.59785100000005</v>
      </c>
      <c r="W585" s="5">
        <v>6318.5218790000008</v>
      </c>
      <c r="X585" s="5">
        <v>6260.6483550000003</v>
      </c>
      <c r="Y585" s="19">
        <v>33.554231999999999</v>
      </c>
      <c r="Z585" s="19">
        <v>140.433528</v>
      </c>
      <c r="AA585" s="19">
        <v>16.067706000000001</v>
      </c>
      <c r="AB585" s="19">
        <v>0</v>
      </c>
      <c r="AC585" s="19">
        <v>156.50123400000001</v>
      </c>
      <c r="AD585" s="19">
        <v>56.038210999999997</v>
      </c>
      <c r="AE585" s="19">
        <v>89.435169999999999</v>
      </c>
      <c r="AF585" s="19">
        <v>6.2424220000000004</v>
      </c>
      <c r="AG585" s="19">
        <v>4.6818179999999998</v>
      </c>
      <c r="AH585" s="19">
        <v>113.77256300000001</v>
      </c>
      <c r="AI585" s="19">
        <v>5.7253819999999997</v>
      </c>
      <c r="AJ585" s="19">
        <v>214.13197299999999</v>
      </c>
      <c r="AK585" s="19">
        <v>9.3599209999999999</v>
      </c>
      <c r="AL585" s="19">
        <v>0</v>
      </c>
      <c r="AM585" s="19">
        <v>469.58557100000002</v>
      </c>
    </row>
    <row r="586" spans="1:39">
      <c r="A586" s="6" t="s">
        <v>1176</v>
      </c>
      <c r="B586" s="6" t="s">
        <v>1162</v>
      </c>
      <c r="C586" s="6" t="s">
        <v>1177</v>
      </c>
      <c r="D586" s="5">
        <v>0</v>
      </c>
      <c r="E586" s="5">
        <v>147.20079000000001</v>
      </c>
      <c r="F586" s="5">
        <v>37.872</v>
      </c>
      <c r="G586" s="5">
        <v>185.07279</v>
      </c>
      <c r="H586" s="5">
        <v>799.84132599999998</v>
      </c>
      <c r="I586" s="5">
        <v>61.996310999999999</v>
      </c>
      <c r="J586" s="5">
        <v>0</v>
      </c>
      <c r="K586" s="5">
        <v>861.83763699999997</v>
      </c>
      <c r="L586" s="5">
        <v>477.655058</v>
      </c>
      <c r="M586" s="5">
        <v>579.83108100000004</v>
      </c>
      <c r="N586" s="5">
        <v>66.870801999999998</v>
      </c>
      <c r="O586" s="5">
        <v>50.153100999999999</v>
      </c>
      <c r="P586" s="5">
        <v>735.50494900000001</v>
      </c>
      <c r="Q586" s="5">
        <v>38.361273000000004</v>
      </c>
      <c r="R586" s="5">
        <v>1470.7212059999999</v>
      </c>
      <c r="S586" s="5">
        <v>25.977726999999998</v>
      </c>
      <c r="T586" s="5">
        <v>0</v>
      </c>
      <c r="U586" s="5">
        <v>0</v>
      </c>
      <c r="V586" s="5">
        <v>133.21278899999999</v>
      </c>
      <c r="W586" s="5">
        <v>3154.4772069999999</v>
      </c>
      <c r="X586" s="5">
        <v>3116.1159339999999</v>
      </c>
      <c r="Y586" s="19">
        <v>12.988305</v>
      </c>
      <c r="Z586" s="19">
        <v>79.790897999999999</v>
      </c>
      <c r="AA586" s="19">
        <v>6.3712879999999998</v>
      </c>
      <c r="AB586" s="19">
        <v>0</v>
      </c>
      <c r="AC586" s="19">
        <v>86.162186000000005</v>
      </c>
      <c r="AD586" s="19">
        <v>49.301935</v>
      </c>
      <c r="AE586" s="19">
        <v>51.087567999999997</v>
      </c>
      <c r="AF586" s="19">
        <v>6.3453949999999999</v>
      </c>
      <c r="AG586" s="19">
        <v>4.7590450000000004</v>
      </c>
      <c r="AH586" s="19">
        <v>65.024107999999998</v>
      </c>
      <c r="AI586" s="19">
        <v>3.2502300000000002</v>
      </c>
      <c r="AJ586" s="19">
        <v>127.216116</v>
      </c>
      <c r="AK586" s="19">
        <v>2.790816</v>
      </c>
      <c r="AL586" s="19">
        <v>0</v>
      </c>
      <c r="AM586" s="19">
        <v>278.45935800000007</v>
      </c>
    </row>
    <row r="587" spans="1:39">
      <c r="A587" s="6" t="s">
        <v>1178</v>
      </c>
      <c r="B587" s="6" t="s">
        <v>1162</v>
      </c>
      <c r="C587" s="6" t="s">
        <v>1179</v>
      </c>
      <c r="D587" s="5">
        <v>0</v>
      </c>
      <c r="E587" s="5">
        <v>215.75734100000003</v>
      </c>
      <c r="F587" s="5">
        <v>35.027999999999999</v>
      </c>
      <c r="G587" s="5">
        <v>250.78534100000002</v>
      </c>
      <c r="H587" s="5">
        <v>802.42312500000003</v>
      </c>
      <c r="I587" s="5">
        <v>137.531575</v>
      </c>
      <c r="J587" s="5">
        <v>0</v>
      </c>
      <c r="K587" s="5">
        <v>939.9547</v>
      </c>
      <c r="L587" s="5">
        <v>558.23009999999999</v>
      </c>
      <c r="M587" s="5">
        <v>861.91708800000004</v>
      </c>
      <c r="N587" s="5">
        <v>68.917062000000001</v>
      </c>
      <c r="O587" s="5">
        <v>51.687796999999996</v>
      </c>
      <c r="P587" s="5">
        <v>1091.7176959999999</v>
      </c>
      <c r="Q587" s="5">
        <v>57.969858000000002</v>
      </c>
      <c r="R587" s="5">
        <v>2132.2095010000003</v>
      </c>
      <c r="S587" s="5">
        <v>48.543751999999998</v>
      </c>
      <c r="T587" s="5">
        <v>0</v>
      </c>
      <c r="U587" s="5">
        <v>99.398416999999995</v>
      </c>
      <c r="V587" s="5">
        <v>178.734826</v>
      </c>
      <c r="W587" s="5">
        <v>4207.8566369999999</v>
      </c>
      <c r="X587" s="5">
        <v>4149.8867790000004</v>
      </c>
      <c r="Y587" s="19">
        <v>21.282558999999999</v>
      </c>
      <c r="Z587" s="19">
        <v>72.789209999999997</v>
      </c>
      <c r="AA587" s="19">
        <v>13.881062</v>
      </c>
      <c r="AB587" s="19">
        <v>0</v>
      </c>
      <c r="AC587" s="19">
        <v>86.670271999999997</v>
      </c>
      <c r="AD587" s="19">
        <v>53.380499999999998</v>
      </c>
      <c r="AE587" s="19">
        <v>82.307705999999996</v>
      </c>
      <c r="AF587" s="19">
        <v>6.5395630000000002</v>
      </c>
      <c r="AG587" s="19">
        <v>4.9046719999999997</v>
      </c>
      <c r="AH587" s="19">
        <v>103.90827400000001</v>
      </c>
      <c r="AI587" s="19">
        <v>5.7380880000000003</v>
      </c>
      <c r="AJ587" s="19">
        <v>197.66021499999999</v>
      </c>
      <c r="AK587" s="19">
        <v>6.5911499999999998</v>
      </c>
      <c r="AL587" s="19">
        <v>0</v>
      </c>
      <c r="AM587" s="19">
        <v>365.58469600000001</v>
      </c>
    </row>
    <row r="588" spans="1:39">
      <c r="A588" s="6" t="s">
        <v>1180</v>
      </c>
      <c r="B588" s="6" t="s">
        <v>1162</v>
      </c>
      <c r="C588" s="6" t="s">
        <v>1181</v>
      </c>
      <c r="D588" s="5">
        <v>0</v>
      </c>
      <c r="E588" s="5">
        <v>137.725132</v>
      </c>
      <c r="F588" s="5">
        <v>30.818999999999999</v>
      </c>
      <c r="G588" s="5">
        <v>168.54413200000002</v>
      </c>
      <c r="H588" s="5">
        <v>532.81386999999995</v>
      </c>
      <c r="I588" s="5">
        <v>89.862298999999993</v>
      </c>
      <c r="J588" s="5">
        <v>0</v>
      </c>
      <c r="K588" s="5">
        <v>622.67616899999996</v>
      </c>
      <c r="L588" s="5">
        <v>539.14505299999996</v>
      </c>
      <c r="M588" s="5">
        <v>863.44344100000001</v>
      </c>
      <c r="N588" s="5">
        <v>52.267344999999999</v>
      </c>
      <c r="O588" s="5">
        <v>39.200506000000004</v>
      </c>
      <c r="P588" s="5">
        <v>1102.759843</v>
      </c>
      <c r="Q588" s="5">
        <v>52.714372000000004</v>
      </c>
      <c r="R588" s="5">
        <v>2110.3855070000004</v>
      </c>
      <c r="S588" s="5">
        <v>34.302154999999999</v>
      </c>
      <c r="T588" s="5">
        <v>0</v>
      </c>
      <c r="U588" s="5">
        <v>25.013551</v>
      </c>
      <c r="V588" s="5">
        <v>229.95954900000001</v>
      </c>
      <c r="W588" s="5">
        <v>3730.026116</v>
      </c>
      <c r="X588" s="5">
        <v>3677.3117440000001</v>
      </c>
      <c r="Y588" s="19">
        <v>15.374593000000001</v>
      </c>
      <c r="Z588" s="19">
        <v>43.184500999999997</v>
      </c>
      <c r="AA588" s="19">
        <v>8.2479340000000008</v>
      </c>
      <c r="AB588" s="19">
        <v>0</v>
      </c>
      <c r="AC588" s="19">
        <v>51.432434999999998</v>
      </c>
      <c r="AD588" s="19">
        <v>46.966804000000003</v>
      </c>
      <c r="AE588" s="19">
        <v>86.432242000000002</v>
      </c>
      <c r="AF588" s="19">
        <v>4.9596679999999997</v>
      </c>
      <c r="AG588" s="19">
        <v>3.7197490000000002</v>
      </c>
      <c r="AH588" s="19">
        <v>109.37683699999999</v>
      </c>
      <c r="AI588" s="19">
        <v>5.8717490000000003</v>
      </c>
      <c r="AJ588" s="19">
        <v>204.488496</v>
      </c>
      <c r="AK588" s="19">
        <v>4.3121330000000002</v>
      </c>
      <c r="AL588" s="19">
        <v>0</v>
      </c>
      <c r="AM588" s="19">
        <v>322.57446099999999</v>
      </c>
    </row>
    <row r="589" spans="1:39">
      <c r="A589" s="6" t="s">
        <v>1182</v>
      </c>
      <c r="B589" s="6" t="s">
        <v>1162</v>
      </c>
      <c r="C589" s="6" t="s">
        <v>1183</v>
      </c>
      <c r="D589" s="5">
        <v>0</v>
      </c>
      <c r="E589" s="5">
        <v>391.43876900000004</v>
      </c>
      <c r="F589" s="5">
        <v>84.432000000000002</v>
      </c>
      <c r="G589" s="5">
        <v>475.87076900000005</v>
      </c>
      <c r="H589" s="5">
        <v>1517.7105340000001</v>
      </c>
      <c r="I589" s="5">
        <v>132.188231</v>
      </c>
      <c r="J589" s="5">
        <v>0</v>
      </c>
      <c r="K589" s="5">
        <v>1649.8987649999999</v>
      </c>
      <c r="L589" s="5">
        <v>682.03661099999999</v>
      </c>
      <c r="M589" s="5">
        <v>830.48137199999996</v>
      </c>
      <c r="N589" s="5">
        <v>85.711912999999996</v>
      </c>
      <c r="O589" s="5">
        <v>64.283934000000002</v>
      </c>
      <c r="P589" s="5">
        <v>1051.8253589999999</v>
      </c>
      <c r="Q589" s="5">
        <v>55.899921999999997</v>
      </c>
      <c r="R589" s="5">
        <v>2088.2024999999999</v>
      </c>
      <c r="S589" s="5">
        <v>83.095230999999998</v>
      </c>
      <c r="T589" s="5">
        <v>0</v>
      </c>
      <c r="U589" s="5">
        <v>25.025187000000003</v>
      </c>
      <c r="V589" s="5">
        <v>271.23980599999999</v>
      </c>
      <c r="W589" s="5">
        <v>5275.368868999999</v>
      </c>
      <c r="X589" s="5">
        <v>5219.4689469999985</v>
      </c>
      <c r="Y589" s="19">
        <v>30.196467999999999</v>
      </c>
      <c r="Z589" s="19">
        <v>142.122702</v>
      </c>
      <c r="AA589" s="19">
        <v>10.847910000000001</v>
      </c>
      <c r="AB589" s="19">
        <v>0</v>
      </c>
      <c r="AC589" s="19">
        <v>152.97061199999999</v>
      </c>
      <c r="AD589" s="19">
        <v>66.148807000000005</v>
      </c>
      <c r="AE589" s="19">
        <v>80.120778000000001</v>
      </c>
      <c r="AF589" s="19">
        <v>8.1332350000000009</v>
      </c>
      <c r="AG589" s="19">
        <v>6.099926</v>
      </c>
      <c r="AH589" s="19">
        <v>100.94737000000001</v>
      </c>
      <c r="AI589" s="19">
        <v>5.7032990000000003</v>
      </c>
      <c r="AJ589" s="19">
        <v>195.301309</v>
      </c>
      <c r="AK589" s="19">
        <v>7.5725519999999999</v>
      </c>
      <c r="AL589" s="19">
        <v>0</v>
      </c>
      <c r="AM589" s="19">
        <v>452.18974800000001</v>
      </c>
    </row>
    <row r="590" spans="1:39">
      <c r="A590" s="6" t="s">
        <v>1184</v>
      </c>
      <c r="B590" s="6" t="s">
        <v>1162</v>
      </c>
      <c r="C590" s="6" t="s">
        <v>1185</v>
      </c>
      <c r="D590" s="5">
        <v>0</v>
      </c>
      <c r="E590" s="5">
        <v>124.90415700000001</v>
      </c>
      <c r="F590" s="5">
        <v>48.896999999999998</v>
      </c>
      <c r="G590" s="5">
        <v>173.80115700000002</v>
      </c>
      <c r="H590" s="5">
        <v>858.56554900000003</v>
      </c>
      <c r="I590" s="5">
        <v>76.72914200000001</v>
      </c>
      <c r="J590" s="5">
        <v>0</v>
      </c>
      <c r="K590" s="5">
        <v>935.29469099999994</v>
      </c>
      <c r="L590" s="5">
        <v>409.16731400000003</v>
      </c>
      <c r="M590" s="5">
        <v>569.44005799999991</v>
      </c>
      <c r="N590" s="5">
        <v>51.191114999999996</v>
      </c>
      <c r="O590" s="5">
        <v>38.393337000000002</v>
      </c>
      <c r="P590" s="5">
        <v>719.52510900000004</v>
      </c>
      <c r="Q590" s="5">
        <v>39.320290999999997</v>
      </c>
      <c r="R590" s="5">
        <v>1417.8699099999999</v>
      </c>
      <c r="S590" s="5">
        <v>25.419725</v>
      </c>
      <c r="T590" s="5">
        <v>0</v>
      </c>
      <c r="U590" s="5">
        <v>186.805318</v>
      </c>
      <c r="V590" s="5">
        <v>154.263013</v>
      </c>
      <c r="W590" s="5">
        <v>3302.6211279999998</v>
      </c>
      <c r="X590" s="5">
        <v>3263.3008369999993</v>
      </c>
      <c r="Y590" s="19">
        <v>11.554466</v>
      </c>
      <c r="Z590" s="19">
        <v>84.033947999999995</v>
      </c>
      <c r="AA590" s="19">
        <v>7.1028390000000003</v>
      </c>
      <c r="AB590" s="19">
        <v>0</v>
      </c>
      <c r="AC590" s="19">
        <v>91.136786999999998</v>
      </c>
      <c r="AD590" s="19">
        <v>40.421371999999998</v>
      </c>
      <c r="AE590" s="19">
        <v>44.817334000000002</v>
      </c>
      <c r="AF590" s="19">
        <v>4.8575429999999997</v>
      </c>
      <c r="AG590" s="19">
        <v>3.6431580000000001</v>
      </c>
      <c r="AH590" s="19">
        <v>57.389750999999997</v>
      </c>
      <c r="AI590" s="19">
        <v>2.6475620000000002</v>
      </c>
      <c r="AJ590" s="19">
        <v>110.707786</v>
      </c>
      <c r="AK590" s="19">
        <v>2.9786700000000002</v>
      </c>
      <c r="AL590" s="19">
        <v>0</v>
      </c>
      <c r="AM590" s="19">
        <v>256.799081</v>
      </c>
    </row>
    <row r="591" spans="1:39">
      <c r="A591" s="6" t="s">
        <v>1186</v>
      </c>
      <c r="B591" s="6" t="s">
        <v>1162</v>
      </c>
      <c r="C591" s="6" t="s">
        <v>1187</v>
      </c>
      <c r="D591" s="5">
        <v>0</v>
      </c>
      <c r="E591" s="5">
        <v>416.13145399999996</v>
      </c>
      <c r="F591" s="5">
        <v>91.545000000000002</v>
      </c>
      <c r="G591" s="5">
        <v>507.67645399999998</v>
      </c>
      <c r="H591" s="5">
        <v>1557.8575079999998</v>
      </c>
      <c r="I591" s="5">
        <v>195.96008399999999</v>
      </c>
      <c r="J591" s="5">
        <v>0</v>
      </c>
      <c r="K591" s="5">
        <v>1753.8175919999999</v>
      </c>
      <c r="L591" s="5">
        <v>675.19771300000002</v>
      </c>
      <c r="M591" s="5">
        <v>877.36642099999995</v>
      </c>
      <c r="N591" s="5">
        <v>80.724675000000005</v>
      </c>
      <c r="O591" s="5">
        <v>60.543506999999998</v>
      </c>
      <c r="P591" s="5">
        <v>1119.520231</v>
      </c>
      <c r="Q591" s="5">
        <v>54.165305000000004</v>
      </c>
      <c r="R591" s="5">
        <v>2192.3201389999999</v>
      </c>
      <c r="S591" s="5">
        <v>101.26717600000001</v>
      </c>
      <c r="T591" s="5">
        <v>0</v>
      </c>
      <c r="U591" s="5">
        <v>463.68932799999999</v>
      </c>
      <c r="V591" s="5">
        <v>445.58512400000001</v>
      </c>
      <c r="W591" s="5">
        <v>6139.5535259999997</v>
      </c>
      <c r="X591" s="5">
        <v>6085.3882210000002</v>
      </c>
      <c r="Y591" s="19">
        <v>31.849906000000001</v>
      </c>
      <c r="Z591" s="19">
        <v>141.955074</v>
      </c>
      <c r="AA591" s="19">
        <v>18.125482000000002</v>
      </c>
      <c r="AB591" s="19">
        <v>0</v>
      </c>
      <c r="AC591" s="19">
        <v>160.080556</v>
      </c>
      <c r="AD591" s="19">
        <v>64.808457000000004</v>
      </c>
      <c r="AE591" s="19">
        <v>83.130336999999997</v>
      </c>
      <c r="AF591" s="19">
        <v>7.6599940000000002</v>
      </c>
      <c r="AG591" s="19">
        <v>5.7449960000000004</v>
      </c>
      <c r="AH591" s="19">
        <v>105.593777</v>
      </c>
      <c r="AI591" s="19">
        <v>5.4148589999999999</v>
      </c>
      <c r="AJ591" s="19">
        <v>202.12910400000001</v>
      </c>
      <c r="AK591" s="19">
        <v>8.9587649999999996</v>
      </c>
      <c r="AL591" s="19">
        <v>0</v>
      </c>
      <c r="AM591" s="19">
        <v>467.82678800000002</v>
      </c>
    </row>
    <row r="592" spans="1:39">
      <c r="A592" s="6" t="s">
        <v>1188</v>
      </c>
      <c r="B592" s="6" t="s">
        <v>1162</v>
      </c>
      <c r="C592" s="6" t="s">
        <v>1189</v>
      </c>
      <c r="D592" s="5">
        <v>0</v>
      </c>
      <c r="E592" s="5">
        <v>992.77220699999998</v>
      </c>
      <c r="F592" s="5">
        <v>169.33500000000001</v>
      </c>
      <c r="G592" s="5">
        <v>1162.107207</v>
      </c>
      <c r="H592" s="5">
        <v>3176.6454720000002</v>
      </c>
      <c r="I592" s="5">
        <v>238.697824</v>
      </c>
      <c r="J592" s="5">
        <v>0</v>
      </c>
      <c r="K592" s="5">
        <v>3415.343296</v>
      </c>
      <c r="L592" s="5">
        <v>830.36435900000004</v>
      </c>
      <c r="M592" s="5">
        <v>1152.9777779999999</v>
      </c>
      <c r="N592" s="5">
        <v>72.514719999999997</v>
      </c>
      <c r="O592" s="5">
        <v>54.386038999999997</v>
      </c>
      <c r="P592" s="5">
        <v>1476.360723</v>
      </c>
      <c r="Q592" s="5">
        <v>68.145108999999991</v>
      </c>
      <c r="R592" s="5">
        <v>2824.3843689999999</v>
      </c>
      <c r="S592" s="5">
        <v>227.70474299999998</v>
      </c>
      <c r="T592" s="5">
        <v>0</v>
      </c>
      <c r="U592" s="5">
        <v>92.465822000000003</v>
      </c>
      <c r="V592" s="5">
        <v>712.90330500000005</v>
      </c>
      <c r="W592" s="5">
        <v>9265.2731010000025</v>
      </c>
      <c r="X592" s="5">
        <v>9197.1279920000015</v>
      </c>
      <c r="Y592" s="19">
        <v>81.068886000000006</v>
      </c>
      <c r="Z592" s="19">
        <v>287.79137800000001</v>
      </c>
      <c r="AA592" s="19">
        <v>24.247854</v>
      </c>
      <c r="AB592" s="19">
        <v>0</v>
      </c>
      <c r="AC592" s="19">
        <v>312.03923200000003</v>
      </c>
      <c r="AD592" s="19">
        <v>70.652557000000002</v>
      </c>
      <c r="AE592" s="19">
        <v>113.023777</v>
      </c>
      <c r="AF592" s="19">
        <v>6.8809490000000002</v>
      </c>
      <c r="AG592" s="19">
        <v>5.1607120000000002</v>
      </c>
      <c r="AH592" s="19">
        <v>150.991511</v>
      </c>
      <c r="AI592" s="19">
        <v>0</v>
      </c>
      <c r="AJ592" s="19">
        <v>276.05694899999997</v>
      </c>
      <c r="AK592" s="19">
        <v>24.736038000000001</v>
      </c>
      <c r="AL592" s="19">
        <v>0</v>
      </c>
      <c r="AM592" s="19">
        <v>764.55366200000003</v>
      </c>
    </row>
    <row r="593" spans="1:39">
      <c r="A593" s="6" t="s">
        <v>1190</v>
      </c>
      <c r="B593" s="6" t="s">
        <v>1162</v>
      </c>
      <c r="C593" s="6" t="s">
        <v>1191</v>
      </c>
      <c r="D593" s="5">
        <v>0</v>
      </c>
      <c r="E593" s="5">
        <v>128.33515599999998</v>
      </c>
      <c r="F593" s="5">
        <v>25.044</v>
      </c>
      <c r="G593" s="5">
        <v>153.37915599999999</v>
      </c>
      <c r="H593" s="5">
        <v>488.69829700000003</v>
      </c>
      <c r="I593" s="5">
        <v>76.938699999999997</v>
      </c>
      <c r="J593" s="5">
        <v>0</v>
      </c>
      <c r="K593" s="5">
        <v>565.63699699999995</v>
      </c>
      <c r="L593" s="5">
        <v>490.39128600000004</v>
      </c>
      <c r="M593" s="5">
        <v>776.13150699999994</v>
      </c>
      <c r="N593" s="5">
        <v>66.133782999999994</v>
      </c>
      <c r="O593" s="5">
        <v>49.600338000000001</v>
      </c>
      <c r="P593" s="5">
        <v>984.03953899999999</v>
      </c>
      <c r="Q593" s="5">
        <v>51.624184999999997</v>
      </c>
      <c r="R593" s="5">
        <v>1927.529352</v>
      </c>
      <c r="S593" s="5">
        <v>34.075631000000001</v>
      </c>
      <c r="T593" s="5">
        <v>0</v>
      </c>
      <c r="U593" s="5">
        <v>160.99320499999999</v>
      </c>
      <c r="V593" s="5">
        <v>114.74388099999999</v>
      </c>
      <c r="W593" s="5">
        <v>3446.7495080000003</v>
      </c>
      <c r="X593" s="5">
        <v>3395.1253230000002</v>
      </c>
      <c r="Y593" s="19">
        <v>10.343976</v>
      </c>
      <c r="Z593" s="19">
        <v>48.302635000000002</v>
      </c>
      <c r="AA593" s="19">
        <v>6.256157</v>
      </c>
      <c r="AB593" s="19">
        <v>0</v>
      </c>
      <c r="AC593" s="19">
        <v>54.558791999999997</v>
      </c>
      <c r="AD593" s="19">
        <v>49.779128</v>
      </c>
      <c r="AE593" s="19">
        <v>74.469550999999996</v>
      </c>
      <c r="AF593" s="19">
        <v>6.2754580000000004</v>
      </c>
      <c r="AG593" s="19">
        <v>4.7065939999999999</v>
      </c>
      <c r="AH593" s="19">
        <v>94.075985000000003</v>
      </c>
      <c r="AI593" s="19">
        <v>5.1546580000000004</v>
      </c>
      <c r="AJ593" s="19">
        <v>179.52758800000001</v>
      </c>
      <c r="AK593" s="19">
        <v>2.8728500000000001</v>
      </c>
      <c r="AL593" s="19">
        <v>0</v>
      </c>
      <c r="AM593" s="19">
        <v>297.082334</v>
      </c>
    </row>
    <row r="594" spans="1:39">
      <c r="A594" s="6" t="s">
        <v>1192</v>
      </c>
      <c r="B594" s="6" t="s">
        <v>1162</v>
      </c>
      <c r="C594" s="6" t="s">
        <v>1193</v>
      </c>
      <c r="D594" s="5">
        <v>0</v>
      </c>
      <c r="E594" s="5">
        <v>258.91241000000002</v>
      </c>
      <c r="F594" s="5">
        <v>53.192999999999998</v>
      </c>
      <c r="G594" s="5">
        <v>312.10541000000001</v>
      </c>
      <c r="H594" s="5">
        <v>1315.5556729999998</v>
      </c>
      <c r="I594" s="5">
        <v>95.639785000000003</v>
      </c>
      <c r="J594" s="5">
        <v>0</v>
      </c>
      <c r="K594" s="5">
        <v>1411.1954579999999</v>
      </c>
      <c r="L594" s="5">
        <v>629.93886800000007</v>
      </c>
      <c r="M594" s="5">
        <v>802.07264300000008</v>
      </c>
      <c r="N594" s="5">
        <v>79.973213000000001</v>
      </c>
      <c r="O594" s="5">
        <v>59.979911999999999</v>
      </c>
      <c r="P594" s="5">
        <v>1019.752957</v>
      </c>
      <c r="Q594" s="5">
        <v>51.688923000000003</v>
      </c>
      <c r="R594" s="5">
        <v>2013.4676480000001</v>
      </c>
      <c r="S594" s="5">
        <v>61.867135000000005</v>
      </c>
      <c r="T594" s="5">
        <v>0</v>
      </c>
      <c r="U594" s="5">
        <v>305.50257900000003</v>
      </c>
      <c r="V594" s="5">
        <v>290.89515600000004</v>
      </c>
      <c r="W594" s="5">
        <v>5024.9722539999993</v>
      </c>
      <c r="X594" s="5">
        <v>4973.2833309999996</v>
      </c>
      <c r="Y594" s="19">
        <v>22.643625</v>
      </c>
      <c r="Z594" s="19">
        <v>118.216379</v>
      </c>
      <c r="AA594" s="19">
        <v>8.5341070000000006</v>
      </c>
      <c r="AB594" s="19">
        <v>0</v>
      </c>
      <c r="AC594" s="19">
        <v>126.750486</v>
      </c>
      <c r="AD594" s="19">
        <v>61.473464999999997</v>
      </c>
      <c r="AE594" s="19">
        <v>64.865809999999996</v>
      </c>
      <c r="AF594" s="19">
        <v>7.5886870000000002</v>
      </c>
      <c r="AG594" s="19">
        <v>5.6915149999999999</v>
      </c>
      <c r="AH594" s="19">
        <v>83.380655000000004</v>
      </c>
      <c r="AI594" s="19">
        <v>3.6446700000000001</v>
      </c>
      <c r="AJ594" s="19">
        <v>161.526667</v>
      </c>
      <c r="AK594" s="19">
        <v>6.1722450000000002</v>
      </c>
      <c r="AL594" s="19">
        <v>0</v>
      </c>
      <c r="AM594" s="19">
        <v>378.56648799999999</v>
      </c>
    </row>
    <row r="595" spans="1:39">
      <c r="A595" s="6" t="s">
        <v>1194</v>
      </c>
      <c r="B595" s="6" t="s">
        <v>1162</v>
      </c>
      <c r="C595" s="6" t="s">
        <v>1195</v>
      </c>
      <c r="D595" s="5">
        <v>0</v>
      </c>
      <c r="E595" s="5">
        <v>351.82648599999999</v>
      </c>
      <c r="F595" s="5">
        <v>32.241</v>
      </c>
      <c r="G595" s="5">
        <v>384.06748599999997</v>
      </c>
      <c r="H595" s="5">
        <v>928.38680699999998</v>
      </c>
      <c r="I595" s="5">
        <v>217.51637199999999</v>
      </c>
      <c r="J595" s="5">
        <v>0</v>
      </c>
      <c r="K595" s="5">
        <v>1145.9031789999999</v>
      </c>
      <c r="L595" s="5">
        <v>826.99389500000007</v>
      </c>
      <c r="M595" s="5">
        <v>1168.6834580000002</v>
      </c>
      <c r="N595" s="5">
        <v>72.811714999999992</v>
      </c>
      <c r="O595" s="5">
        <v>54.608785000000005</v>
      </c>
      <c r="P595" s="5">
        <v>1505.588246</v>
      </c>
      <c r="Q595" s="5">
        <v>63.710563</v>
      </c>
      <c r="R595" s="5">
        <v>2865.402767</v>
      </c>
      <c r="S595" s="5">
        <v>73.333169999999996</v>
      </c>
      <c r="T595" s="5">
        <v>0</v>
      </c>
      <c r="U595" s="5">
        <v>61.456514999999996</v>
      </c>
      <c r="V595" s="5">
        <v>711.03389099999993</v>
      </c>
      <c r="W595" s="5">
        <v>6068.1909029999988</v>
      </c>
      <c r="X595" s="5">
        <v>6004.4803399999992</v>
      </c>
      <c r="Y595" s="19">
        <v>18.946033</v>
      </c>
      <c r="Z595" s="19">
        <v>92.821815000000001</v>
      </c>
      <c r="AA595" s="19">
        <v>20.763171</v>
      </c>
      <c r="AB595" s="19">
        <v>0</v>
      </c>
      <c r="AC595" s="19">
        <v>113.584986</v>
      </c>
      <c r="AD595" s="19">
        <v>70.379632999999998</v>
      </c>
      <c r="AE595" s="19">
        <v>110.48828899999999</v>
      </c>
      <c r="AF595" s="19">
        <v>6.9091310000000004</v>
      </c>
      <c r="AG595" s="19">
        <v>5.1818489999999997</v>
      </c>
      <c r="AH595" s="19">
        <v>141.709069</v>
      </c>
      <c r="AI595" s="19">
        <v>6.3941160000000004</v>
      </c>
      <c r="AJ595" s="19">
        <v>264.28833800000001</v>
      </c>
      <c r="AK595" s="19">
        <v>0</v>
      </c>
      <c r="AL595" s="19">
        <v>0</v>
      </c>
      <c r="AM595" s="19">
        <v>467.19899000000004</v>
      </c>
    </row>
    <row r="596" spans="1:39">
      <c r="A596" s="6" t="s">
        <v>1196</v>
      </c>
      <c r="B596" s="6" t="s">
        <v>1162</v>
      </c>
      <c r="C596" s="6" t="s">
        <v>1197</v>
      </c>
      <c r="D596" s="5">
        <v>0</v>
      </c>
      <c r="E596" s="5">
        <v>418.01029499999999</v>
      </c>
      <c r="F596" s="5">
        <v>62.906999999999996</v>
      </c>
      <c r="G596" s="5">
        <v>480.91729499999997</v>
      </c>
      <c r="H596" s="5">
        <v>1491.5052739999999</v>
      </c>
      <c r="I596" s="5">
        <v>141.22977299999999</v>
      </c>
      <c r="J596" s="5">
        <v>0</v>
      </c>
      <c r="K596" s="5">
        <v>1632.7350470000001</v>
      </c>
      <c r="L596" s="5">
        <v>694.52855299999999</v>
      </c>
      <c r="M596" s="5">
        <v>1362.758656</v>
      </c>
      <c r="N596" s="5">
        <v>82.224694</v>
      </c>
      <c r="O596" s="5">
        <v>61.668519000000003</v>
      </c>
      <c r="P596" s="5">
        <v>1695.1704099999999</v>
      </c>
      <c r="Q596" s="5">
        <v>109.843765</v>
      </c>
      <c r="R596" s="5">
        <v>3311.6660440000001</v>
      </c>
      <c r="S596" s="5">
        <v>98.450519999999997</v>
      </c>
      <c r="T596" s="5">
        <v>0</v>
      </c>
      <c r="U596" s="5">
        <v>195.79895400000001</v>
      </c>
      <c r="V596" s="5">
        <v>477.88048300000003</v>
      </c>
      <c r="W596" s="5">
        <v>6891.9768960000001</v>
      </c>
      <c r="X596" s="5">
        <v>6782.1331310000005</v>
      </c>
      <c r="Y596" s="19">
        <v>35.785730999999998</v>
      </c>
      <c r="Z596" s="19">
        <v>147.89941899999999</v>
      </c>
      <c r="AA596" s="19">
        <v>11.997764999999999</v>
      </c>
      <c r="AB596" s="19">
        <v>0</v>
      </c>
      <c r="AC596" s="19">
        <v>159.89718400000001</v>
      </c>
      <c r="AD596" s="19">
        <v>66.571042000000006</v>
      </c>
      <c r="AE596" s="19">
        <v>129.48501200000001</v>
      </c>
      <c r="AF596" s="19">
        <v>7.8023309999999997</v>
      </c>
      <c r="AG596" s="19">
        <v>5.8517479999999997</v>
      </c>
      <c r="AH596" s="19">
        <v>160.63488699999999</v>
      </c>
      <c r="AI596" s="19">
        <v>10.692792000000001</v>
      </c>
      <c r="AJ596" s="19">
        <v>303.773978</v>
      </c>
      <c r="AK596" s="19">
        <v>0</v>
      </c>
      <c r="AL596" s="19">
        <v>0</v>
      </c>
      <c r="AM596" s="19">
        <v>566.02793500000007</v>
      </c>
    </row>
    <row r="597" spans="1:39">
      <c r="A597" s="6" t="s">
        <v>1198</v>
      </c>
      <c r="B597" s="6" t="s">
        <v>1162</v>
      </c>
      <c r="C597" s="6" t="s">
        <v>1199</v>
      </c>
      <c r="D597" s="5">
        <v>0</v>
      </c>
      <c r="E597" s="5">
        <v>288.63716099999999</v>
      </c>
      <c r="F597" s="5">
        <v>66.786000000000001</v>
      </c>
      <c r="G597" s="5">
        <v>355.42316099999994</v>
      </c>
      <c r="H597" s="5">
        <v>1148.3841890000001</v>
      </c>
      <c r="I597" s="5">
        <v>112.177126</v>
      </c>
      <c r="J597" s="5">
        <v>0</v>
      </c>
      <c r="K597" s="5">
        <v>1260.5613149999999</v>
      </c>
      <c r="L597" s="5">
        <v>554.61870599999997</v>
      </c>
      <c r="M597" s="5">
        <v>680.45472600000005</v>
      </c>
      <c r="N597" s="5">
        <v>59.358834000000002</v>
      </c>
      <c r="O597" s="5">
        <v>44.519126</v>
      </c>
      <c r="P597" s="5">
        <v>877.15492900000004</v>
      </c>
      <c r="Q597" s="5">
        <v>36.776848999999999</v>
      </c>
      <c r="R597" s="5">
        <v>1698.2644639999999</v>
      </c>
      <c r="S597" s="5">
        <v>70.165818000000002</v>
      </c>
      <c r="T597" s="5">
        <v>0</v>
      </c>
      <c r="U597" s="5">
        <v>63.517555999999999</v>
      </c>
      <c r="V597" s="5">
        <v>314.64351500000004</v>
      </c>
      <c r="W597" s="5">
        <v>4317.1945349999996</v>
      </c>
      <c r="X597" s="5">
        <v>4280.4176859999989</v>
      </c>
      <c r="Y597" s="19">
        <v>18.641158999999998</v>
      </c>
      <c r="Z597" s="19">
        <v>113.49700900000001</v>
      </c>
      <c r="AA597" s="19">
        <v>10.416229</v>
      </c>
      <c r="AB597" s="19">
        <v>0</v>
      </c>
      <c r="AC597" s="19">
        <v>123.91323800000001</v>
      </c>
      <c r="AD597" s="19">
        <v>49.282975999999998</v>
      </c>
      <c r="AE597" s="19">
        <v>74.938832000000005</v>
      </c>
      <c r="AF597" s="19">
        <v>5.6325820000000002</v>
      </c>
      <c r="AG597" s="19">
        <v>4.2244359999999999</v>
      </c>
      <c r="AH597" s="19">
        <v>94.002432999999996</v>
      </c>
      <c r="AI597" s="19">
        <v>5.5791329999999997</v>
      </c>
      <c r="AJ597" s="19">
        <v>178.798283</v>
      </c>
      <c r="AK597" s="19">
        <v>5.066052</v>
      </c>
      <c r="AL597" s="19">
        <v>0</v>
      </c>
      <c r="AM597" s="19">
        <v>375.701708</v>
      </c>
    </row>
    <row r="598" spans="1:39">
      <c r="A598" s="6" t="s">
        <v>1200</v>
      </c>
      <c r="B598" s="6" t="s">
        <v>1162</v>
      </c>
      <c r="C598" s="6" t="s">
        <v>1201</v>
      </c>
      <c r="D598" s="5">
        <v>0</v>
      </c>
      <c r="E598" s="5">
        <v>185.62093200000001</v>
      </c>
      <c r="F598" s="5">
        <v>38.76</v>
      </c>
      <c r="G598" s="5">
        <v>224.380932</v>
      </c>
      <c r="H598" s="5">
        <v>953.97472499999992</v>
      </c>
      <c r="I598" s="5">
        <v>87.041456999999994</v>
      </c>
      <c r="J598" s="5">
        <v>0</v>
      </c>
      <c r="K598" s="5">
        <v>1041.0161820000001</v>
      </c>
      <c r="L598" s="5">
        <v>540.81210499999997</v>
      </c>
      <c r="M598" s="5">
        <v>722.73897599999998</v>
      </c>
      <c r="N598" s="5">
        <v>73.245806000000002</v>
      </c>
      <c r="O598" s="5">
        <v>54.934355000000004</v>
      </c>
      <c r="P598" s="5">
        <v>964.11855700000001</v>
      </c>
      <c r="Q598" s="5">
        <v>0</v>
      </c>
      <c r="R598" s="5">
        <v>1815.0376939999999</v>
      </c>
      <c r="S598" s="5">
        <v>42.942862999999996</v>
      </c>
      <c r="T598" s="5">
        <v>0</v>
      </c>
      <c r="U598" s="5">
        <v>30.166155</v>
      </c>
      <c r="V598" s="5">
        <v>198.55151000000001</v>
      </c>
      <c r="W598" s="5">
        <v>3892.9074409999998</v>
      </c>
      <c r="X598" s="5">
        <v>3892.9074409999998</v>
      </c>
      <c r="Y598" s="19">
        <v>16.197489000000001</v>
      </c>
      <c r="Z598" s="19">
        <v>94.451896000000005</v>
      </c>
      <c r="AA598" s="19">
        <v>7.8847019999999999</v>
      </c>
      <c r="AB598" s="19">
        <v>0</v>
      </c>
      <c r="AC598" s="19">
        <v>102.336598</v>
      </c>
      <c r="AD598" s="19">
        <v>55.320594999999997</v>
      </c>
      <c r="AE598" s="19">
        <v>74.127847000000003</v>
      </c>
      <c r="AF598" s="19">
        <v>6.9503209999999997</v>
      </c>
      <c r="AG598" s="19">
        <v>5.2127410000000003</v>
      </c>
      <c r="AH598" s="19">
        <v>98.509040999999996</v>
      </c>
      <c r="AI598" s="19">
        <v>0</v>
      </c>
      <c r="AJ598" s="19">
        <v>184.79995</v>
      </c>
      <c r="AK598" s="19">
        <v>4.3368260000000003</v>
      </c>
      <c r="AL598" s="19">
        <v>0</v>
      </c>
      <c r="AM598" s="19">
        <v>362.99145800000002</v>
      </c>
    </row>
    <row r="599" spans="1:39">
      <c r="A599" s="6" t="s">
        <v>1202</v>
      </c>
      <c r="B599" s="6" t="s">
        <v>1162</v>
      </c>
      <c r="C599" s="6" t="s">
        <v>1203</v>
      </c>
      <c r="D599" s="5">
        <v>0</v>
      </c>
      <c r="E599" s="5">
        <v>166.163625</v>
      </c>
      <c r="F599" s="5">
        <v>52.280999999999999</v>
      </c>
      <c r="G599" s="5">
        <v>218.444625</v>
      </c>
      <c r="H599" s="5">
        <v>964.43101100000001</v>
      </c>
      <c r="I599" s="5">
        <v>81.75506</v>
      </c>
      <c r="J599" s="5">
        <v>0</v>
      </c>
      <c r="K599" s="5">
        <v>1046.1860710000001</v>
      </c>
      <c r="L599" s="5">
        <v>464.45180499999998</v>
      </c>
      <c r="M599" s="5">
        <v>744.42904199999998</v>
      </c>
      <c r="N599" s="5">
        <v>69.42777199999999</v>
      </c>
      <c r="O599" s="5">
        <v>52.070830000000001</v>
      </c>
      <c r="P599" s="5">
        <v>983.6195550000001</v>
      </c>
      <c r="Q599" s="5">
        <v>0</v>
      </c>
      <c r="R599" s="5">
        <v>1849.5471990000001</v>
      </c>
      <c r="S599" s="5">
        <v>35.066207999999996</v>
      </c>
      <c r="T599" s="5">
        <v>0</v>
      </c>
      <c r="U599" s="5">
        <v>157.18498499999998</v>
      </c>
      <c r="V599" s="5">
        <v>139.51908600000002</v>
      </c>
      <c r="W599" s="5">
        <v>3910.3999790000003</v>
      </c>
      <c r="X599" s="5">
        <v>3910.3999790000003</v>
      </c>
      <c r="Y599" s="19">
        <v>12.941336</v>
      </c>
      <c r="Z599" s="19">
        <v>93.497704999999996</v>
      </c>
      <c r="AA599" s="19">
        <v>7.6218950000000003</v>
      </c>
      <c r="AB599" s="19">
        <v>0</v>
      </c>
      <c r="AC599" s="19">
        <v>101.11960000000001</v>
      </c>
      <c r="AD599" s="19">
        <v>49.191589999999998</v>
      </c>
      <c r="AE599" s="19">
        <v>56.37867</v>
      </c>
      <c r="AF599" s="19">
        <v>6.588025</v>
      </c>
      <c r="AG599" s="19">
        <v>4.94102</v>
      </c>
      <c r="AH599" s="19">
        <v>74.825140000000005</v>
      </c>
      <c r="AI599" s="19">
        <v>0</v>
      </c>
      <c r="AJ599" s="19">
        <v>142.732855</v>
      </c>
      <c r="AK599" s="19">
        <v>3.141054</v>
      </c>
      <c r="AL599" s="19">
        <v>0</v>
      </c>
      <c r="AM599" s="19">
        <v>309.12643499999996</v>
      </c>
    </row>
    <row r="600" spans="1:39">
      <c r="A600" s="6" t="s">
        <v>1204</v>
      </c>
      <c r="B600" s="6" t="s">
        <v>1162</v>
      </c>
      <c r="C600" s="6" t="s">
        <v>1205</v>
      </c>
      <c r="D600" s="5">
        <v>0</v>
      </c>
      <c r="E600" s="5">
        <v>173.43895999999998</v>
      </c>
      <c r="F600" s="5">
        <v>31.593</v>
      </c>
      <c r="G600" s="5">
        <v>205.03196</v>
      </c>
      <c r="H600" s="5">
        <v>1021.230589</v>
      </c>
      <c r="I600" s="5">
        <v>70.464248000000012</v>
      </c>
      <c r="J600" s="5">
        <v>0</v>
      </c>
      <c r="K600" s="5">
        <v>1091.694837</v>
      </c>
      <c r="L600" s="5">
        <v>619.71815700000002</v>
      </c>
      <c r="M600" s="5">
        <v>1040.8661709999999</v>
      </c>
      <c r="N600" s="5">
        <v>82.108956000000006</v>
      </c>
      <c r="O600" s="5">
        <v>61.581716999999998</v>
      </c>
      <c r="P600" s="5">
        <v>1298.699482</v>
      </c>
      <c r="Q600" s="5">
        <v>81.580667000000005</v>
      </c>
      <c r="R600" s="5">
        <v>2564.8369929999999</v>
      </c>
      <c r="S600" s="5">
        <v>41.068214999999995</v>
      </c>
      <c r="T600" s="5">
        <v>0</v>
      </c>
      <c r="U600" s="5">
        <v>0</v>
      </c>
      <c r="V600" s="5">
        <v>273.50153299999999</v>
      </c>
      <c r="W600" s="5">
        <v>4795.8516949999994</v>
      </c>
      <c r="X600" s="5">
        <v>4714.2710279999992</v>
      </c>
      <c r="Y600" s="19">
        <v>16.750707999999999</v>
      </c>
      <c r="Z600" s="19">
        <v>102.00804599999999</v>
      </c>
      <c r="AA600" s="19">
        <v>6.8642079999999996</v>
      </c>
      <c r="AB600" s="19">
        <v>0</v>
      </c>
      <c r="AC600" s="19">
        <v>108.872254</v>
      </c>
      <c r="AD600" s="19">
        <v>62.345393999999999</v>
      </c>
      <c r="AE600" s="19">
        <v>97.664544000000006</v>
      </c>
      <c r="AF600" s="19">
        <v>7.7913490000000003</v>
      </c>
      <c r="AG600" s="19">
        <v>5.8435100000000002</v>
      </c>
      <c r="AH600" s="19">
        <v>121.629272</v>
      </c>
      <c r="AI600" s="19">
        <v>7.7887139999999997</v>
      </c>
      <c r="AJ600" s="19">
        <v>232.928675</v>
      </c>
      <c r="AK600" s="19">
        <v>4.5824530000000001</v>
      </c>
      <c r="AL600" s="19">
        <v>0</v>
      </c>
      <c r="AM600" s="19">
        <v>425.47948400000001</v>
      </c>
    </row>
    <row r="601" spans="1:39">
      <c r="A601" s="6" t="s">
        <v>1206</v>
      </c>
      <c r="B601" s="6" t="s">
        <v>1162</v>
      </c>
      <c r="C601" s="6" t="s">
        <v>1207</v>
      </c>
      <c r="D601" s="5">
        <v>0</v>
      </c>
      <c r="E601" s="5">
        <v>296.43375300000002</v>
      </c>
      <c r="F601" s="5">
        <v>57.834000000000003</v>
      </c>
      <c r="G601" s="5">
        <v>354.26775300000003</v>
      </c>
      <c r="H601" s="5">
        <v>947.13295800000003</v>
      </c>
      <c r="I601" s="5">
        <v>91.929453999999993</v>
      </c>
      <c r="J601" s="5">
        <v>0</v>
      </c>
      <c r="K601" s="5">
        <v>1039.062412</v>
      </c>
      <c r="L601" s="5">
        <v>590.63018799999998</v>
      </c>
      <c r="M601" s="5">
        <v>1308.5970400000001</v>
      </c>
      <c r="N601" s="5">
        <v>67.878511000000003</v>
      </c>
      <c r="O601" s="5">
        <v>50.908884</v>
      </c>
      <c r="P601" s="5">
        <v>1620.2953870000001</v>
      </c>
      <c r="Q601" s="5">
        <v>109.891065</v>
      </c>
      <c r="R601" s="5">
        <v>3157.5708870000003</v>
      </c>
      <c r="S601" s="5">
        <v>73.926548999999994</v>
      </c>
      <c r="T601" s="5">
        <v>0</v>
      </c>
      <c r="U601" s="5">
        <v>46.560803999999997</v>
      </c>
      <c r="V601" s="5">
        <v>308.22842700000001</v>
      </c>
      <c r="W601" s="5">
        <v>5570.2470199999998</v>
      </c>
      <c r="X601" s="5">
        <v>5460.3559549999991</v>
      </c>
      <c r="Y601" s="19">
        <v>22.976210999999999</v>
      </c>
      <c r="Z601" s="19">
        <v>86.457331999999994</v>
      </c>
      <c r="AA601" s="19">
        <v>7.9971800000000002</v>
      </c>
      <c r="AB601" s="19">
        <v>0</v>
      </c>
      <c r="AC601" s="19">
        <v>94.454511999999994</v>
      </c>
      <c r="AD601" s="19">
        <v>55.901460999999998</v>
      </c>
      <c r="AE601" s="19">
        <v>90.253186999999997</v>
      </c>
      <c r="AF601" s="19">
        <v>6.4410160000000003</v>
      </c>
      <c r="AG601" s="19">
        <v>4.830762</v>
      </c>
      <c r="AH601" s="19">
        <v>114.514816</v>
      </c>
      <c r="AI601" s="19">
        <v>5.9532579999999999</v>
      </c>
      <c r="AJ601" s="19">
        <v>216.039781</v>
      </c>
      <c r="AK601" s="19">
        <v>7.4374919999999998</v>
      </c>
      <c r="AL601" s="19">
        <v>0</v>
      </c>
      <c r="AM601" s="19">
        <v>396.80945700000001</v>
      </c>
    </row>
    <row r="602" spans="1:39">
      <c r="A602" s="6" t="s">
        <v>1208</v>
      </c>
      <c r="B602" s="6" t="s">
        <v>1162</v>
      </c>
      <c r="C602" s="6" t="s">
        <v>1209</v>
      </c>
      <c r="D602" s="5">
        <v>0</v>
      </c>
      <c r="E602" s="5">
        <v>976.33284600000002</v>
      </c>
      <c r="F602" s="5">
        <v>162.93899999999999</v>
      </c>
      <c r="G602" s="5">
        <v>1139.2718459999999</v>
      </c>
      <c r="H602" s="5">
        <v>4114.6130430000003</v>
      </c>
      <c r="I602" s="5">
        <v>398.15333000000004</v>
      </c>
      <c r="J602" s="5">
        <v>0</v>
      </c>
      <c r="K602" s="5">
        <v>4512.7663729999995</v>
      </c>
      <c r="L602" s="5">
        <v>947.69548899999995</v>
      </c>
      <c r="M602" s="5">
        <v>851.70597699999996</v>
      </c>
      <c r="N602" s="5">
        <v>82.646138999999991</v>
      </c>
      <c r="O602" s="5">
        <v>61.984603999999997</v>
      </c>
      <c r="P602" s="5">
        <v>976.21727800000008</v>
      </c>
      <c r="Q602" s="5">
        <v>117.61654</v>
      </c>
      <c r="R602" s="5">
        <v>2090.1705379999999</v>
      </c>
      <c r="S602" s="5">
        <v>217.182514</v>
      </c>
      <c r="T602" s="5">
        <v>0</v>
      </c>
      <c r="U602" s="5">
        <v>279.76076799999998</v>
      </c>
      <c r="V602" s="5">
        <v>1077.243639</v>
      </c>
      <c r="W602" s="5">
        <v>10264.091166999999</v>
      </c>
      <c r="X602" s="5">
        <v>10146.474627</v>
      </c>
      <c r="Y602" s="19">
        <v>76.785177000000004</v>
      </c>
      <c r="Z602" s="19">
        <v>340.54260199999999</v>
      </c>
      <c r="AA602" s="19">
        <v>38.088130999999997</v>
      </c>
      <c r="AB602" s="19">
        <v>0</v>
      </c>
      <c r="AC602" s="19">
        <v>378.63073300000002</v>
      </c>
      <c r="AD602" s="19">
        <v>80.428781999999998</v>
      </c>
      <c r="AE602" s="19">
        <v>75.881281000000001</v>
      </c>
      <c r="AF602" s="19">
        <v>7.8367750000000003</v>
      </c>
      <c r="AG602" s="19">
        <v>5.8775810000000002</v>
      </c>
      <c r="AH602" s="19">
        <v>86.974401</v>
      </c>
      <c r="AI602" s="19">
        <v>10.478844</v>
      </c>
      <c r="AJ602" s="19">
        <v>176.57003800000001</v>
      </c>
      <c r="AK602" s="19">
        <v>20.279499999999999</v>
      </c>
      <c r="AL602" s="19">
        <v>0</v>
      </c>
      <c r="AM602" s="19">
        <v>732.69423000000006</v>
      </c>
    </row>
    <row r="603" spans="1:39">
      <c r="A603" s="6" t="s">
        <v>1210</v>
      </c>
      <c r="B603" s="6" t="s">
        <v>1162</v>
      </c>
      <c r="C603" s="6" t="s">
        <v>1211</v>
      </c>
      <c r="D603" s="5">
        <v>0</v>
      </c>
      <c r="E603" s="5">
        <v>84.113831999999988</v>
      </c>
      <c r="F603" s="5">
        <v>27.774000000000001</v>
      </c>
      <c r="G603" s="5">
        <v>111.88783199999999</v>
      </c>
      <c r="H603" s="5">
        <v>659.95089899999994</v>
      </c>
      <c r="I603" s="5">
        <v>57.562898999999994</v>
      </c>
      <c r="J603" s="5">
        <v>0</v>
      </c>
      <c r="K603" s="5">
        <v>717.51379799999995</v>
      </c>
      <c r="L603" s="5">
        <v>450.59321</v>
      </c>
      <c r="M603" s="5">
        <v>529.86323199999993</v>
      </c>
      <c r="N603" s="5">
        <v>70.767467000000011</v>
      </c>
      <c r="O603" s="5">
        <v>53.075599000000004</v>
      </c>
      <c r="P603" s="5">
        <v>662.57435199999998</v>
      </c>
      <c r="Q603" s="5">
        <v>40.671493999999996</v>
      </c>
      <c r="R603" s="5">
        <v>1356.9521440000001</v>
      </c>
      <c r="S603" s="5">
        <v>15.834380999999999</v>
      </c>
      <c r="T603" s="5">
        <v>0</v>
      </c>
      <c r="U603" s="5">
        <v>46.373436999999996</v>
      </c>
      <c r="V603" s="5">
        <v>84.638365000000007</v>
      </c>
      <c r="W603" s="5">
        <v>2783.7931670000003</v>
      </c>
      <c r="X603" s="5">
        <v>2743.1216730000006</v>
      </c>
      <c r="Y603" s="19">
        <v>7.4218089999999997</v>
      </c>
      <c r="Z603" s="19">
        <v>64.084670000000003</v>
      </c>
      <c r="AA603" s="19">
        <v>5.4747490000000001</v>
      </c>
      <c r="AB603" s="19">
        <v>0</v>
      </c>
      <c r="AC603" s="19">
        <v>69.559419000000005</v>
      </c>
      <c r="AD603" s="19">
        <v>48.926642000000001</v>
      </c>
      <c r="AE603" s="19">
        <v>61.917541</v>
      </c>
      <c r="AF603" s="19">
        <v>6.7151500000000004</v>
      </c>
      <c r="AG603" s="19">
        <v>5.0363619999999996</v>
      </c>
      <c r="AH603" s="19">
        <v>76.070430000000002</v>
      </c>
      <c r="AI603" s="19">
        <v>5.5498510000000003</v>
      </c>
      <c r="AJ603" s="19">
        <v>149.73948300000001</v>
      </c>
      <c r="AK603" s="19">
        <v>1.4909619999999999</v>
      </c>
      <c r="AL603" s="19">
        <v>0</v>
      </c>
      <c r="AM603" s="19">
        <v>277.13831499999998</v>
      </c>
    </row>
    <row r="604" spans="1:39">
      <c r="A604" s="6" t="s">
        <v>1212</v>
      </c>
      <c r="B604" s="6" t="s">
        <v>1162</v>
      </c>
      <c r="C604" s="6" t="s">
        <v>1213</v>
      </c>
      <c r="D604" s="5">
        <v>0</v>
      </c>
      <c r="E604" s="5">
        <v>83.912204000000003</v>
      </c>
      <c r="F604" s="5">
        <v>16.212</v>
      </c>
      <c r="G604" s="5">
        <v>100.12420399999999</v>
      </c>
      <c r="H604" s="5">
        <v>407.92424</v>
      </c>
      <c r="I604" s="5">
        <v>61.355277000000001</v>
      </c>
      <c r="J604" s="5">
        <v>0</v>
      </c>
      <c r="K604" s="5">
        <v>469.279517</v>
      </c>
      <c r="L604" s="5">
        <v>444.24506600000001</v>
      </c>
      <c r="M604" s="5">
        <v>787.93553199999997</v>
      </c>
      <c r="N604" s="5">
        <v>70.749334000000005</v>
      </c>
      <c r="O604" s="5">
        <v>53.062000999999995</v>
      </c>
      <c r="P604" s="5">
        <v>960.13189800000009</v>
      </c>
      <c r="Q604" s="5">
        <v>75.276206000000002</v>
      </c>
      <c r="R604" s="5">
        <v>1947.1549709999999</v>
      </c>
      <c r="S604" s="5">
        <v>14.92605</v>
      </c>
      <c r="T604" s="5">
        <v>0</v>
      </c>
      <c r="U604" s="5">
        <v>13.115718999999999</v>
      </c>
      <c r="V604" s="5">
        <v>66.728445999999991</v>
      </c>
      <c r="W604" s="5">
        <v>3055.5739729999996</v>
      </c>
      <c r="X604" s="5">
        <v>2980.297767</v>
      </c>
      <c r="Y604" s="19">
        <v>7.4040179999999998</v>
      </c>
      <c r="Z604" s="19">
        <v>40.733587999999997</v>
      </c>
      <c r="AA604" s="19">
        <v>5.7369849999999998</v>
      </c>
      <c r="AB604" s="19">
        <v>0</v>
      </c>
      <c r="AC604" s="19">
        <v>46.470573000000002</v>
      </c>
      <c r="AD604" s="19">
        <v>48.798793000000003</v>
      </c>
      <c r="AE604" s="19">
        <v>72.977314000000007</v>
      </c>
      <c r="AF604" s="19">
        <v>6.7134280000000004</v>
      </c>
      <c r="AG604" s="19">
        <v>5.0350710000000003</v>
      </c>
      <c r="AH604" s="19">
        <v>88.856583999999998</v>
      </c>
      <c r="AI604" s="19">
        <v>7.0127139999999999</v>
      </c>
      <c r="AJ604" s="19">
        <v>173.58239699999999</v>
      </c>
      <c r="AK604" s="19">
        <v>1.619389</v>
      </c>
      <c r="AL604" s="19">
        <v>0</v>
      </c>
      <c r="AM604" s="19">
        <v>277.87517000000003</v>
      </c>
    </row>
    <row r="605" spans="1:39">
      <c r="A605" s="6" t="s">
        <v>1214</v>
      </c>
      <c r="B605" s="6" t="s">
        <v>1162</v>
      </c>
      <c r="C605" s="6" t="s">
        <v>1215</v>
      </c>
      <c r="D605" s="5">
        <v>0</v>
      </c>
      <c r="E605" s="5">
        <v>729.93124999999998</v>
      </c>
      <c r="F605" s="5">
        <v>131.946</v>
      </c>
      <c r="G605" s="5">
        <v>861.87725</v>
      </c>
      <c r="H605" s="5">
        <v>2376.8041460000004</v>
      </c>
      <c r="I605" s="5">
        <v>181.49508300000002</v>
      </c>
      <c r="J605" s="5">
        <v>0</v>
      </c>
      <c r="K605" s="5">
        <v>2558.2992290000002</v>
      </c>
      <c r="L605" s="5">
        <v>759.83371099999999</v>
      </c>
      <c r="M605" s="5">
        <v>977.26042399999994</v>
      </c>
      <c r="N605" s="5">
        <v>73.03384299999999</v>
      </c>
      <c r="O605" s="5">
        <v>54.775382</v>
      </c>
      <c r="P605" s="5">
        <v>1257.2471699999999</v>
      </c>
      <c r="Q605" s="5">
        <v>54.295845999999997</v>
      </c>
      <c r="R605" s="5">
        <v>2416.6126650000001</v>
      </c>
      <c r="S605" s="5">
        <v>173.75310300000001</v>
      </c>
      <c r="T605" s="5">
        <v>0</v>
      </c>
      <c r="U605" s="5">
        <v>153.26655</v>
      </c>
      <c r="V605" s="5">
        <v>591.34210499999995</v>
      </c>
      <c r="W605" s="5">
        <v>7514.9846129999996</v>
      </c>
      <c r="X605" s="5">
        <v>7460.6887669999996</v>
      </c>
      <c r="Y605" s="19">
        <v>54.865253000000003</v>
      </c>
      <c r="Z605" s="19">
        <v>219.102608</v>
      </c>
      <c r="AA605" s="19">
        <v>15.264798000000001</v>
      </c>
      <c r="AB605" s="19">
        <v>0</v>
      </c>
      <c r="AC605" s="19">
        <v>234.36740599999999</v>
      </c>
      <c r="AD605" s="19">
        <v>66.030316999999997</v>
      </c>
      <c r="AE605" s="19">
        <v>93.511708999999996</v>
      </c>
      <c r="AF605" s="19">
        <v>6.9302089999999996</v>
      </c>
      <c r="AG605" s="19">
        <v>5.1976570000000004</v>
      </c>
      <c r="AH605" s="19">
        <v>119.77617499999999</v>
      </c>
      <c r="AI605" s="19">
        <v>5.5053190000000001</v>
      </c>
      <c r="AJ605" s="19">
        <v>225.41575</v>
      </c>
      <c r="AK605" s="19">
        <v>15.192304999999999</v>
      </c>
      <c r="AL605" s="19">
        <v>0</v>
      </c>
      <c r="AM605" s="19">
        <v>595.87103100000002</v>
      </c>
    </row>
    <row r="606" spans="1:39">
      <c r="A606" s="6" t="s">
        <v>1216</v>
      </c>
      <c r="B606" s="6" t="s">
        <v>1162</v>
      </c>
      <c r="C606" s="6" t="s">
        <v>1217</v>
      </c>
      <c r="D606" s="5">
        <v>0</v>
      </c>
      <c r="E606" s="5">
        <v>311.71730200000002</v>
      </c>
      <c r="F606" s="5">
        <v>91.400999999999996</v>
      </c>
      <c r="G606" s="5">
        <v>403.11830200000003</v>
      </c>
      <c r="H606" s="5">
        <v>1724.6417220000001</v>
      </c>
      <c r="I606" s="5">
        <v>146.223478</v>
      </c>
      <c r="J606" s="5">
        <v>0</v>
      </c>
      <c r="K606" s="5">
        <v>1870.8652</v>
      </c>
      <c r="L606" s="5">
        <v>604.85053400000004</v>
      </c>
      <c r="M606" s="5">
        <v>725.64315899999997</v>
      </c>
      <c r="N606" s="5">
        <v>69.411630000000002</v>
      </c>
      <c r="O606" s="5">
        <v>52.058723000000001</v>
      </c>
      <c r="P606" s="5">
        <v>932.91988800000001</v>
      </c>
      <c r="Q606" s="5">
        <v>40.681624000000006</v>
      </c>
      <c r="R606" s="5">
        <v>1820.7150240000001</v>
      </c>
      <c r="S606" s="5">
        <v>66.712956000000005</v>
      </c>
      <c r="T606" s="5">
        <v>0</v>
      </c>
      <c r="U606" s="5">
        <v>76.068115999999989</v>
      </c>
      <c r="V606" s="5">
        <v>304.65888699999999</v>
      </c>
      <c r="W606" s="5">
        <v>5146.9890190000006</v>
      </c>
      <c r="X606" s="5">
        <v>5106.3073950000007</v>
      </c>
      <c r="Y606" s="19">
        <v>24.933378999999999</v>
      </c>
      <c r="Z606" s="19">
        <v>160.80677</v>
      </c>
      <c r="AA606" s="19">
        <v>12.050815</v>
      </c>
      <c r="AB606" s="19">
        <v>0</v>
      </c>
      <c r="AC606" s="19">
        <v>172.857585</v>
      </c>
      <c r="AD606" s="19">
        <v>55.641472999999998</v>
      </c>
      <c r="AE606" s="19">
        <v>60.989293000000004</v>
      </c>
      <c r="AF606" s="19">
        <v>6.5864950000000002</v>
      </c>
      <c r="AG606" s="19">
        <v>4.9398720000000003</v>
      </c>
      <c r="AH606" s="19">
        <v>79.127583000000001</v>
      </c>
      <c r="AI606" s="19">
        <v>2.9974859999999999</v>
      </c>
      <c r="AJ606" s="19">
        <v>151.64324300000001</v>
      </c>
      <c r="AK606" s="19">
        <v>7.0951979999999999</v>
      </c>
      <c r="AL606" s="19">
        <v>0</v>
      </c>
      <c r="AM606" s="19">
        <v>412.17087799999996</v>
      </c>
    </row>
    <row r="607" spans="1:39">
      <c r="A607" s="6" t="s">
        <v>1218</v>
      </c>
      <c r="B607" s="6" t="s">
        <v>1162</v>
      </c>
      <c r="C607" s="6" t="s">
        <v>1219</v>
      </c>
      <c r="D607" s="5">
        <v>0</v>
      </c>
      <c r="E607" s="5">
        <v>149.17819700000001</v>
      </c>
      <c r="F607" s="5">
        <v>35.646000000000001</v>
      </c>
      <c r="G607" s="5">
        <v>184.82419700000003</v>
      </c>
      <c r="H607" s="5">
        <v>646.83327199999997</v>
      </c>
      <c r="I607" s="5">
        <v>71.109009</v>
      </c>
      <c r="J607" s="5">
        <v>0</v>
      </c>
      <c r="K607" s="5">
        <v>717.94228099999998</v>
      </c>
      <c r="L607" s="5">
        <v>477.39734700000002</v>
      </c>
      <c r="M607" s="5">
        <v>642.41329700000006</v>
      </c>
      <c r="N607" s="5">
        <v>62.182085000000001</v>
      </c>
      <c r="O607" s="5">
        <v>46.636564</v>
      </c>
      <c r="P607" s="5">
        <v>813.26424299999996</v>
      </c>
      <c r="Q607" s="5">
        <v>43.457605999999998</v>
      </c>
      <c r="R607" s="5">
        <v>1607.9537949999999</v>
      </c>
      <c r="S607" s="5">
        <v>31.004154</v>
      </c>
      <c r="T607" s="5">
        <v>0</v>
      </c>
      <c r="U607" s="5">
        <v>0</v>
      </c>
      <c r="V607" s="5">
        <v>177.01767800000002</v>
      </c>
      <c r="W607" s="5">
        <v>3196.1394519999999</v>
      </c>
      <c r="X607" s="5">
        <v>3152.681846</v>
      </c>
      <c r="Y607" s="19">
        <v>11.320553</v>
      </c>
      <c r="Z607" s="19">
        <v>61.10877</v>
      </c>
      <c r="AA607" s="19">
        <v>5.9577830000000001</v>
      </c>
      <c r="AB607" s="19">
        <v>0</v>
      </c>
      <c r="AC607" s="19">
        <v>67.066552999999999</v>
      </c>
      <c r="AD607" s="19">
        <v>47.192751999999999</v>
      </c>
      <c r="AE607" s="19">
        <v>55.842785999999997</v>
      </c>
      <c r="AF607" s="19">
        <v>5.9004789999999998</v>
      </c>
      <c r="AG607" s="19">
        <v>4.4253600000000004</v>
      </c>
      <c r="AH607" s="19">
        <v>71.016435000000001</v>
      </c>
      <c r="AI607" s="19">
        <v>3.588114</v>
      </c>
      <c r="AJ607" s="19">
        <v>137.18505999999999</v>
      </c>
      <c r="AK607" s="19">
        <v>2.706197</v>
      </c>
      <c r="AL607" s="19">
        <v>0</v>
      </c>
      <c r="AM607" s="19">
        <v>265.471115</v>
      </c>
    </row>
    <row r="608" spans="1:39">
      <c r="A608" s="5" t="s">
        <v>1220</v>
      </c>
      <c r="B608" s="5" t="s">
        <v>1221</v>
      </c>
      <c r="C608" s="5" t="s">
        <v>1222</v>
      </c>
      <c r="D608" s="5">
        <v>85110.192658000014</v>
      </c>
      <c r="E608" s="5">
        <v>2982.4923269999999</v>
      </c>
      <c r="F608" s="5">
        <v>1504.335</v>
      </c>
      <c r="G608" s="5">
        <v>89597.019985000021</v>
      </c>
      <c r="H608" s="5">
        <v>21658.194421</v>
      </c>
      <c r="I608" s="5">
        <v>1705.299923</v>
      </c>
      <c r="J608" s="5">
        <v>2380.4902959999999</v>
      </c>
      <c r="K608" s="5">
        <v>25743.984640000002</v>
      </c>
      <c r="L608" s="5">
        <v>4386.8929119999993</v>
      </c>
      <c r="M608" s="5">
        <v>0</v>
      </c>
      <c r="N608" s="5">
        <v>443.68171599999999</v>
      </c>
      <c r="O608" s="5">
        <v>332.76128799999998</v>
      </c>
      <c r="P608" s="5">
        <v>4614.0834880000002</v>
      </c>
      <c r="Q608" s="5">
        <v>555.9136729999999</v>
      </c>
      <c r="R608" s="5">
        <v>5946.440165</v>
      </c>
      <c r="S608" s="5">
        <v>479.81847999999997</v>
      </c>
      <c r="T608" s="5">
        <v>153.231391</v>
      </c>
      <c r="U608" s="5">
        <v>25.107234000000002</v>
      </c>
      <c r="V608" s="5">
        <v>1296.2600889999999</v>
      </c>
      <c r="W608" s="5">
        <v>127628.75489600003</v>
      </c>
      <c r="X608" s="5">
        <v>127072.84122300004</v>
      </c>
      <c r="Y608" s="19">
        <v>0</v>
      </c>
      <c r="Z608" s="19">
        <v>1967.30242</v>
      </c>
      <c r="AA608" s="19">
        <v>152.03827100000001</v>
      </c>
      <c r="AB608" s="19">
        <v>300.52393000000001</v>
      </c>
      <c r="AC608" s="19">
        <v>2419.8646210000002</v>
      </c>
      <c r="AD608" s="19">
        <v>389.82783000000001</v>
      </c>
      <c r="AE608" s="19">
        <v>0</v>
      </c>
      <c r="AF608" s="19">
        <v>42.101182000000001</v>
      </c>
      <c r="AG608" s="19">
        <v>31.575887999999999</v>
      </c>
      <c r="AH608" s="19">
        <v>404.01739900000001</v>
      </c>
      <c r="AI608" s="19">
        <v>48.676796000000003</v>
      </c>
      <c r="AJ608" s="19">
        <v>477.69446900000003</v>
      </c>
      <c r="AK608" s="19">
        <v>44.020401</v>
      </c>
      <c r="AL608" s="19">
        <v>14.174996</v>
      </c>
      <c r="AM608" s="19">
        <v>3345.5823170000003</v>
      </c>
    </row>
    <row r="609" spans="1:39">
      <c r="A609" s="6" t="s">
        <v>1223</v>
      </c>
      <c r="B609" s="6" t="s">
        <v>1221</v>
      </c>
      <c r="C609" s="6" t="s">
        <v>1224</v>
      </c>
      <c r="D609" s="5">
        <v>0</v>
      </c>
      <c r="E609" s="5">
        <v>629.51238000000001</v>
      </c>
      <c r="F609" s="5">
        <v>172.245</v>
      </c>
      <c r="G609" s="5">
        <v>801.75738000000001</v>
      </c>
      <c r="H609" s="5">
        <v>3105.9170370000002</v>
      </c>
      <c r="I609" s="5">
        <v>178.29273800000001</v>
      </c>
      <c r="J609" s="5">
        <v>154.14391599999999</v>
      </c>
      <c r="K609" s="5">
        <v>3438.3536910000003</v>
      </c>
      <c r="L609" s="5">
        <v>837.81865000000005</v>
      </c>
      <c r="M609" s="5">
        <v>668.33042599999999</v>
      </c>
      <c r="N609" s="5">
        <v>59.487584999999996</v>
      </c>
      <c r="O609" s="5">
        <v>44.615687999999999</v>
      </c>
      <c r="P609" s="5">
        <v>766.03396900000007</v>
      </c>
      <c r="Q609" s="5">
        <v>92.293249000000003</v>
      </c>
      <c r="R609" s="5">
        <v>1630.7609169999998</v>
      </c>
      <c r="S609" s="5">
        <v>140.11323199999998</v>
      </c>
      <c r="T609" s="5">
        <v>0</v>
      </c>
      <c r="U609" s="5">
        <v>0</v>
      </c>
      <c r="V609" s="5">
        <v>629.272784</v>
      </c>
      <c r="W609" s="5">
        <v>7478.0766540000004</v>
      </c>
      <c r="X609" s="5">
        <v>7385.7834050000001</v>
      </c>
      <c r="Y609" s="19">
        <v>48.229886999999998</v>
      </c>
      <c r="Z609" s="19">
        <v>296.41998000000001</v>
      </c>
      <c r="AA609" s="19">
        <v>21.857977000000002</v>
      </c>
      <c r="AB609" s="19">
        <v>0</v>
      </c>
      <c r="AC609" s="19">
        <v>318.27795700000001</v>
      </c>
      <c r="AD609" s="19">
        <v>64.312003000000004</v>
      </c>
      <c r="AE609" s="19">
        <v>69.045207000000005</v>
      </c>
      <c r="AF609" s="19">
        <v>5.6448020000000003</v>
      </c>
      <c r="AG609" s="19">
        <v>4.2336</v>
      </c>
      <c r="AH609" s="19">
        <v>79.138959999999997</v>
      </c>
      <c r="AI609" s="19">
        <v>9.5348140000000008</v>
      </c>
      <c r="AJ609" s="19">
        <v>158.062569</v>
      </c>
      <c r="AK609" s="19">
        <v>12.533647999999999</v>
      </c>
      <c r="AL609" s="19">
        <v>0</v>
      </c>
      <c r="AM609" s="19">
        <v>601.41606400000001</v>
      </c>
    </row>
    <row r="610" spans="1:39">
      <c r="A610" s="6" t="s">
        <v>1225</v>
      </c>
      <c r="B610" s="6" t="s">
        <v>1221</v>
      </c>
      <c r="C610" s="6" t="s">
        <v>1226</v>
      </c>
      <c r="D610" s="5">
        <v>0</v>
      </c>
      <c r="E610" s="5">
        <v>169.44905</v>
      </c>
      <c r="F610" s="5">
        <v>59.018999999999998</v>
      </c>
      <c r="G610" s="5">
        <v>228.46804999999998</v>
      </c>
      <c r="H610" s="5">
        <v>987.755628</v>
      </c>
      <c r="I610" s="5">
        <v>64.346751999999995</v>
      </c>
      <c r="J610" s="5">
        <v>54.451712000000001</v>
      </c>
      <c r="K610" s="5">
        <v>1106.5540920000001</v>
      </c>
      <c r="L610" s="5">
        <v>454.532442</v>
      </c>
      <c r="M610" s="5">
        <v>575.32936300000006</v>
      </c>
      <c r="N610" s="5">
        <v>57.939658999999999</v>
      </c>
      <c r="O610" s="5">
        <v>43.454745000000003</v>
      </c>
      <c r="P610" s="5">
        <v>728.08580900000004</v>
      </c>
      <c r="Q610" s="5">
        <v>39.068614000000004</v>
      </c>
      <c r="R610" s="5">
        <v>1443.8781899999999</v>
      </c>
      <c r="S610" s="5">
        <v>38.790379999999999</v>
      </c>
      <c r="T610" s="5">
        <v>131.341193</v>
      </c>
      <c r="U610" s="5">
        <v>0</v>
      </c>
      <c r="V610" s="5">
        <v>121.672147</v>
      </c>
      <c r="W610" s="5">
        <v>3525.2364939999998</v>
      </c>
      <c r="X610" s="5">
        <v>3486.16788</v>
      </c>
      <c r="Y610" s="19">
        <v>14.064743</v>
      </c>
      <c r="Z610" s="19">
        <v>97.257507000000004</v>
      </c>
      <c r="AA610" s="19">
        <v>5.6732399999999998</v>
      </c>
      <c r="AB610" s="19">
        <v>0</v>
      </c>
      <c r="AC610" s="19">
        <v>102.930747</v>
      </c>
      <c r="AD610" s="19">
        <v>44.390438000000003</v>
      </c>
      <c r="AE610" s="19">
        <v>52.490696</v>
      </c>
      <c r="AF610" s="19">
        <v>5.4979149999999999</v>
      </c>
      <c r="AG610" s="19">
        <v>4.1234359999999999</v>
      </c>
      <c r="AH610" s="19">
        <v>66.468155999999993</v>
      </c>
      <c r="AI610" s="19">
        <v>3.5405859999999998</v>
      </c>
      <c r="AJ610" s="19">
        <v>128.58020300000001</v>
      </c>
      <c r="AK610" s="19">
        <v>3.793844</v>
      </c>
      <c r="AL610" s="19">
        <v>12.149997000000001</v>
      </c>
      <c r="AM610" s="19">
        <v>305.90997200000004</v>
      </c>
    </row>
    <row r="611" spans="1:39">
      <c r="A611" s="6" t="s">
        <v>1227</v>
      </c>
      <c r="B611" s="6" t="s">
        <v>1221</v>
      </c>
      <c r="C611" s="6" t="s">
        <v>1228</v>
      </c>
      <c r="D611" s="5">
        <v>0</v>
      </c>
      <c r="E611" s="5">
        <v>294.57169800000003</v>
      </c>
      <c r="F611" s="5">
        <v>98.697000000000003</v>
      </c>
      <c r="G611" s="5">
        <v>393.26869800000003</v>
      </c>
      <c r="H611" s="5">
        <v>1878.637504</v>
      </c>
      <c r="I611" s="5">
        <v>135.38011600000002</v>
      </c>
      <c r="J611" s="5">
        <v>134.87103400000001</v>
      </c>
      <c r="K611" s="5">
        <v>2148.8886540000003</v>
      </c>
      <c r="L611" s="5">
        <v>488.714383</v>
      </c>
      <c r="M611" s="5">
        <v>722.22923800000001</v>
      </c>
      <c r="N611" s="5">
        <v>44.576732999999997</v>
      </c>
      <c r="O611" s="5">
        <v>33.432550000000006</v>
      </c>
      <c r="P611" s="5">
        <v>927.71692599999994</v>
      </c>
      <c r="Q611" s="5">
        <v>40.968976000000005</v>
      </c>
      <c r="R611" s="5">
        <v>1768.9244229999999</v>
      </c>
      <c r="S611" s="5">
        <v>53.764800999999999</v>
      </c>
      <c r="T611" s="5">
        <v>180.59414000000001</v>
      </c>
      <c r="U611" s="5">
        <v>0</v>
      </c>
      <c r="V611" s="5">
        <v>256.29552200000001</v>
      </c>
      <c r="W611" s="5">
        <v>5290.450620999999</v>
      </c>
      <c r="X611" s="5">
        <v>5249.4816449999998</v>
      </c>
      <c r="Y611" s="19">
        <v>25.686616000000001</v>
      </c>
      <c r="Z611" s="19">
        <v>158.89924500000001</v>
      </c>
      <c r="AA611" s="19">
        <v>12.940189</v>
      </c>
      <c r="AB611" s="19">
        <v>200.364057</v>
      </c>
      <c r="AC611" s="19">
        <v>372.20349099999999</v>
      </c>
      <c r="AD611" s="19">
        <v>42.020874999999997</v>
      </c>
      <c r="AE611" s="19">
        <v>58.706263</v>
      </c>
      <c r="AF611" s="19">
        <v>4.2299040000000003</v>
      </c>
      <c r="AG611" s="19">
        <v>3.1724290000000002</v>
      </c>
      <c r="AH611" s="19">
        <v>76.29965</v>
      </c>
      <c r="AI611" s="19">
        <v>2.8064119999999999</v>
      </c>
      <c r="AJ611" s="19">
        <v>142.40824599999999</v>
      </c>
      <c r="AK611" s="19">
        <v>6.3961420000000002</v>
      </c>
      <c r="AL611" s="19">
        <v>16.706246</v>
      </c>
      <c r="AM611" s="19">
        <v>605.42161599999997</v>
      </c>
    </row>
    <row r="612" spans="1:39">
      <c r="A612" s="6" t="s">
        <v>1229</v>
      </c>
      <c r="B612" s="6" t="s">
        <v>1221</v>
      </c>
      <c r="C612" s="6" t="s">
        <v>1230</v>
      </c>
      <c r="D612" s="5">
        <v>0</v>
      </c>
      <c r="E612" s="5">
        <v>411.32306100000005</v>
      </c>
      <c r="F612" s="5">
        <v>147.54300000000001</v>
      </c>
      <c r="G612" s="5">
        <v>558.86606099999995</v>
      </c>
      <c r="H612" s="5">
        <v>2587.2005249999997</v>
      </c>
      <c r="I612" s="5">
        <v>152.87290999999999</v>
      </c>
      <c r="J612" s="5">
        <v>182.798091</v>
      </c>
      <c r="K612" s="5">
        <v>2922.8715259999999</v>
      </c>
      <c r="L612" s="5">
        <v>572.55477500000006</v>
      </c>
      <c r="M612" s="5">
        <v>781.42460300000005</v>
      </c>
      <c r="N612" s="5">
        <v>55.616016999999999</v>
      </c>
      <c r="O612" s="5">
        <v>41.712010999999997</v>
      </c>
      <c r="P612" s="5">
        <v>1011.4119009999999</v>
      </c>
      <c r="Q612" s="5">
        <v>39.822508999999997</v>
      </c>
      <c r="R612" s="5">
        <v>1929.9870409999999</v>
      </c>
      <c r="S612" s="5">
        <v>78.60170699999999</v>
      </c>
      <c r="T612" s="5">
        <v>0</v>
      </c>
      <c r="U612" s="5">
        <v>0</v>
      </c>
      <c r="V612" s="5">
        <v>358.289536</v>
      </c>
      <c r="W612" s="5">
        <v>6421.1706460000005</v>
      </c>
      <c r="X612" s="5">
        <v>6381.3481370000009</v>
      </c>
      <c r="Y612" s="19">
        <v>33.599272999999997</v>
      </c>
      <c r="Z612" s="19">
        <v>254.931411</v>
      </c>
      <c r="AA612" s="19">
        <v>14.382311</v>
      </c>
      <c r="AB612" s="19">
        <v>0</v>
      </c>
      <c r="AC612" s="19">
        <v>269.31372199999998</v>
      </c>
      <c r="AD612" s="19">
        <v>50.102266999999998</v>
      </c>
      <c r="AE612" s="19">
        <v>76.806228000000004</v>
      </c>
      <c r="AF612" s="19">
        <v>5.2774260000000002</v>
      </c>
      <c r="AG612" s="19">
        <v>3.9580690000000001</v>
      </c>
      <c r="AH612" s="19">
        <v>98.638941000000003</v>
      </c>
      <c r="AI612" s="19">
        <v>4.3687069999999997</v>
      </c>
      <c r="AJ612" s="19">
        <v>184.68066400000001</v>
      </c>
      <c r="AK612" s="19">
        <v>7.7460329999999997</v>
      </c>
      <c r="AL612" s="19">
        <v>0</v>
      </c>
      <c r="AM612" s="19">
        <v>545.441959</v>
      </c>
    </row>
    <row r="613" spans="1:39">
      <c r="A613" s="6" t="s">
        <v>1231</v>
      </c>
      <c r="B613" s="6" t="s">
        <v>1221</v>
      </c>
      <c r="C613" s="6" t="s">
        <v>1232</v>
      </c>
      <c r="D613" s="5">
        <v>0</v>
      </c>
      <c r="E613" s="5">
        <v>56.860567000000003</v>
      </c>
      <c r="F613" s="5">
        <v>26.867999999999999</v>
      </c>
      <c r="G613" s="5">
        <v>83.728567000000012</v>
      </c>
      <c r="H613" s="5">
        <v>354.26929799999999</v>
      </c>
      <c r="I613" s="5">
        <v>26.559452</v>
      </c>
      <c r="J613" s="5">
        <v>25.951066999999998</v>
      </c>
      <c r="K613" s="5">
        <v>406.77981699999998</v>
      </c>
      <c r="L613" s="5">
        <v>201.88754500000002</v>
      </c>
      <c r="M613" s="5">
        <v>332.91835800000001</v>
      </c>
      <c r="N613" s="5">
        <v>27.774524</v>
      </c>
      <c r="O613" s="5">
        <v>20.830891999999999</v>
      </c>
      <c r="P613" s="5">
        <v>415.61354899999998</v>
      </c>
      <c r="Q613" s="5">
        <v>25.959323000000001</v>
      </c>
      <c r="R613" s="5">
        <v>823.09664599999996</v>
      </c>
      <c r="S613" s="5">
        <v>9.6513590000000011</v>
      </c>
      <c r="T613" s="5">
        <v>142.28629199999997</v>
      </c>
      <c r="U613" s="5">
        <v>0</v>
      </c>
      <c r="V613" s="5">
        <v>27.02862</v>
      </c>
      <c r="W613" s="5">
        <v>1694.458846</v>
      </c>
      <c r="X613" s="5">
        <v>1668.4995229999997</v>
      </c>
      <c r="Y613" s="19">
        <v>5.0171089999999996</v>
      </c>
      <c r="Z613" s="19">
        <v>33.788573</v>
      </c>
      <c r="AA613" s="19">
        <v>2.245717</v>
      </c>
      <c r="AB613" s="19">
        <v>0</v>
      </c>
      <c r="AC613" s="19">
        <v>36.034289999999999</v>
      </c>
      <c r="AD613" s="19">
        <v>20.775707000000001</v>
      </c>
      <c r="AE613" s="19">
        <v>28.887312999999999</v>
      </c>
      <c r="AF613" s="19">
        <v>2.635535</v>
      </c>
      <c r="AG613" s="19">
        <v>1.9766509999999999</v>
      </c>
      <c r="AH613" s="19">
        <v>36.227452</v>
      </c>
      <c r="AI613" s="19">
        <v>2.1556190000000002</v>
      </c>
      <c r="AJ613" s="19">
        <v>69.726951</v>
      </c>
      <c r="AK613" s="19">
        <v>0.93767199999999995</v>
      </c>
      <c r="AL613" s="19">
        <v>13.162497</v>
      </c>
      <c r="AM613" s="19">
        <v>145.65422599999999</v>
      </c>
    </row>
    <row r="614" spans="1:39">
      <c r="A614" s="6" t="s">
        <v>1233</v>
      </c>
      <c r="B614" s="6" t="s">
        <v>1221</v>
      </c>
      <c r="C614" s="6" t="s">
        <v>1234</v>
      </c>
      <c r="D614" s="5">
        <v>0</v>
      </c>
      <c r="E614" s="5">
        <v>250.88925399999999</v>
      </c>
      <c r="F614" s="5">
        <v>49.923000000000002</v>
      </c>
      <c r="G614" s="5">
        <v>300.81225399999994</v>
      </c>
      <c r="H614" s="5">
        <v>984.45048600000007</v>
      </c>
      <c r="I614" s="5">
        <v>86.787138000000013</v>
      </c>
      <c r="J614" s="5">
        <v>106.564645</v>
      </c>
      <c r="K614" s="5">
        <v>1177.802269</v>
      </c>
      <c r="L614" s="5">
        <v>487.35071700000003</v>
      </c>
      <c r="M614" s="5">
        <v>1017.74222</v>
      </c>
      <c r="N614" s="5">
        <v>45.886212</v>
      </c>
      <c r="O614" s="5">
        <v>34.414659</v>
      </c>
      <c r="P614" s="5">
        <v>1291.0504289999999</v>
      </c>
      <c r="Q614" s="5">
        <v>67.295948999999993</v>
      </c>
      <c r="R614" s="5">
        <v>2456.3894690000002</v>
      </c>
      <c r="S614" s="5">
        <v>57.194324999999999</v>
      </c>
      <c r="T614" s="5">
        <v>0</v>
      </c>
      <c r="U614" s="5">
        <v>0</v>
      </c>
      <c r="V614" s="5">
        <v>251.073926</v>
      </c>
      <c r="W614" s="5">
        <v>4730.6229599999997</v>
      </c>
      <c r="X614" s="5">
        <v>4663.3270110000003</v>
      </c>
      <c r="Y614" s="19">
        <v>20.624516</v>
      </c>
      <c r="Z614" s="19">
        <v>93.809196999999998</v>
      </c>
      <c r="AA614" s="19">
        <v>7.505344</v>
      </c>
      <c r="AB614" s="19">
        <v>0</v>
      </c>
      <c r="AC614" s="19">
        <v>101.31454100000001</v>
      </c>
      <c r="AD614" s="19">
        <v>41.947572000000001</v>
      </c>
      <c r="AE614" s="19">
        <v>95.639070000000004</v>
      </c>
      <c r="AF614" s="19">
        <v>4.3541590000000001</v>
      </c>
      <c r="AG614" s="19">
        <v>3.265619</v>
      </c>
      <c r="AH614" s="19">
        <v>121.08478100000001</v>
      </c>
      <c r="AI614" s="19">
        <v>6.46366</v>
      </c>
      <c r="AJ614" s="19">
        <v>224.34362899999999</v>
      </c>
      <c r="AK614" s="19">
        <v>0</v>
      </c>
      <c r="AL614" s="19">
        <v>0</v>
      </c>
      <c r="AM614" s="19">
        <v>388.23025800000005</v>
      </c>
    </row>
    <row r="615" spans="1:39">
      <c r="A615" s="6" t="s">
        <v>1235</v>
      </c>
      <c r="B615" s="6" t="s">
        <v>1221</v>
      </c>
      <c r="C615" s="6" t="s">
        <v>1236</v>
      </c>
      <c r="D615" s="5">
        <v>0</v>
      </c>
      <c r="E615" s="5">
        <v>450.369236</v>
      </c>
      <c r="F615" s="5">
        <v>190.17</v>
      </c>
      <c r="G615" s="5">
        <v>640.53923600000007</v>
      </c>
      <c r="H615" s="5">
        <v>3301.6725690000003</v>
      </c>
      <c r="I615" s="5">
        <v>182.46990299999999</v>
      </c>
      <c r="J615" s="5">
        <v>221.930634</v>
      </c>
      <c r="K615" s="5">
        <v>3706.0731060000003</v>
      </c>
      <c r="L615" s="5">
        <v>705.02317400000004</v>
      </c>
      <c r="M615" s="5">
        <v>453.81260600000002</v>
      </c>
      <c r="N615" s="5">
        <v>67.866950000000003</v>
      </c>
      <c r="O615" s="5">
        <v>50.900211999999996</v>
      </c>
      <c r="P615" s="5">
        <v>520.15568699999994</v>
      </c>
      <c r="Q615" s="5">
        <v>62.669359999999998</v>
      </c>
      <c r="R615" s="5">
        <v>1155.4048149999999</v>
      </c>
      <c r="S615" s="5">
        <v>73.152864000000008</v>
      </c>
      <c r="T615" s="5">
        <v>93.033344999999997</v>
      </c>
      <c r="U615" s="5">
        <v>0</v>
      </c>
      <c r="V615" s="5">
        <v>234.026062</v>
      </c>
      <c r="W615" s="5">
        <v>6607.2526019999996</v>
      </c>
      <c r="X615" s="5">
        <v>6544.5832419999997</v>
      </c>
      <c r="Y615" s="19">
        <v>39.738461999999998</v>
      </c>
      <c r="Z615" s="19">
        <v>312.79245800000001</v>
      </c>
      <c r="AA615" s="19">
        <v>14.84564</v>
      </c>
      <c r="AB615" s="19">
        <v>36.446078</v>
      </c>
      <c r="AC615" s="19">
        <v>364.08417600000001</v>
      </c>
      <c r="AD615" s="19">
        <v>62.071129999999997</v>
      </c>
      <c r="AE615" s="19">
        <v>48.462428000000003</v>
      </c>
      <c r="AF615" s="19">
        <v>6.4399220000000001</v>
      </c>
      <c r="AG615" s="19">
        <v>4.8299409999999998</v>
      </c>
      <c r="AH615" s="19">
        <v>55.547173000000001</v>
      </c>
      <c r="AI615" s="19">
        <v>6.6924299999999999</v>
      </c>
      <c r="AJ615" s="19">
        <v>115.279464</v>
      </c>
      <c r="AK615" s="19">
        <v>6.5653930000000003</v>
      </c>
      <c r="AL615" s="19">
        <v>8.6062480000000008</v>
      </c>
      <c r="AM615" s="19">
        <v>596.34487300000001</v>
      </c>
    </row>
    <row r="616" spans="1:39">
      <c r="A616" s="6" t="s">
        <v>1237</v>
      </c>
      <c r="B616" s="6" t="s">
        <v>1221</v>
      </c>
      <c r="C616" s="6" t="s">
        <v>1238</v>
      </c>
      <c r="D616" s="5">
        <v>0</v>
      </c>
      <c r="E616" s="5">
        <v>184.62895399999999</v>
      </c>
      <c r="F616" s="5">
        <v>53.844000000000001</v>
      </c>
      <c r="G616" s="5">
        <v>238.47295399999999</v>
      </c>
      <c r="H616" s="5">
        <v>1004.2256180000001</v>
      </c>
      <c r="I616" s="5">
        <v>118.93989900000001</v>
      </c>
      <c r="J616" s="5">
        <v>289.69231600000001</v>
      </c>
      <c r="K616" s="5">
        <v>1412.857833</v>
      </c>
      <c r="L616" s="5">
        <v>485.046988</v>
      </c>
      <c r="M616" s="5">
        <v>858.72586000000001</v>
      </c>
      <c r="N616" s="5">
        <v>50.343807999999996</v>
      </c>
      <c r="O616" s="5">
        <v>37.757857000000001</v>
      </c>
      <c r="P616" s="5">
        <v>1080.6764469999998</v>
      </c>
      <c r="Q616" s="5">
        <v>61.872396999999999</v>
      </c>
      <c r="R616" s="5">
        <v>2089.3763690000001</v>
      </c>
      <c r="S616" s="5">
        <v>41.468907000000002</v>
      </c>
      <c r="T616" s="5">
        <v>0</v>
      </c>
      <c r="U616" s="5">
        <v>0</v>
      </c>
      <c r="V616" s="5">
        <v>206.87844000000001</v>
      </c>
      <c r="W616" s="5">
        <v>4474.1014909999994</v>
      </c>
      <c r="X616" s="5">
        <v>4412.2290939999993</v>
      </c>
      <c r="Y616" s="19">
        <v>14.825111</v>
      </c>
      <c r="Z616" s="19">
        <v>96.367552000000003</v>
      </c>
      <c r="AA616" s="19">
        <v>11.393751999999999</v>
      </c>
      <c r="AB616" s="19">
        <v>50.915047999999999</v>
      </c>
      <c r="AC616" s="19">
        <v>158.67635200000001</v>
      </c>
      <c r="AD616" s="19">
        <v>43.751989999999999</v>
      </c>
      <c r="AE616" s="19">
        <v>85.978617</v>
      </c>
      <c r="AF616" s="19">
        <v>4.7771429999999997</v>
      </c>
      <c r="AG616" s="19">
        <v>3.5828570000000002</v>
      </c>
      <c r="AH616" s="19">
        <v>107.39224900000001</v>
      </c>
      <c r="AI616" s="19">
        <v>6.6706640000000004</v>
      </c>
      <c r="AJ616" s="19">
        <v>201.73086599999999</v>
      </c>
      <c r="AK616" s="19">
        <v>4.3861879999999998</v>
      </c>
      <c r="AL616" s="19">
        <v>0</v>
      </c>
      <c r="AM616" s="19">
        <v>423.37050699999998</v>
      </c>
    </row>
    <row r="617" spans="1:39">
      <c r="A617" s="6" t="s">
        <v>1239</v>
      </c>
      <c r="B617" s="6" t="s">
        <v>1221</v>
      </c>
      <c r="C617" s="6" t="s">
        <v>1240</v>
      </c>
      <c r="D617" s="5">
        <v>0</v>
      </c>
      <c r="E617" s="5">
        <v>54.975657999999996</v>
      </c>
      <c r="F617" s="5">
        <v>22.209</v>
      </c>
      <c r="G617" s="5">
        <v>77.184657999999999</v>
      </c>
      <c r="H617" s="5">
        <v>384.20059800000001</v>
      </c>
      <c r="I617" s="5">
        <v>19.207674999999998</v>
      </c>
      <c r="J617" s="5">
        <v>36.732038000000003</v>
      </c>
      <c r="K617" s="5">
        <v>440.140311</v>
      </c>
      <c r="L617" s="5">
        <v>342.332493</v>
      </c>
      <c r="M617" s="5">
        <v>442.06018599999999</v>
      </c>
      <c r="N617" s="5">
        <v>54.446109</v>
      </c>
      <c r="O617" s="5">
        <v>40.834581</v>
      </c>
      <c r="P617" s="5">
        <v>549.35158700000011</v>
      </c>
      <c r="Q617" s="5">
        <v>35.948517000000002</v>
      </c>
      <c r="R617" s="5">
        <v>1122.6409799999999</v>
      </c>
      <c r="S617" s="5">
        <v>10.869037000000001</v>
      </c>
      <c r="T617" s="5">
        <v>109.45099400000001</v>
      </c>
      <c r="U617" s="5">
        <v>0</v>
      </c>
      <c r="V617" s="5">
        <v>38.819750999999997</v>
      </c>
      <c r="W617" s="5">
        <v>2141.4382240000004</v>
      </c>
      <c r="X617" s="5">
        <v>2105.4897070000002</v>
      </c>
      <c r="Y617" s="19">
        <v>4.4902959999999998</v>
      </c>
      <c r="Z617" s="19">
        <v>37.602880999999996</v>
      </c>
      <c r="AA617" s="19">
        <v>1.8491409999999999</v>
      </c>
      <c r="AB617" s="19">
        <v>0</v>
      </c>
      <c r="AC617" s="19">
        <v>39.452021999999999</v>
      </c>
      <c r="AD617" s="19">
        <v>37.492154999999997</v>
      </c>
      <c r="AE617" s="19">
        <v>37.705060000000003</v>
      </c>
      <c r="AF617" s="19">
        <v>5.1664089999999998</v>
      </c>
      <c r="AG617" s="19">
        <v>3.8748070000000001</v>
      </c>
      <c r="AH617" s="19">
        <v>47.133035999999997</v>
      </c>
      <c r="AI617" s="19">
        <v>2.9034450000000001</v>
      </c>
      <c r="AJ617" s="19">
        <v>93.879311999999999</v>
      </c>
      <c r="AK617" s="19">
        <v>1.026038</v>
      </c>
      <c r="AL617" s="19">
        <v>10.124997</v>
      </c>
      <c r="AM617" s="19">
        <v>186.46481999999997</v>
      </c>
    </row>
    <row r="618" spans="1:39">
      <c r="A618" s="6" t="s">
        <v>1241</v>
      </c>
      <c r="B618" s="6" t="s">
        <v>1221</v>
      </c>
      <c r="C618" s="6" t="s">
        <v>1242</v>
      </c>
      <c r="D618" s="5">
        <v>0</v>
      </c>
      <c r="E618" s="5">
        <v>920.79679399999998</v>
      </c>
      <c r="F618" s="5">
        <v>409.46100000000001</v>
      </c>
      <c r="G618" s="5">
        <v>1330.2577940000001</v>
      </c>
      <c r="H618" s="5">
        <v>6096.2147340000001</v>
      </c>
      <c r="I618" s="5">
        <v>420.30810200000002</v>
      </c>
      <c r="J618" s="5">
        <v>539.202808</v>
      </c>
      <c r="K618" s="5">
        <v>7055.7256440000001</v>
      </c>
      <c r="L618" s="5">
        <v>1274.207054</v>
      </c>
      <c r="M618" s="5">
        <v>741.856268</v>
      </c>
      <c r="N618" s="5">
        <v>82.230535000000003</v>
      </c>
      <c r="O618" s="5">
        <v>61.672900999999996</v>
      </c>
      <c r="P618" s="5">
        <v>850.30858899999998</v>
      </c>
      <c r="Q618" s="5">
        <v>102.44681799999999</v>
      </c>
      <c r="R618" s="5">
        <v>1838.5151109999999</v>
      </c>
      <c r="S618" s="5">
        <v>170.29827700000001</v>
      </c>
      <c r="T618" s="5">
        <v>103.978444</v>
      </c>
      <c r="U618" s="5">
        <v>0</v>
      </c>
      <c r="V618" s="5">
        <v>725.30530199999998</v>
      </c>
      <c r="W618" s="5">
        <v>12498.287625999999</v>
      </c>
      <c r="X618" s="5">
        <v>12395.840808000001</v>
      </c>
      <c r="Y618" s="19">
        <v>80.379491000000002</v>
      </c>
      <c r="Z618" s="19">
        <v>553.13482499999998</v>
      </c>
      <c r="AA618" s="19">
        <v>39.528343999999997</v>
      </c>
      <c r="AB618" s="19">
        <v>79.807078000000004</v>
      </c>
      <c r="AC618" s="19">
        <v>672.47024699999997</v>
      </c>
      <c r="AD618" s="19">
        <v>94.076699000000005</v>
      </c>
      <c r="AE618" s="19">
        <v>70.107980999999995</v>
      </c>
      <c r="AF618" s="19">
        <v>7.8028930000000001</v>
      </c>
      <c r="AG618" s="19">
        <v>5.8521700000000001</v>
      </c>
      <c r="AH618" s="19">
        <v>80.357101999999998</v>
      </c>
      <c r="AI618" s="19">
        <v>9.681578</v>
      </c>
      <c r="AJ618" s="19">
        <v>164.12014600000001</v>
      </c>
      <c r="AK618" s="19">
        <v>16.072095999999998</v>
      </c>
      <c r="AL618" s="19">
        <v>9.6187480000000001</v>
      </c>
      <c r="AM618" s="19">
        <v>1036.737427</v>
      </c>
    </row>
    <row r="619" spans="1:39">
      <c r="A619" s="6" t="s">
        <v>1243</v>
      </c>
      <c r="B619" s="6" t="s">
        <v>1221</v>
      </c>
      <c r="C619" s="6" t="s">
        <v>1244</v>
      </c>
      <c r="D619" s="5">
        <v>0</v>
      </c>
      <c r="E619" s="5">
        <v>433.90618799999999</v>
      </c>
      <c r="F619" s="5">
        <v>178.21199999999999</v>
      </c>
      <c r="G619" s="5">
        <v>612.11818799999992</v>
      </c>
      <c r="H619" s="5">
        <v>2634.9693620000003</v>
      </c>
      <c r="I619" s="5">
        <v>152.109825</v>
      </c>
      <c r="J619" s="5">
        <v>204.88536999999999</v>
      </c>
      <c r="K619" s="5">
        <v>2991.9645570000007</v>
      </c>
      <c r="L619" s="5">
        <v>532.07690700000001</v>
      </c>
      <c r="M619" s="5">
        <v>404.640647</v>
      </c>
      <c r="N619" s="5">
        <v>45.319982000000003</v>
      </c>
      <c r="O619" s="5">
        <v>33.989987999999997</v>
      </c>
      <c r="P619" s="5">
        <v>463.79525599999999</v>
      </c>
      <c r="Q619" s="5">
        <v>55.878946999999997</v>
      </c>
      <c r="R619" s="5">
        <v>1003.62482</v>
      </c>
      <c r="S619" s="5">
        <v>77.523566000000002</v>
      </c>
      <c r="T619" s="5">
        <v>136.81374199999999</v>
      </c>
      <c r="U619" s="5">
        <v>0</v>
      </c>
      <c r="V619" s="5">
        <v>279.81173100000001</v>
      </c>
      <c r="W619" s="5">
        <v>5633.9335110000002</v>
      </c>
      <c r="X619" s="5">
        <v>5578.054564</v>
      </c>
      <c r="Y619" s="19">
        <v>38.029483999999997</v>
      </c>
      <c r="Z619" s="19">
        <v>255.38099199999999</v>
      </c>
      <c r="AA619" s="19">
        <v>14.534879999999999</v>
      </c>
      <c r="AB619" s="19">
        <v>0</v>
      </c>
      <c r="AC619" s="19">
        <v>269.91587199999998</v>
      </c>
      <c r="AD619" s="19">
        <v>45.407505</v>
      </c>
      <c r="AE619" s="19">
        <v>38.285232999999998</v>
      </c>
      <c r="AF619" s="19">
        <v>4.3004319999999998</v>
      </c>
      <c r="AG619" s="19">
        <v>3.2253240000000001</v>
      </c>
      <c r="AH619" s="19">
        <v>43.882170000000002</v>
      </c>
      <c r="AI619" s="19">
        <v>5.2870080000000002</v>
      </c>
      <c r="AJ619" s="19">
        <v>89.693158999999994</v>
      </c>
      <c r="AK619" s="19">
        <v>8.2399769999999997</v>
      </c>
      <c r="AL619" s="19">
        <v>12.656247</v>
      </c>
      <c r="AM619" s="19">
        <v>463.94224399999996</v>
      </c>
    </row>
    <row r="620" spans="1:39">
      <c r="A620" s="6" t="s">
        <v>1245</v>
      </c>
      <c r="B620" s="6" t="s">
        <v>1221</v>
      </c>
      <c r="C620" s="6" t="s">
        <v>128</v>
      </c>
      <c r="D620" s="5">
        <v>0</v>
      </c>
      <c r="E620" s="5">
        <v>276.23596299999997</v>
      </c>
      <c r="F620" s="5">
        <v>107.84699999999999</v>
      </c>
      <c r="G620" s="5">
        <v>384.08296300000001</v>
      </c>
      <c r="H620" s="5">
        <v>1974.9164450000001</v>
      </c>
      <c r="I620" s="5">
        <v>108.835142</v>
      </c>
      <c r="J620" s="5">
        <v>104.64295799999999</v>
      </c>
      <c r="K620" s="5">
        <v>2188.3945450000001</v>
      </c>
      <c r="L620" s="5">
        <v>449.51557299999996</v>
      </c>
      <c r="M620" s="5">
        <v>714.54657999999995</v>
      </c>
      <c r="N620" s="5">
        <v>45.913923000000004</v>
      </c>
      <c r="O620" s="5">
        <v>34.435442999999999</v>
      </c>
      <c r="P620" s="5">
        <v>908.73686299999997</v>
      </c>
      <c r="Q620" s="5">
        <v>45.892904999999999</v>
      </c>
      <c r="R620" s="5">
        <v>1749.5257139999999</v>
      </c>
      <c r="S620" s="5">
        <v>51.255667000000003</v>
      </c>
      <c r="T620" s="5">
        <v>0</v>
      </c>
      <c r="U620" s="5">
        <v>0</v>
      </c>
      <c r="V620" s="5">
        <v>225.13820999999999</v>
      </c>
      <c r="W620" s="5">
        <v>5047.9126720000004</v>
      </c>
      <c r="X620" s="5">
        <v>5002.0197669999998</v>
      </c>
      <c r="Y620" s="19">
        <v>23.843081999999999</v>
      </c>
      <c r="Z620" s="19">
        <v>188.38517200000001</v>
      </c>
      <c r="AA620" s="19">
        <v>10.454045000000001</v>
      </c>
      <c r="AB620" s="19">
        <v>0</v>
      </c>
      <c r="AC620" s="19">
        <v>198.83921699999999</v>
      </c>
      <c r="AD620" s="19">
        <v>40.997902000000003</v>
      </c>
      <c r="AE620" s="19">
        <v>68.469748999999993</v>
      </c>
      <c r="AF620" s="19">
        <v>4.3567900000000002</v>
      </c>
      <c r="AG620" s="19">
        <v>3.2675930000000002</v>
      </c>
      <c r="AH620" s="19">
        <v>86.604584000000003</v>
      </c>
      <c r="AI620" s="19">
        <v>4.6758110000000004</v>
      </c>
      <c r="AJ620" s="19">
        <v>162.69871599999999</v>
      </c>
      <c r="AK620" s="19">
        <v>4.8920180000000002</v>
      </c>
      <c r="AL620" s="19">
        <v>0</v>
      </c>
      <c r="AM620" s="19">
        <v>431.27093500000001</v>
      </c>
    </row>
    <row r="621" spans="1:39">
      <c r="A621" s="6" t="s">
        <v>1246</v>
      </c>
      <c r="B621" s="6" t="s">
        <v>1221</v>
      </c>
      <c r="C621" s="6" t="s">
        <v>1247</v>
      </c>
      <c r="D621" s="5">
        <v>0</v>
      </c>
      <c r="E621" s="5">
        <v>98.557926000000009</v>
      </c>
      <c r="F621" s="5">
        <v>42.57</v>
      </c>
      <c r="G621" s="5">
        <v>141.127926</v>
      </c>
      <c r="H621" s="5">
        <v>738.76869399999998</v>
      </c>
      <c r="I621" s="5">
        <v>43.940161000000003</v>
      </c>
      <c r="J621" s="5">
        <v>34.807181</v>
      </c>
      <c r="K621" s="5">
        <v>817.51603599999999</v>
      </c>
      <c r="L621" s="5">
        <v>308.15517</v>
      </c>
      <c r="M621" s="5">
        <v>441.23267200000004</v>
      </c>
      <c r="N621" s="5">
        <v>39.333383000000005</v>
      </c>
      <c r="O621" s="5">
        <v>29.500038</v>
      </c>
      <c r="P621" s="5">
        <v>556.75269200000002</v>
      </c>
      <c r="Q621" s="5">
        <v>30.922716000000001</v>
      </c>
      <c r="R621" s="5">
        <v>1097.741501</v>
      </c>
      <c r="S621" s="5">
        <v>18.794250000000002</v>
      </c>
      <c r="T621" s="5">
        <v>98.50589500000001</v>
      </c>
      <c r="U621" s="5">
        <v>0</v>
      </c>
      <c r="V621" s="5">
        <v>63.619788</v>
      </c>
      <c r="W621" s="5">
        <v>2545.4605660000002</v>
      </c>
      <c r="X621" s="5">
        <v>2514.5378500000002</v>
      </c>
      <c r="Y621" s="19">
        <v>8.6962869999999999</v>
      </c>
      <c r="Z621" s="19">
        <v>72.517488999999998</v>
      </c>
      <c r="AA621" s="19">
        <v>4.1728019999999999</v>
      </c>
      <c r="AB621" s="19">
        <v>0</v>
      </c>
      <c r="AC621" s="19">
        <v>76.690291000000002</v>
      </c>
      <c r="AD621" s="19">
        <v>30.259644999999999</v>
      </c>
      <c r="AE621" s="19">
        <v>44.386505</v>
      </c>
      <c r="AF621" s="19">
        <v>3.7323590000000002</v>
      </c>
      <c r="AG621" s="19">
        <v>2.7992699999999999</v>
      </c>
      <c r="AH621" s="19">
        <v>55.525621999999998</v>
      </c>
      <c r="AI621" s="19">
        <v>3.3941340000000002</v>
      </c>
      <c r="AJ621" s="19">
        <v>106.44375599999999</v>
      </c>
      <c r="AK621" s="19">
        <v>2.0338099999999999</v>
      </c>
      <c r="AL621" s="19">
        <v>9.1124980000000004</v>
      </c>
      <c r="AM621" s="19">
        <v>233.23628700000003</v>
      </c>
    </row>
    <row r="622" spans="1:39">
      <c r="A622" s="6" t="s">
        <v>1248</v>
      </c>
      <c r="B622" s="6" t="s">
        <v>1221</v>
      </c>
      <c r="C622" s="6" t="s">
        <v>1249</v>
      </c>
      <c r="D622" s="5">
        <v>0</v>
      </c>
      <c r="E622" s="5">
        <v>180.76098999999999</v>
      </c>
      <c r="F622" s="5">
        <v>65.034000000000006</v>
      </c>
      <c r="G622" s="5">
        <v>245.79498999999998</v>
      </c>
      <c r="H622" s="5">
        <v>1036.2635829999999</v>
      </c>
      <c r="I622" s="5">
        <v>86.703093999999993</v>
      </c>
      <c r="J622" s="5">
        <v>138.63301300000001</v>
      </c>
      <c r="K622" s="5">
        <v>1261.59969</v>
      </c>
      <c r="L622" s="5">
        <v>428.40773899999999</v>
      </c>
      <c r="M622" s="5">
        <v>626.80975000000001</v>
      </c>
      <c r="N622" s="5">
        <v>47.668262999999996</v>
      </c>
      <c r="O622" s="5">
        <v>35.751196999999998</v>
      </c>
      <c r="P622" s="5">
        <v>794.12119299999995</v>
      </c>
      <c r="Q622" s="5">
        <v>42.043073</v>
      </c>
      <c r="R622" s="5">
        <v>1546.393476</v>
      </c>
      <c r="S622" s="5">
        <v>38.498777000000004</v>
      </c>
      <c r="T622" s="5">
        <v>0</v>
      </c>
      <c r="U622" s="5">
        <v>167.90443599999998</v>
      </c>
      <c r="V622" s="5">
        <v>136.66266300000001</v>
      </c>
      <c r="W622" s="5">
        <v>3825.2617710000004</v>
      </c>
      <c r="X622" s="5">
        <v>3783.2186980000001</v>
      </c>
      <c r="Y622" s="19">
        <v>15.949498999999999</v>
      </c>
      <c r="Z622" s="19">
        <v>96.837168000000005</v>
      </c>
      <c r="AA622" s="19">
        <v>7.6890770000000002</v>
      </c>
      <c r="AB622" s="19">
        <v>0</v>
      </c>
      <c r="AC622" s="19">
        <v>104.526245</v>
      </c>
      <c r="AD622" s="19">
        <v>39.851837000000003</v>
      </c>
      <c r="AE622" s="19">
        <v>63.713939000000003</v>
      </c>
      <c r="AF622" s="19">
        <v>4.5232599999999996</v>
      </c>
      <c r="AG622" s="19">
        <v>3.3924439999999998</v>
      </c>
      <c r="AH622" s="19">
        <v>79.926034999999999</v>
      </c>
      <c r="AI622" s="19">
        <v>4.7411070000000004</v>
      </c>
      <c r="AJ622" s="19">
        <v>151.555678</v>
      </c>
      <c r="AK622" s="19">
        <v>4.0832309999999996</v>
      </c>
      <c r="AL622" s="19">
        <v>0</v>
      </c>
      <c r="AM622" s="19">
        <v>315.96649000000002</v>
      </c>
    </row>
    <row r="623" spans="1:39">
      <c r="A623" s="6" t="s">
        <v>1250</v>
      </c>
      <c r="B623" s="6" t="s">
        <v>1221</v>
      </c>
      <c r="C623" s="6" t="s">
        <v>1251</v>
      </c>
      <c r="D623" s="5">
        <v>0</v>
      </c>
      <c r="E623" s="5">
        <v>430.21268700000002</v>
      </c>
      <c r="F623" s="5">
        <v>168.63900000000001</v>
      </c>
      <c r="G623" s="5">
        <v>598.85168700000008</v>
      </c>
      <c r="H623" s="5">
        <v>2733.5730699999999</v>
      </c>
      <c r="I623" s="5">
        <v>111.329386</v>
      </c>
      <c r="J623" s="5">
        <v>190.09963399999998</v>
      </c>
      <c r="K623" s="5">
        <v>3035.00209</v>
      </c>
      <c r="L623" s="5">
        <v>621.83829200000002</v>
      </c>
      <c r="M623" s="5">
        <v>513.699026</v>
      </c>
      <c r="N623" s="5">
        <v>70.666291000000001</v>
      </c>
      <c r="O623" s="5">
        <v>52.999718999999999</v>
      </c>
      <c r="P623" s="5">
        <v>588.79693099999997</v>
      </c>
      <c r="Q623" s="5">
        <v>70.939388999999991</v>
      </c>
      <c r="R623" s="5">
        <v>1297.1013559999999</v>
      </c>
      <c r="S623" s="5">
        <v>80.723438999999999</v>
      </c>
      <c r="T623" s="5">
        <v>153.231391</v>
      </c>
      <c r="U623" s="5">
        <v>0</v>
      </c>
      <c r="V623" s="5">
        <v>342.22983099999999</v>
      </c>
      <c r="W623" s="5">
        <v>6128.9780860000001</v>
      </c>
      <c r="X623" s="5">
        <v>6058.038697</v>
      </c>
      <c r="Y623" s="19">
        <v>33.017457</v>
      </c>
      <c r="Z623" s="19">
        <v>266.48769600000003</v>
      </c>
      <c r="AA623" s="19">
        <v>10.740499</v>
      </c>
      <c r="AB623" s="19">
        <v>22.892679999999999</v>
      </c>
      <c r="AC623" s="19">
        <v>300.12087500000001</v>
      </c>
      <c r="AD623" s="19">
        <v>59.371220999999998</v>
      </c>
      <c r="AE623" s="19">
        <v>70.484476999999998</v>
      </c>
      <c r="AF623" s="19">
        <v>6.7055530000000001</v>
      </c>
      <c r="AG623" s="19">
        <v>5.0291639999999997</v>
      </c>
      <c r="AH623" s="19">
        <v>91.384018999999995</v>
      </c>
      <c r="AI623" s="19">
        <v>3.5009920000000001</v>
      </c>
      <c r="AJ623" s="19">
        <v>173.60321300000001</v>
      </c>
      <c r="AK623" s="19">
        <v>7.4613529999999999</v>
      </c>
      <c r="AL623" s="19">
        <v>14.174996</v>
      </c>
      <c r="AM623" s="19">
        <v>587.74911499999996</v>
      </c>
    </row>
    <row r="624" spans="1:39">
      <c r="A624" s="6" t="s">
        <v>1252</v>
      </c>
      <c r="B624" s="6" t="s">
        <v>1221</v>
      </c>
      <c r="C624" s="6" t="s">
        <v>1253</v>
      </c>
      <c r="D624" s="5">
        <v>0</v>
      </c>
      <c r="E624" s="5">
        <v>251.38172799999998</v>
      </c>
      <c r="F624" s="5">
        <v>84.611999999999995</v>
      </c>
      <c r="G624" s="5">
        <v>335.99372799999998</v>
      </c>
      <c r="H624" s="5">
        <v>1616.9554189999999</v>
      </c>
      <c r="I624" s="5">
        <v>95.080994000000004</v>
      </c>
      <c r="J624" s="5">
        <v>56.173828</v>
      </c>
      <c r="K624" s="5">
        <v>1768.210241</v>
      </c>
      <c r="L624" s="5">
        <v>499.06759299999999</v>
      </c>
      <c r="M624" s="5">
        <v>711.10558700000001</v>
      </c>
      <c r="N624" s="5">
        <v>63.602093000000004</v>
      </c>
      <c r="O624" s="5">
        <v>47.701569999999997</v>
      </c>
      <c r="P624" s="5">
        <v>894.18018900000004</v>
      </c>
      <c r="Q624" s="5">
        <v>51.660449999999997</v>
      </c>
      <c r="R624" s="5">
        <v>1768.2498889999999</v>
      </c>
      <c r="S624" s="5">
        <v>58.059292999999997</v>
      </c>
      <c r="T624" s="5">
        <v>0</v>
      </c>
      <c r="U624" s="5">
        <v>97.775600999999995</v>
      </c>
      <c r="V624" s="5">
        <v>181.707515</v>
      </c>
      <c r="W624" s="5">
        <v>4709.0638599999984</v>
      </c>
      <c r="X624" s="5">
        <v>4657.4034099999981</v>
      </c>
      <c r="Y624" s="19">
        <v>20.173044000000001</v>
      </c>
      <c r="Z624" s="19">
        <v>139.96097499999999</v>
      </c>
      <c r="AA624" s="19">
        <v>8.8488190000000007</v>
      </c>
      <c r="AB624" s="19">
        <v>13.078412</v>
      </c>
      <c r="AC624" s="19">
        <v>161.888206</v>
      </c>
      <c r="AD624" s="19">
        <v>49.314610000000002</v>
      </c>
      <c r="AE624" s="19">
        <v>56.521079999999998</v>
      </c>
      <c r="AF624" s="19">
        <v>6.0352259999999998</v>
      </c>
      <c r="AG624" s="19">
        <v>4.5264189999999997</v>
      </c>
      <c r="AH624" s="19">
        <v>72.000315000000001</v>
      </c>
      <c r="AI624" s="19">
        <v>3.5603549999999999</v>
      </c>
      <c r="AJ624" s="19">
        <v>139.08304000000001</v>
      </c>
      <c r="AK624" s="19">
        <v>5.4730639999999999</v>
      </c>
      <c r="AL624" s="19">
        <v>0</v>
      </c>
      <c r="AM624" s="19">
        <v>375.93196399999999</v>
      </c>
    </row>
    <row r="625" spans="1:39">
      <c r="A625" s="6" t="s">
        <v>1254</v>
      </c>
      <c r="B625" s="6" t="s">
        <v>1221</v>
      </c>
      <c r="C625" s="6" t="s">
        <v>1255</v>
      </c>
      <c r="D625" s="5">
        <v>0</v>
      </c>
      <c r="E625" s="5">
        <v>1031.287601</v>
      </c>
      <c r="F625" s="5">
        <v>341.93700000000001</v>
      </c>
      <c r="G625" s="5">
        <v>1373.2246010000001</v>
      </c>
      <c r="H625" s="5">
        <v>5230.0884249999999</v>
      </c>
      <c r="I625" s="5">
        <v>318.33463799999998</v>
      </c>
      <c r="J625" s="5">
        <v>432.45846500000005</v>
      </c>
      <c r="K625" s="5">
        <v>5980.8815279999999</v>
      </c>
      <c r="L625" s="5">
        <v>1008.145887</v>
      </c>
      <c r="M625" s="5">
        <v>686.75349899999992</v>
      </c>
      <c r="N625" s="5">
        <v>68.097672000000003</v>
      </c>
      <c r="O625" s="5">
        <v>51.073252999999994</v>
      </c>
      <c r="P625" s="5">
        <v>787.15031999999997</v>
      </c>
      <c r="Q625" s="5">
        <v>94.837388000000004</v>
      </c>
      <c r="R625" s="5">
        <v>1687.9121319999999</v>
      </c>
      <c r="S625" s="5">
        <v>205.944884</v>
      </c>
      <c r="T625" s="5">
        <v>0</v>
      </c>
      <c r="U625" s="5">
        <v>173.87696599999998</v>
      </c>
      <c r="V625" s="5">
        <v>782.24433799999997</v>
      </c>
      <c r="W625" s="5">
        <v>11212.230335999999</v>
      </c>
      <c r="X625" s="5">
        <v>11117.392947999999</v>
      </c>
      <c r="Y625" s="19">
        <v>80.899682999999996</v>
      </c>
      <c r="Z625" s="19">
        <v>482.51704799999999</v>
      </c>
      <c r="AA625" s="19">
        <v>35.112057999999998</v>
      </c>
      <c r="AB625" s="19">
        <v>48.624395</v>
      </c>
      <c r="AC625" s="19">
        <v>566.25350100000003</v>
      </c>
      <c r="AD625" s="19">
        <v>80.486902000000001</v>
      </c>
      <c r="AE625" s="19">
        <v>68.163122999999999</v>
      </c>
      <c r="AF625" s="19">
        <v>6.4618180000000001</v>
      </c>
      <c r="AG625" s="19">
        <v>4.8463630000000002</v>
      </c>
      <c r="AH625" s="19">
        <v>78.127921000000001</v>
      </c>
      <c r="AI625" s="19">
        <v>9.4130029999999998</v>
      </c>
      <c r="AJ625" s="19">
        <v>157.59922499999999</v>
      </c>
      <c r="AK625" s="19">
        <v>21.420356999999999</v>
      </c>
      <c r="AL625" s="19">
        <v>0</v>
      </c>
      <c r="AM625" s="19">
        <v>906.65966800000001</v>
      </c>
    </row>
    <row r="626" spans="1:39">
      <c r="A626" s="6" t="s">
        <v>1256</v>
      </c>
      <c r="B626" s="6" t="s">
        <v>1221</v>
      </c>
      <c r="C626" s="6" t="s">
        <v>1257</v>
      </c>
      <c r="D626" s="5">
        <v>0</v>
      </c>
      <c r="E626" s="5">
        <v>122.36985799999999</v>
      </c>
      <c r="F626" s="5">
        <v>46.232999999999997</v>
      </c>
      <c r="G626" s="5">
        <v>168.602858</v>
      </c>
      <c r="H626" s="5">
        <v>615.43888700000002</v>
      </c>
      <c r="I626" s="5">
        <v>45.540108000000004</v>
      </c>
      <c r="J626" s="5">
        <v>50.870415000000001</v>
      </c>
      <c r="K626" s="5">
        <v>711.84941000000003</v>
      </c>
      <c r="L626" s="5">
        <v>361.17810900000001</v>
      </c>
      <c r="M626" s="5">
        <v>520.24215100000004</v>
      </c>
      <c r="N626" s="5">
        <v>50.162531000000001</v>
      </c>
      <c r="O626" s="5">
        <v>37.621898000000002</v>
      </c>
      <c r="P626" s="5">
        <v>654.81363600000009</v>
      </c>
      <c r="Q626" s="5">
        <v>37.421177</v>
      </c>
      <c r="R626" s="5">
        <v>1300.261393</v>
      </c>
      <c r="S626" s="5">
        <v>27.226917</v>
      </c>
      <c r="T626" s="5">
        <v>0</v>
      </c>
      <c r="U626" s="5">
        <v>39.913451000000002</v>
      </c>
      <c r="V626" s="5">
        <v>76.156130999999988</v>
      </c>
      <c r="W626" s="5">
        <v>2685.1882689999998</v>
      </c>
      <c r="X626" s="5">
        <v>2647.7670919999996</v>
      </c>
      <c r="Y626" s="19">
        <v>9.8037209999999995</v>
      </c>
      <c r="Z626" s="19">
        <v>59.315612000000002</v>
      </c>
      <c r="AA626" s="19">
        <v>3.9946470000000001</v>
      </c>
      <c r="AB626" s="19">
        <v>5.5835340000000002</v>
      </c>
      <c r="AC626" s="19">
        <v>68.893793000000002</v>
      </c>
      <c r="AD626" s="19">
        <v>37.264060000000001</v>
      </c>
      <c r="AE626" s="19">
        <v>51.575662999999999</v>
      </c>
      <c r="AF626" s="19">
        <v>4.7599400000000003</v>
      </c>
      <c r="AG626" s="19">
        <v>3.5699550000000002</v>
      </c>
      <c r="AH626" s="19">
        <v>64.490240999999997</v>
      </c>
      <c r="AI626" s="19">
        <v>3.9607600000000001</v>
      </c>
      <c r="AJ626" s="19">
        <v>124.395799</v>
      </c>
      <c r="AK626" s="19">
        <v>2.5299260000000001</v>
      </c>
      <c r="AL626" s="19">
        <v>0</v>
      </c>
      <c r="AM626" s="19">
        <v>242.88729899999998</v>
      </c>
    </row>
    <row r="627" spans="1:39">
      <c r="A627" s="6" t="s">
        <v>1258</v>
      </c>
      <c r="B627" s="6" t="s">
        <v>1221</v>
      </c>
      <c r="C627" s="6" t="s">
        <v>1259</v>
      </c>
      <c r="D627" s="5">
        <v>0</v>
      </c>
      <c r="E627" s="5">
        <v>222.88796099999999</v>
      </c>
      <c r="F627" s="5">
        <v>55.631999999999998</v>
      </c>
      <c r="G627" s="5">
        <v>278.51996100000002</v>
      </c>
      <c r="H627" s="5">
        <v>1201.254754</v>
      </c>
      <c r="I627" s="5">
        <v>88.464282999999995</v>
      </c>
      <c r="J627" s="5">
        <v>74.023049</v>
      </c>
      <c r="K627" s="5">
        <v>1363.7420860000002</v>
      </c>
      <c r="L627" s="5">
        <v>426.86140500000005</v>
      </c>
      <c r="M627" s="5">
        <v>689.75532700000008</v>
      </c>
      <c r="N627" s="5">
        <v>48.214292999999998</v>
      </c>
      <c r="O627" s="5">
        <v>36.160720999999995</v>
      </c>
      <c r="P627" s="5">
        <v>876.24214000000006</v>
      </c>
      <c r="Q627" s="5">
        <v>44.868893999999997</v>
      </c>
      <c r="R627" s="5">
        <v>1695.2413750000001</v>
      </c>
      <c r="S627" s="5">
        <v>49.186500000000002</v>
      </c>
      <c r="T627" s="5">
        <v>27.362748</v>
      </c>
      <c r="U627" s="5">
        <v>0</v>
      </c>
      <c r="V627" s="5">
        <v>234.10727299999999</v>
      </c>
      <c r="W627" s="5">
        <v>4075.0213480000007</v>
      </c>
      <c r="X627" s="5">
        <v>4030.1524540000009</v>
      </c>
      <c r="Y627" s="19">
        <v>17.171056</v>
      </c>
      <c r="Z627" s="19">
        <v>112.88251</v>
      </c>
      <c r="AA627" s="19">
        <v>7.7144089999999998</v>
      </c>
      <c r="AB627" s="19">
        <v>12.072519</v>
      </c>
      <c r="AC627" s="19">
        <v>132.66943800000001</v>
      </c>
      <c r="AD627" s="19">
        <v>40.010745</v>
      </c>
      <c r="AE627" s="19">
        <v>71.549481999999998</v>
      </c>
      <c r="AF627" s="19">
        <v>4.5750719999999996</v>
      </c>
      <c r="AG627" s="19">
        <v>3.4313039999999999</v>
      </c>
      <c r="AH627" s="19">
        <v>89.823436000000001</v>
      </c>
      <c r="AI627" s="19">
        <v>5.2841129999999996</v>
      </c>
      <c r="AJ627" s="19">
        <v>169.37929399999999</v>
      </c>
      <c r="AK627" s="19">
        <v>4.9261189999999999</v>
      </c>
      <c r="AL627" s="19">
        <v>2.5312489999999999</v>
      </c>
      <c r="AM627" s="19">
        <v>366.68790100000001</v>
      </c>
    </row>
    <row r="628" spans="1:39">
      <c r="A628" s="6" t="s">
        <v>1260</v>
      </c>
      <c r="B628" s="6" t="s">
        <v>1221</v>
      </c>
      <c r="C628" s="6" t="s">
        <v>1261</v>
      </c>
      <c r="D628" s="5">
        <v>0</v>
      </c>
      <c r="E628" s="5">
        <v>97.156975000000003</v>
      </c>
      <c r="F628" s="5">
        <v>37.704000000000001</v>
      </c>
      <c r="G628" s="5">
        <v>134.860975</v>
      </c>
      <c r="H628" s="5">
        <v>565.80757600000004</v>
      </c>
      <c r="I628" s="5">
        <v>42.890270999999998</v>
      </c>
      <c r="J628" s="5">
        <v>60.867686999999997</v>
      </c>
      <c r="K628" s="5">
        <v>669.56553399999996</v>
      </c>
      <c r="L628" s="5">
        <v>304.13453499999997</v>
      </c>
      <c r="M628" s="5">
        <v>460.98292200000003</v>
      </c>
      <c r="N628" s="5">
        <v>38.513511000000001</v>
      </c>
      <c r="O628" s="5">
        <v>28.885134999999998</v>
      </c>
      <c r="P628" s="5">
        <v>581.18267800000001</v>
      </c>
      <c r="Q628" s="5">
        <v>32.595756000000002</v>
      </c>
      <c r="R628" s="5">
        <v>1142.1600020000001</v>
      </c>
      <c r="S628" s="5">
        <v>21.540088000000001</v>
      </c>
      <c r="T628" s="5">
        <v>10.945099000000001</v>
      </c>
      <c r="U628" s="5">
        <v>0</v>
      </c>
      <c r="V628" s="5">
        <v>60.994347000000005</v>
      </c>
      <c r="W628" s="5">
        <v>2344.2005800000002</v>
      </c>
      <c r="X628" s="5">
        <v>2311.604824</v>
      </c>
      <c r="Y628" s="19">
        <v>7.2889369999999998</v>
      </c>
      <c r="Z628" s="19">
        <v>54.742539999999998</v>
      </c>
      <c r="AA628" s="19">
        <v>3.9627870000000001</v>
      </c>
      <c r="AB628" s="19">
        <v>9.4505400000000002</v>
      </c>
      <c r="AC628" s="19">
        <v>68.155867000000001</v>
      </c>
      <c r="AD628" s="19">
        <v>29.973880000000001</v>
      </c>
      <c r="AE628" s="19">
        <v>42.879697999999998</v>
      </c>
      <c r="AF628" s="19">
        <v>3.6545610000000002</v>
      </c>
      <c r="AG628" s="19">
        <v>2.7409210000000002</v>
      </c>
      <c r="AH628" s="19">
        <v>54.001112999999997</v>
      </c>
      <c r="AI628" s="19">
        <v>3.0668869999999999</v>
      </c>
      <c r="AJ628" s="19">
        <v>103.276293</v>
      </c>
      <c r="AK628" s="19">
        <v>1.897044</v>
      </c>
      <c r="AL628" s="19">
        <v>1.0125</v>
      </c>
      <c r="AM628" s="19">
        <v>211.60452100000001</v>
      </c>
    </row>
    <row r="629" spans="1:39">
      <c r="A629" s="6" t="s">
        <v>1262</v>
      </c>
      <c r="B629" s="6" t="s">
        <v>1221</v>
      </c>
      <c r="C629" s="6" t="s">
        <v>1263</v>
      </c>
      <c r="D629" s="5">
        <v>0</v>
      </c>
      <c r="E629" s="5">
        <v>343.47707299999996</v>
      </c>
      <c r="F629" s="5">
        <v>156.846</v>
      </c>
      <c r="G629" s="5">
        <v>500.32307299999997</v>
      </c>
      <c r="H629" s="5">
        <v>2334.8389969999998</v>
      </c>
      <c r="I629" s="5">
        <v>176.440448</v>
      </c>
      <c r="J629" s="5">
        <v>192.21478299999998</v>
      </c>
      <c r="K629" s="5">
        <v>2703.4942279999996</v>
      </c>
      <c r="L629" s="5">
        <v>587.64563699999997</v>
      </c>
      <c r="M629" s="5">
        <v>499.63668800000005</v>
      </c>
      <c r="N629" s="5">
        <v>44.463868999999995</v>
      </c>
      <c r="O629" s="5">
        <v>33.347900000000003</v>
      </c>
      <c r="P629" s="5">
        <v>572.67881399999999</v>
      </c>
      <c r="Q629" s="5">
        <v>68.997446999999994</v>
      </c>
      <c r="R629" s="5">
        <v>1219.124718</v>
      </c>
      <c r="S629" s="5">
        <v>70.240913000000006</v>
      </c>
      <c r="T629" s="5">
        <v>186.06668999999999</v>
      </c>
      <c r="U629" s="5">
        <v>4.9652370000000001</v>
      </c>
      <c r="V629" s="5">
        <v>244.578113</v>
      </c>
      <c r="W629" s="5">
        <v>5516.4386089999989</v>
      </c>
      <c r="X629" s="5">
        <v>5447.4411619999992</v>
      </c>
      <c r="Y629" s="19">
        <v>30.306799999999999</v>
      </c>
      <c r="Z629" s="19">
        <v>228.664219</v>
      </c>
      <c r="AA629" s="19">
        <v>16.534531999999999</v>
      </c>
      <c r="AB629" s="19">
        <v>0</v>
      </c>
      <c r="AC629" s="19">
        <v>245.19875099999999</v>
      </c>
      <c r="AD629" s="19">
        <v>45.105933</v>
      </c>
      <c r="AE629" s="19">
        <v>44.866976999999999</v>
      </c>
      <c r="AF629" s="19">
        <v>4.2191960000000002</v>
      </c>
      <c r="AG629" s="19">
        <v>3.1643949999999998</v>
      </c>
      <c r="AH629" s="19">
        <v>51.426102999999998</v>
      </c>
      <c r="AI629" s="19">
        <v>6.1959160000000004</v>
      </c>
      <c r="AJ629" s="19">
        <v>103.676671</v>
      </c>
      <c r="AK629" s="19">
        <v>5.8664500000000004</v>
      </c>
      <c r="AL629" s="19">
        <v>17.212496000000002</v>
      </c>
      <c r="AM629" s="19">
        <v>447.36710099999999</v>
      </c>
    </row>
    <row r="630" spans="1:39">
      <c r="A630" s="6" t="s">
        <v>1264</v>
      </c>
      <c r="B630" s="6" t="s">
        <v>1221</v>
      </c>
      <c r="C630" s="6" t="s">
        <v>688</v>
      </c>
      <c r="D630" s="5">
        <v>0</v>
      </c>
      <c r="E630" s="5">
        <v>174.147829</v>
      </c>
      <c r="F630" s="5">
        <v>64.322999999999993</v>
      </c>
      <c r="G630" s="5">
        <v>238.47082900000001</v>
      </c>
      <c r="H630" s="5">
        <v>1282.4653019999998</v>
      </c>
      <c r="I630" s="5">
        <v>54.014223000000001</v>
      </c>
      <c r="J630" s="5">
        <v>53.986110999999994</v>
      </c>
      <c r="K630" s="5">
        <v>1390.4656359999999</v>
      </c>
      <c r="L630" s="5">
        <v>409.15134600000005</v>
      </c>
      <c r="M630" s="5">
        <v>624.18542200000002</v>
      </c>
      <c r="N630" s="5">
        <v>49.771277000000005</v>
      </c>
      <c r="O630" s="5">
        <v>37.328455999999996</v>
      </c>
      <c r="P630" s="5">
        <v>789.91618999999992</v>
      </c>
      <c r="Q630" s="5">
        <v>42.384796999999999</v>
      </c>
      <c r="R630" s="5">
        <v>1543.5861419999999</v>
      </c>
      <c r="S630" s="5">
        <v>34.552925000000002</v>
      </c>
      <c r="T630" s="5">
        <v>0</v>
      </c>
      <c r="U630" s="5">
        <v>0</v>
      </c>
      <c r="V630" s="5">
        <v>144.82265200000001</v>
      </c>
      <c r="W630" s="5">
        <v>3761.0495299999993</v>
      </c>
      <c r="X630" s="5">
        <v>3718.6647329999996</v>
      </c>
      <c r="Y630" s="19">
        <v>15.981603</v>
      </c>
      <c r="Z630" s="19">
        <v>125.363544</v>
      </c>
      <c r="AA630" s="19">
        <v>5.1722460000000003</v>
      </c>
      <c r="AB630" s="19">
        <v>0</v>
      </c>
      <c r="AC630" s="19">
        <v>130.53578999999999</v>
      </c>
      <c r="AD630" s="19">
        <v>39.992648000000003</v>
      </c>
      <c r="AE630" s="19">
        <v>58.965558999999999</v>
      </c>
      <c r="AF630" s="19">
        <v>4.7228149999999998</v>
      </c>
      <c r="AG630" s="19">
        <v>3.5421100000000001</v>
      </c>
      <c r="AH630" s="19">
        <v>74.400150999999994</v>
      </c>
      <c r="AI630" s="19">
        <v>4.1343990000000002</v>
      </c>
      <c r="AJ630" s="19">
        <v>141.63063500000001</v>
      </c>
      <c r="AK630" s="19">
        <v>3.748186</v>
      </c>
      <c r="AL630" s="19">
        <v>0</v>
      </c>
      <c r="AM630" s="19">
        <v>331.88886199999996</v>
      </c>
    </row>
    <row r="631" spans="1:39">
      <c r="A631" s="6" t="s">
        <v>1265</v>
      </c>
      <c r="B631" s="6" t="s">
        <v>1221</v>
      </c>
      <c r="C631" s="6" t="s">
        <v>1266</v>
      </c>
      <c r="D631" s="5">
        <v>0</v>
      </c>
      <c r="E631" s="5">
        <v>253.90370799999999</v>
      </c>
      <c r="F631" s="5">
        <v>83.241</v>
      </c>
      <c r="G631" s="5">
        <v>337.14470799999998</v>
      </c>
      <c r="H631" s="5">
        <v>1252.1121049999999</v>
      </c>
      <c r="I631" s="5">
        <v>86.203176999999997</v>
      </c>
      <c r="J631" s="5">
        <v>129.66535500000001</v>
      </c>
      <c r="K631" s="5">
        <v>1467.9806369999999</v>
      </c>
      <c r="L631" s="5">
        <v>443.30709499999995</v>
      </c>
      <c r="M631" s="5">
        <v>641.60462300000006</v>
      </c>
      <c r="N631" s="5">
        <v>50.450603999999998</v>
      </c>
      <c r="O631" s="5">
        <v>37.837952999999999</v>
      </c>
      <c r="P631" s="5">
        <v>816.48905600000001</v>
      </c>
      <c r="Q631" s="5">
        <v>40.903750000000002</v>
      </c>
      <c r="R631" s="5">
        <v>1587.2859860000001</v>
      </c>
      <c r="S631" s="5">
        <v>50.020461000000005</v>
      </c>
      <c r="T631" s="5">
        <v>10.945099000000001</v>
      </c>
      <c r="U631" s="5">
        <v>0</v>
      </c>
      <c r="V631" s="5">
        <v>177.09088800000001</v>
      </c>
      <c r="W631" s="5">
        <v>4073.7748739999993</v>
      </c>
      <c r="X631" s="5">
        <v>4032.8711239999993</v>
      </c>
      <c r="Y631" s="19">
        <v>20.572994999999999</v>
      </c>
      <c r="Z631" s="19">
        <v>107.750553</v>
      </c>
      <c r="AA631" s="19">
        <v>8.1211730000000006</v>
      </c>
      <c r="AB631" s="19">
        <v>12.690663000000001</v>
      </c>
      <c r="AC631" s="19">
        <v>128.562389</v>
      </c>
      <c r="AD631" s="19">
        <v>42.207698000000001</v>
      </c>
      <c r="AE631" s="19">
        <v>54.529429</v>
      </c>
      <c r="AF631" s="19">
        <v>4.7872769999999996</v>
      </c>
      <c r="AG631" s="19">
        <v>3.5904579999999999</v>
      </c>
      <c r="AH631" s="19">
        <v>69.937143000000006</v>
      </c>
      <c r="AI631" s="19">
        <v>3.1561189999999999</v>
      </c>
      <c r="AJ631" s="19">
        <v>132.84430699999999</v>
      </c>
      <c r="AK631" s="19">
        <v>4.7959480000000001</v>
      </c>
      <c r="AL631" s="19">
        <v>1.0125</v>
      </c>
      <c r="AM631" s="19">
        <v>329.99583699999999</v>
      </c>
    </row>
    <row r="632" spans="1:39">
      <c r="A632" s="6" t="s">
        <v>1267</v>
      </c>
      <c r="B632" s="6" t="s">
        <v>1221</v>
      </c>
      <c r="C632" s="6" t="s">
        <v>1268</v>
      </c>
      <c r="D632" s="5">
        <v>0</v>
      </c>
      <c r="E632" s="5">
        <v>1772.594094</v>
      </c>
      <c r="F632" s="5">
        <v>744.375</v>
      </c>
      <c r="G632" s="5">
        <v>2516.969094</v>
      </c>
      <c r="H632" s="5">
        <v>11082.919116000001</v>
      </c>
      <c r="I632" s="5">
        <v>714.77406799999994</v>
      </c>
      <c r="J632" s="5">
        <v>912.94139199999995</v>
      </c>
      <c r="K632" s="5">
        <v>12710.634576</v>
      </c>
      <c r="L632" s="5">
        <v>1729.1228249999999</v>
      </c>
      <c r="M632" s="5">
        <v>1095.7422180000001</v>
      </c>
      <c r="N632" s="5">
        <v>97.914727999999997</v>
      </c>
      <c r="O632" s="5">
        <v>73.436046000000005</v>
      </c>
      <c r="P632" s="5">
        <v>1255.929294</v>
      </c>
      <c r="Q632" s="5">
        <v>151.31678299999999</v>
      </c>
      <c r="R632" s="5">
        <v>2674.3390690000001</v>
      </c>
      <c r="S632" s="5">
        <v>349.12505099999998</v>
      </c>
      <c r="T632" s="5">
        <v>131.341193</v>
      </c>
      <c r="U632" s="5">
        <v>62.487035000000006</v>
      </c>
      <c r="V632" s="5">
        <v>1188.16769</v>
      </c>
      <c r="W632" s="5">
        <v>21362.186533000004</v>
      </c>
      <c r="X632" s="5">
        <v>21210.869750000005</v>
      </c>
      <c r="Y632" s="19">
        <v>140.58861300000001</v>
      </c>
      <c r="Z632" s="19">
        <v>970.02673800000002</v>
      </c>
      <c r="AA632" s="19">
        <v>59.147731999999998</v>
      </c>
      <c r="AB632" s="19">
        <v>146.916899</v>
      </c>
      <c r="AC632" s="19">
        <v>1176.091369</v>
      </c>
      <c r="AD632" s="19">
        <v>135.62748300000001</v>
      </c>
      <c r="AE632" s="19">
        <v>105.93355699999999</v>
      </c>
      <c r="AF632" s="19">
        <v>9.2911760000000001</v>
      </c>
      <c r="AG632" s="19">
        <v>6.9683820000000001</v>
      </c>
      <c r="AH632" s="19">
        <v>121.420035</v>
      </c>
      <c r="AI632" s="19">
        <v>14.628920000000001</v>
      </c>
      <c r="AJ632" s="19">
        <v>243.61314999999999</v>
      </c>
      <c r="AK632" s="19">
        <v>32.335442999999998</v>
      </c>
      <c r="AL632" s="19">
        <v>12.149997000000001</v>
      </c>
      <c r="AM632" s="19">
        <v>1740.4060549999999</v>
      </c>
    </row>
    <row r="633" spans="1:39">
      <c r="A633" s="6" t="s">
        <v>1269</v>
      </c>
      <c r="B633" s="6" t="s">
        <v>1221</v>
      </c>
      <c r="C633" s="6" t="s">
        <v>1270</v>
      </c>
      <c r="D633" s="5">
        <v>0</v>
      </c>
      <c r="E633" s="5">
        <v>279.51952599999998</v>
      </c>
      <c r="F633" s="5">
        <v>133.76400000000001</v>
      </c>
      <c r="G633" s="5">
        <v>413.28352599999999</v>
      </c>
      <c r="H633" s="5">
        <v>1815.6311559999999</v>
      </c>
      <c r="I633" s="5">
        <v>87.361103</v>
      </c>
      <c r="J633" s="5">
        <v>110.885509</v>
      </c>
      <c r="K633" s="5">
        <v>2013.8777680000001</v>
      </c>
      <c r="L633" s="5">
        <v>430.721879</v>
      </c>
      <c r="M633" s="5">
        <v>625.34080099999994</v>
      </c>
      <c r="N633" s="5">
        <v>42.921146999999998</v>
      </c>
      <c r="O633" s="5">
        <v>32.190860999999998</v>
      </c>
      <c r="P633" s="5">
        <v>797.88275899999996</v>
      </c>
      <c r="Q633" s="5">
        <v>38.637123000000003</v>
      </c>
      <c r="R633" s="5">
        <v>1536.9726910000002</v>
      </c>
      <c r="S633" s="5">
        <v>59.392845000000001</v>
      </c>
      <c r="T633" s="5">
        <v>54.725497000000004</v>
      </c>
      <c r="U633" s="5">
        <v>11.132365</v>
      </c>
      <c r="V633" s="5">
        <v>154.28076000000001</v>
      </c>
      <c r="W633" s="5">
        <v>4674.3873309999999</v>
      </c>
      <c r="X633" s="5">
        <v>4635.7502080000004</v>
      </c>
      <c r="Y633" s="19">
        <v>23.600657999999999</v>
      </c>
      <c r="Z633" s="19">
        <v>171.817893</v>
      </c>
      <c r="AA633" s="19">
        <v>9.8693740000000005</v>
      </c>
      <c r="AB633" s="19">
        <v>109.71409199999999</v>
      </c>
      <c r="AC633" s="19">
        <v>291.40135900000001</v>
      </c>
      <c r="AD633" s="19">
        <v>37.669086999999998</v>
      </c>
      <c r="AE633" s="19">
        <v>54.457169999999998</v>
      </c>
      <c r="AF633" s="19">
        <v>4.0728039999999996</v>
      </c>
      <c r="AG633" s="19">
        <v>3.0546039999999999</v>
      </c>
      <c r="AH633" s="19">
        <v>69.813052999999996</v>
      </c>
      <c r="AI633" s="19">
        <v>3.1704150000000002</v>
      </c>
      <c r="AJ633" s="19">
        <v>131.39763099999999</v>
      </c>
      <c r="AK633" s="19">
        <v>4.9609290000000001</v>
      </c>
      <c r="AL633" s="19">
        <v>5.0624989999999999</v>
      </c>
      <c r="AM633" s="19">
        <v>494.09216299999997</v>
      </c>
    </row>
    <row r="634" spans="1:39">
      <c r="A634" s="6" t="s">
        <v>1271</v>
      </c>
      <c r="B634" s="6" t="s">
        <v>1221</v>
      </c>
      <c r="C634" s="6" t="s">
        <v>1272</v>
      </c>
      <c r="D634" s="5">
        <v>0</v>
      </c>
      <c r="E634" s="5">
        <v>205.33326300000002</v>
      </c>
      <c r="F634" s="5">
        <v>67.272000000000006</v>
      </c>
      <c r="G634" s="5">
        <v>272.60526300000004</v>
      </c>
      <c r="H634" s="5">
        <v>1145.0529759999999</v>
      </c>
      <c r="I634" s="5">
        <v>80.483733999999998</v>
      </c>
      <c r="J634" s="5">
        <v>88.518146999999999</v>
      </c>
      <c r="K634" s="5">
        <v>1314.0548569999999</v>
      </c>
      <c r="L634" s="5">
        <v>472.49072799999999</v>
      </c>
      <c r="M634" s="5">
        <v>639.26805300000001</v>
      </c>
      <c r="N634" s="5">
        <v>62.653232000000003</v>
      </c>
      <c r="O634" s="5">
        <v>46.989924000000002</v>
      </c>
      <c r="P634" s="5">
        <v>811.48473899999999</v>
      </c>
      <c r="Q634" s="5">
        <v>41.949413</v>
      </c>
      <c r="R634" s="5">
        <v>1602.3453610000001</v>
      </c>
      <c r="S634" s="5">
        <v>44.305391999999998</v>
      </c>
      <c r="T634" s="5">
        <v>32.835298000000002</v>
      </c>
      <c r="U634" s="5">
        <v>0</v>
      </c>
      <c r="V634" s="5">
        <v>183.19275300000001</v>
      </c>
      <c r="W634" s="5">
        <v>3921.8296519999999</v>
      </c>
      <c r="X634" s="5">
        <v>3879.8802389999996</v>
      </c>
      <c r="Y634" s="19">
        <v>15.820967</v>
      </c>
      <c r="Z634" s="19">
        <v>111.386121</v>
      </c>
      <c r="AA634" s="19">
        <v>6.8836639999999996</v>
      </c>
      <c r="AB634" s="19">
        <v>12.656228</v>
      </c>
      <c r="AC634" s="19">
        <v>130.92601300000001</v>
      </c>
      <c r="AD634" s="19">
        <v>46.822197000000003</v>
      </c>
      <c r="AE634" s="19">
        <v>65.442031</v>
      </c>
      <c r="AF634" s="19">
        <v>5.9451879999999999</v>
      </c>
      <c r="AG634" s="19">
        <v>4.4588910000000004</v>
      </c>
      <c r="AH634" s="19">
        <v>82.225503000000003</v>
      </c>
      <c r="AI634" s="19">
        <v>4.7922510000000003</v>
      </c>
      <c r="AJ634" s="19">
        <v>158.07161300000001</v>
      </c>
      <c r="AK634" s="19">
        <v>4.122115</v>
      </c>
      <c r="AL634" s="19">
        <v>3.0374989999999999</v>
      </c>
      <c r="AM634" s="19">
        <v>358.80040400000001</v>
      </c>
    </row>
    <row r="635" spans="1:39">
      <c r="A635" s="6" t="s">
        <v>1273</v>
      </c>
      <c r="B635" s="6" t="s">
        <v>1221</v>
      </c>
      <c r="C635" s="6" t="s">
        <v>1274</v>
      </c>
      <c r="D635" s="5">
        <v>0</v>
      </c>
      <c r="E635" s="5">
        <v>535.96869600000002</v>
      </c>
      <c r="F635" s="5">
        <v>197.376</v>
      </c>
      <c r="G635" s="5">
        <v>733.344696</v>
      </c>
      <c r="H635" s="5">
        <v>3553.2665410000004</v>
      </c>
      <c r="I635" s="5">
        <v>192.32830100000001</v>
      </c>
      <c r="J635" s="5">
        <v>267.75597199999999</v>
      </c>
      <c r="K635" s="5">
        <v>4013.3508140000004</v>
      </c>
      <c r="L635" s="5">
        <v>719.42921200000001</v>
      </c>
      <c r="M635" s="5">
        <v>529.64069099999995</v>
      </c>
      <c r="N635" s="5">
        <v>74.027679999999989</v>
      </c>
      <c r="O635" s="5">
        <v>55.520760000000003</v>
      </c>
      <c r="P635" s="5">
        <v>607.06911600000001</v>
      </c>
      <c r="Q635" s="5">
        <v>73.140856999999997</v>
      </c>
      <c r="R635" s="5">
        <v>1339.3991040000001</v>
      </c>
      <c r="S635" s="5">
        <v>114.569947</v>
      </c>
      <c r="T635" s="5">
        <v>306.462783</v>
      </c>
      <c r="U635" s="5">
        <v>45.233134</v>
      </c>
      <c r="V635" s="5">
        <v>347.80095899999998</v>
      </c>
      <c r="W635" s="5">
        <v>7619.5906489999988</v>
      </c>
      <c r="X635" s="5">
        <v>7546.4497919999994</v>
      </c>
      <c r="Y635" s="19">
        <v>42.453673999999999</v>
      </c>
      <c r="Z635" s="19">
        <v>345.96873900000003</v>
      </c>
      <c r="AA635" s="19">
        <v>15.950248999999999</v>
      </c>
      <c r="AB635" s="19">
        <v>0</v>
      </c>
      <c r="AC635" s="19">
        <v>361.91898800000001</v>
      </c>
      <c r="AD635" s="19">
        <v>64.91534</v>
      </c>
      <c r="AE635" s="19">
        <v>48.477057000000002</v>
      </c>
      <c r="AF635" s="19">
        <v>7.0245160000000002</v>
      </c>
      <c r="AG635" s="19">
        <v>5.2683879999999998</v>
      </c>
      <c r="AH635" s="19">
        <v>55.563938999999998</v>
      </c>
      <c r="AI635" s="19">
        <v>6.6944509999999999</v>
      </c>
      <c r="AJ635" s="19">
        <v>116.3339</v>
      </c>
      <c r="AK635" s="19">
        <v>0</v>
      </c>
      <c r="AL635" s="19">
        <v>28.349993999999999</v>
      </c>
      <c r="AM635" s="19">
        <v>613.97189600000002</v>
      </c>
    </row>
    <row r="636" spans="1:39">
      <c r="A636" s="6" t="s">
        <v>1275</v>
      </c>
      <c r="B636" s="6" t="s">
        <v>1221</v>
      </c>
      <c r="C636" s="6" t="s">
        <v>586</v>
      </c>
      <c r="D636" s="5">
        <v>0</v>
      </c>
      <c r="E636" s="5">
        <v>176.290538</v>
      </c>
      <c r="F636" s="5">
        <v>68.900999999999996</v>
      </c>
      <c r="G636" s="5">
        <v>245.19153800000001</v>
      </c>
      <c r="H636" s="5">
        <v>1191.8584559999999</v>
      </c>
      <c r="I636" s="5">
        <v>54.036072999999995</v>
      </c>
      <c r="J636" s="5">
        <v>80.514161999999999</v>
      </c>
      <c r="K636" s="5">
        <v>1326.4086910000001</v>
      </c>
      <c r="L636" s="5">
        <v>480.04763199999996</v>
      </c>
      <c r="M636" s="5">
        <v>546.69413199999997</v>
      </c>
      <c r="N636" s="5">
        <v>59.778141000000005</v>
      </c>
      <c r="O636" s="5">
        <v>44.833606000000003</v>
      </c>
      <c r="P636" s="5">
        <v>697.98272799999995</v>
      </c>
      <c r="Q636" s="5">
        <v>33.515197000000001</v>
      </c>
      <c r="R636" s="5">
        <v>1382.8038039999999</v>
      </c>
      <c r="S636" s="5">
        <v>36.637131000000004</v>
      </c>
      <c r="T636" s="5">
        <v>0</v>
      </c>
      <c r="U636" s="5">
        <v>0</v>
      </c>
      <c r="V636" s="5">
        <v>138.03777400000001</v>
      </c>
      <c r="W636" s="5">
        <v>3609.1265700000004</v>
      </c>
      <c r="X636" s="5">
        <v>3575.6113730000002</v>
      </c>
      <c r="Y636" s="19">
        <v>14.131295</v>
      </c>
      <c r="Z636" s="19">
        <v>116.868309</v>
      </c>
      <c r="AA636" s="19">
        <v>5.2860500000000004</v>
      </c>
      <c r="AB636" s="19">
        <v>0</v>
      </c>
      <c r="AC636" s="19">
        <v>122.154359</v>
      </c>
      <c r="AD636" s="19">
        <v>46.828826999999997</v>
      </c>
      <c r="AE636" s="19">
        <v>54.768419999999999</v>
      </c>
      <c r="AF636" s="19">
        <v>5.6723699999999999</v>
      </c>
      <c r="AG636" s="19">
        <v>4.2542770000000001</v>
      </c>
      <c r="AH636" s="19">
        <v>69.312454000000002</v>
      </c>
      <c r="AI636" s="19">
        <v>3.7177220000000002</v>
      </c>
      <c r="AJ636" s="19">
        <v>134.007521</v>
      </c>
      <c r="AK636" s="19">
        <v>3.4064589999999999</v>
      </c>
      <c r="AL636" s="19">
        <v>0</v>
      </c>
      <c r="AM636" s="19">
        <v>320.52846099999999</v>
      </c>
    </row>
    <row r="637" spans="1:39">
      <c r="A637" s="6" t="s">
        <v>1276</v>
      </c>
      <c r="B637" s="6" t="s">
        <v>1221</v>
      </c>
      <c r="C637" s="6" t="s">
        <v>1277</v>
      </c>
      <c r="D637" s="5">
        <v>0</v>
      </c>
      <c r="E637" s="5">
        <v>287.93258100000003</v>
      </c>
      <c r="F637" s="5">
        <v>105.129</v>
      </c>
      <c r="G637" s="5">
        <v>393.06158099999999</v>
      </c>
      <c r="H637" s="5">
        <v>1691.444886</v>
      </c>
      <c r="I637" s="5">
        <v>92.061267999999998</v>
      </c>
      <c r="J637" s="5">
        <v>105.45999400000001</v>
      </c>
      <c r="K637" s="5">
        <v>1888.9661479999997</v>
      </c>
      <c r="L637" s="5">
        <v>565.1171139999999</v>
      </c>
      <c r="M637" s="5">
        <v>673.53056600000002</v>
      </c>
      <c r="N637" s="5">
        <v>63.793207000000002</v>
      </c>
      <c r="O637" s="5">
        <v>47.844904999999997</v>
      </c>
      <c r="P637" s="5">
        <v>862.04762800000003</v>
      </c>
      <c r="Q637" s="5">
        <v>40.038829</v>
      </c>
      <c r="R637" s="5">
        <v>1687.2551350000001</v>
      </c>
      <c r="S637" s="5">
        <v>55.054687999999999</v>
      </c>
      <c r="T637" s="5">
        <v>0</v>
      </c>
      <c r="U637" s="5">
        <v>0</v>
      </c>
      <c r="V637" s="5">
        <v>234.26762299999999</v>
      </c>
      <c r="W637" s="5">
        <v>4823.7222890000003</v>
      </c>
      <c r="X637" s="5">
        <v>4783.6834600000002</v>
      </c>
      <c r="Y637" s="19">
        <v>22.638953999999998</v>
      </c>
      <c r="Z637" s="19">
        <v>165.90836200000001</v>
      </c>
      <c r="AA637" s="19">
        <v>8.9618819999999992</v>
      </c>
      <c r="AB637" s="19">
        <v>0</v>
      </c>
      <c r="AC637" s="19">
        <v>174.87024400000001</v>
      </c>
      <c r="AD637" s="19">
        <v>52.767007</v>
      </c>
      <c r="AE637" s="19">
        <v>63.910353000000001</v>
      </c>
      <c r="AF637" s="19">
        <v>6.0533609999999998</v>
      </c>
      <c r="AG637" s="19">
        <v>4.5400210000000003</v>
      </c>
      <c r="AH637" s="19">
        <v>81.414473000000001</v>
      </c>
      <c r="AI637" s="19">
        <v>4.0251060000000001</v>
      </c>
      <c r="AJ637" s="19">
        <v>155.91820799999999</v>
      </c>
      <c r="AK637" s="19">
        <v>5.8706149999999999</v>
      </c>
      <c r="AL637" s="19">
        <v>0</v>
      </c>
      <c r="AM637" s="19">
        <v>412.06502799999998</v>
      </c>
    </row>
    <row r="638" spans="1:39">
      <c r="A638" s="6" t="s">
        <v>1278</v>
      </c>
      <c r="B638" s="6" t="s">
        <v>1221</v>
      </c>
      <c r="C638" s="6" t="s">
        <v>1279</v>
      </c>
      <c r="D638" s="5">
        <v>0</v>
      </c>
      <c r="E638" s="5">
        <v>308.01532299999997</v>
      </c>
      <c r="F638" s="5">
        <v>118.464</v>
      </c>
      <c r="G638" s="5">
        <v>426.47932299999997</v>
      </c>
      <c r="H638" s="5">
        <v>1975.6230719999999</v>
      </c>
      <c r="I638" s="5">
        <v>93.226763999999989</v>
      </c>
      <c r="J638" s="5">
        <v>117.19631699999999</v>
      </c>
      <c r="K638" s="5">
        <v>2186.0461529999998</v>
      </c>
      <c r="L638" s="5">
        <v>456.50306699999999</v>
      </c>
      <c r="M638" s="5">
        <v>611.55768899999998</v>
      </c>
      <c r="N638" s="5">
        <v>43.213096</v>
      </c>
      <c r="O638" s="5">
        <v>32.409821000000001</v>
      </c>
      <c r="P638" s="5">
        <v>787.80967199999998</v>
      </c>
      <c r="Q638" s="5">
        <v>33.366101999999998</v>
      </c>
      <c r="R638" s="5">
        <v>1508.3563799999999</v>
      </c>
      <c r="S638" s="5">
        <v>60.759989999999995</v>
      </c>
      <c r="T638" s="5">
        <v>164.176491</v>
      </c>
      <c r="U638" s="5">
        <v>0</v>
      </c>
      <c r="V638" s="5">
        <v>228.60238099999998</v>
      </c>
      <c r="W638" s="5">
        <v>5030.923785</v>
      </c>
      <c r="X638" s="5">
        <v>4997.557683</v>
      </c>
      <c r="Y638" s="19">
        <v>24.732631000000001</v>
      </c>
      <c r="Z638" s="19">
        <v>195.545556</v>
      </c>
      <c r="AA638" s="19">
        <v>10.589603</v>
      </c>
      <c r="AB638" s="19">
        <v>0</v>
      </c>
      <c r="AC638" s="19">
        <v>206.13515899999999</v>
      </c>
      <c r="AD638" s="19">
        <v>39.914498999999999</v>
      </c>
      <c r="AE638" s="19">
        <v>61.842835000000001</v>
      </c>
      <c r="AF638" s="19">
        <v>4.1005060000000002</v>
      </c>
      <c r="AG638" s="19">
        <v>3.0753810000000001</v>
      </c>
      <c r="AH638" s="19">
        <v>78.820749000000006</v>
      </c>
      <c r="AI638" s="19">
        <v>3.8713299999999999</v>
      </c>
      <c r="AJ638" s="19">
        <v>147.839471</v>
      </c>
      <c r="AK638" s="19">
        <v>5.7291030000000003</v>
      </c>
      <c r="AL638" s="19">
        <v>15.187495999999999</v>
      </c>
      <c r="AM638" s="19">
        <v>439.53835900000001</v>
      </c>
    </row>
    <row r="639" spans="1:39">
      <c r="A639" s="6" t="s">
        <v>1280</v>
      </c>
      <c r="B639" s="6" t="s">
        <v>1221</v>
      </c>
      <c r="C639" s="6" t="s">
        <v>1281</v>
      </c>
      <c r="D639" s="5">
        <v>0</v>
      </c>
      <c r="E639" s="5">
        <v>152.955862</v>
      </c>
      <c r="F639" s="5">
        <v>74.849999999999994</v>
      </c>
      <c r="G639" s="5">
        <v>227.80586199999999</v>
      </c>
      <c r="H639" s="5">
        <v>1059.449249</v>
      </c>
      <c r="I639" s="5">
        <v>63.082608999999998</v>
      </c>
      <c r="J639" s="5">
        <v>67.069732000000002</v>
      </c>
      <c r="K639" s="5">
        <v>1189.60159</v>
      </c>
      <c r="L639" s="5">
        <v>404.62147999999996</v>
      </c>
      <c r="M639" s="5">
        <v>538.97295499999996</v>
      </c>
      <c r="N639" s="5">
        <v>56.519629999999999</v>
      </c>
      <c r="O639" s="5">
        <v>42.389722999999996</v>
      </c>
      <c r="P639" s="5">
        <v>672.16902800000003</v>
      </c>
      <c r="Q639" s="5">
        <v>42.427622</v>
      </c>
      <c r="R639" s="5">
        <v>1352.4789580000001</v>
      </c>
      <c r="S639" s="5">
        <v>33.006003</v>
      </c>
      <c r="T639" s="5">
        <v>43.780397999999998</v>
      </c>
      <c r="U639" s="5">
        <v>0</v>
      </c>
      <c r="V639" s="5">
        <v>76.57088499999999</v>
      </c>
      <c r="W639" s="5">
        <v>3327.8651759999998</v>
      </c>
      <c r="X639" s="5">
        <v>3285.4375540000001</v>
      </c>
      <c r="Y639" s="19">
        <v>12.381352</v>
      </c>
      <c r="Z639" s="19">
        <v>95.300935999999993</v>
      </c>
      <c r="AA639" s="19">
        <v>6.060829</v>
      </c>
      <c r="AB639" s="19">
        <v>39.093091000000001</v>
      </c>
      <c r="AC639" s="19">
        <v>140.45485600000001</v>
      </c>
      <c r="AD639" s="19">
        <v>41.136547999999998</v>
      </c>
      <c r="AE639" s="19">
        <v>43.949102000000003</v>
      </c>
      <c r="AF639" s="19">
        <v>5.3631679999999999</v>
      </c>
      <c r="AG639" s="19">
        <v>4.0223760000000004</v>
      </c>
      <c r="AH639" s="19">
        <v>55.362651</v>
      </c>
      <c r="AI639" s="19">
        <v>3.134687</v>
      </c>
      <c r="AJ639" s="19">
        <v>108.69729700000001</v>
      </c>
      <c r="AK639" s="19">
        <v>2.586271</v>
      </c>
      <c r="AL639" s="19">
        <v>4.0499989999999997</v>
      </c>
      <c r="AM639" s="19">
        <v>309.30632300000002</v>
      </c>
    </row>
    <row r="640" spans="1:39">
      <c r="A640" s="6" t="s">
        <v>1282</v>
      </c>
      <c r="B640" s="6" t="s">
        <v>1221</v>
      </c>
      <c r="C640" s="6" t="s">
        <v>1283</v>
      </c>
      <c r="D640" s="5">
        <v>0</v>
      </c>
      <c r="E640" s="5">
        <v>259.91506199999998</v>
      </c>
      <c r="F640" s="5">
        <v>59.981999999999999</v>
      </c>
      <c r="G640" s="5">
        <v>319.89706199999995</v>
      </c>
      <c r="H640" s="5">
        <v>1534.3310610000001</v>
      </c>
      <c r="I640" s="5">
        <v>116.292445</v>
      </c>
      <c r="J640" s="5">
        <v>121.935733</v>
      </c>
      <c r="K640" s="5">
        <v>1772.5592390000002</v>
      </c>
      <c r="L640" s="5">
        <v>532.81601000000001</v>
      </c>
      <c r="M640" s="5">
        <v>669.18953899999997</v>
      </c>
      <c r="N640" s="5">
        <v>61.150383999999995</v>
      </c>
      <c r="O640" s="5">
        <v>45.862788999999999</v>
      </c>
      <c r="P640" s="5">
        <v>858.53942700000005</v>
      </c>
      <c r="Q640" s="5">
        <v>38.576152999999998</v>
      </c>
      <c r="R640" s="5">
        <v>1673.3182919999999</v>
      </c>
      <c r="S640" s="5">
        <v>55.475405000000002</v>
      </c>
      <c r="T640" s="5">
        <v>49.252946999999999</v>
      </c>
      <c r="U640" s="5">
        <v>0</v>
      </c>
      <c r="V640" s="5">
        <v>243.146332</v>
      </c>
      <c r="W640" s="5">
        <v>4646.4652870000009</v>
      </c>
      <c r="X640" s="5">
        <v>4607.8891340000009</v>
      </c>
      <c r="Y640" s="19">
        <v>21.464856000000001</v>
      </c>
      <c r="Z640" s="19">
        <v>152.73681099999999</v>
      </c>
      <c r="AA640" s="19">
        <v>10.528119</v>
      </c>
      <c r="AB640" s="19">
        <v>0</v>
      </c>
      <c r="AC640" s="19">
        <v>163.26492999999999</v>
      </c>
      <c r="AD640" s="19">
        <v>49.308947000000003</v>
      </c>
      <c r="AE640" s="19">
        <v>70.460704000000007</v>
      </c>
      <c r="AF640" s="19">
        <v>5.8025820000000001</v>
      </c>
      <c r="AG640" s="19">
        <v>4.3519370000000004</v>
      </c>
      <c r="AH640" s="19">
        <v>89.232268000000005</v>
      </c>
      <c r="AI640" s="19">
        <v>4.7474179999999997</v>
      </c>
      <c r="AJ640" s="19">
        <v>169.84749099999999</v>
      </c>
      <c r="AK640" s="19">
        <v>5.3735150000000003</v>
      </c>
      <c r="AL640" s="19">
        <v>4.5562490000000002</v>
      </c>
      <c r="AM640" s="19">
        <v>413.815988</v>
      </c>
    </row>
    <row r="641" spans="1:39">
      <c r="A641" s="6" t="s">
        <v>1284</v>
      </c>
      <c r="B641" s="6" t="s">
        <v>1221</v>
      </c>
      <c r="C641" s="6" t="s">
        <v>1285</v>
      </c>
      <c r="D641" s="5">
        <v>0</v>
      </c>
      <c r="E641" s="5">
        <v>123.378541</v>
      </c>
      <c r="F641" s="5">
        <v>47.493000000000002</v>
      </c>
      <c r="G641" s="5">
        <v>170.87154100000001</v>
      </c>
      <c r="H641" s="5">
        <v>853.94117000000006</v>
      </c>
      <c r="I641" s="5">
        <v>58.907862999999999</v>
      </c>
      <c r="J641" s="5">
        <v>99.888052999999999</v>
      </c>
      <c r="K641" s="5">
        <v>1012.737086</v>
      </c>
      <c r="L641" s="5">
        <v>341.663006</v>
      </c>
      <c r="M641" s="5">
        <v>457.78215600000004</v>
      </c>
      <c r="N641" s="5">
        <v>38.671219000000001</v>
      </c>
      <c r="O641" s="5">
        <v>29.003415</v>
      </c>
      <c r="P641" s="5">
        <v>582.25550600000008</v>
      </c>
      <c r="Q641" s="5">
        <v>29.364618999999998</v>
      </c>
      <c r="R641" s="5">
        <v>1137.0769150000001</v>
      </c>
      <c r="S641" s="5">
        <v>25.732714000000001</v>
      </c>
      <c r="T641" s="5">
        <v>0</v>
      </c>
      <c r="U641" s="5">
        <v>0</v>
      </c>
      <c r="V641" s="5">
        <v>84.821146999999996</v>
      </c>
      <c r="W641" s="5">
        <v>2772.9024090000003</v>
      </c>
      <c r="X641" s="5">
        <v>2743.5377900000003</v>
      </c>
      <c r="Y641" s="19">
        <v>10.886341</v>
      </c>
      <c r="Z641" s="19">
        <v>83.291087000000005</v>
      </c>
      <c r="AA641" s="19">
        <v>5.7020879999999998</v>
      </c>
      <c r="AB641" s="19">
        <v>12.610867000000001</v>
      </c>
      <c r="AC641" s="19">
        <v>101.60404200000001</v>
      </c>
      <c r="AD641" s="19">
        <v>31.038098000000002</v>
      </c>
      <c r="AE641" s="19">
        <v>39.820746</v>
      </c>
      <c r="AF641" s="19">
        <v>3.669527</v>
      </c>
      <c r="AG641" s="19">
        <v>2.7521450000000001</v>
      </c>
      <c r="AH641" s="19">
        <v>50.90399</v>
      </c>
      <c r="AI641" s="19">
        <v>2.403861</v>
      </c>
      <c r="AJ641" s="19">
        <v>97.146407999999994</v>
      </c>
      <c r="AK641" s="19">
        <v>2.400191</v>
      </c>
      <c r="AL641" s="19">
        <v>0</v>
      </c>
      <c r="AM641" s="19">
        <v>243.07507999999999</v>
      </c>
    </row>
    <row r="642" spans="1:39">
      <c r="A642" s="6" t="s">
        <v>1286</v>
      </c>
      <c r="B642" s="6" t="s">
        <v>1221</v>
      </c>
      <c r="C642" s="6" t="s">
        <v>1287</v>
      </c>
      <c r="D642" s="5">
        <v>0</v>
      </c>
      <c r="E642" s="5">
        <v>293.83780000000002</v>
      </c>
      <c r="F642" s="5">
        <v>136.35300000000001</v>
      </c>
      <c r="G642" s="5">
        <v>430.19079999999997</v>
      </c>
      <c r="H642" s="5">
        <v>2322.9235060000001</v>
      </c>
      <c r="I642" s="5">
        <v>114.10006299999999</v>
      </c>
      <c r="J642" s="5">
        <v>181.96700000000001</v>
      </c>
      <c r="K642" s="5">
        <v>2618.9905690000001</v>
      </c>
      <c r="L642" s="5">
        <v>558.31715500000007</v>
      </c>
      <c r="M642" s="5">
        <v>611.68115</v>
      </c>
      <c r="N642" s="5">
        <v>63.011384</v>
      </c>
      <c r="O642" s="5">
        <v>47.258536999999997</v>
      </c>
      <c r="P642" s="5">
        <v>788.91550500000005</v>
      </c>
      <c r="Q642" s="5">
        <v>32.815902999999999</v>
      </c>
      <c r="R642" s="5">
        <v>1543.6824790000001</v>
      </c>
      <c r="S642" s="5">
        <v>54.872042</v>
      </c>
      <c r="T642" s="5">
        <v>5.47255</v>
      </c>
      <c r="U642" s="5">
        <v>0</v>
      </c>
      <c r="V642" s="5">
        <v>186.539514</v>
      </c>
      <c r="W642" s="5">
        <v>5398.065109000001</v>
      </c>
      <c r="X642" s="5">
        <v>5365.2492060000013</v>
      </c>
      <c r="Y642" s="19">
        <v>25.222072000000001</v>
      </c>
      <c r="Z642" s="19">
        <v>228.90760700000001</v>
      </c>
      <c r="AA642" s="19">
        <v>12.656442</v>
      </c>
      <c r="AB642" s="19">
        <v>0</v>
      </c>
      <c r="AC642" s="19">
        <v>241.56404900000001</v>
      </c>
      <c r="AD642" s="19">
        <v>51.067968</v>
      </c>
      <c r="AE642" s="19">
        <v>53.186736000000003</v>
      </c>
      <c r="AF642" s="19">
        <v>5.9791740000000004</v>
      </c>
      <c r="AG642" s="19">
        <v>4.4843799999999998</v>
      </c>
      <c r="AH642" s="19">
        <v>69.014098000000004</v>
      </c>
      <c r="AI642" s="19">
        <v>2.608384</v>
      </c>
      <c r="AJ642" s="19">
        <v>132.664388</v>
      </c>
      <c r="AK642" s="19">
        <v>6.0201650000000004</v>
      </c>
      <c r="AL642" s="19">
        <v>0.50624999999999998</v>
      </c>
      <c r="AM642" s="19">
        <v>457.04489200000006</v>
      </c>
    </row>
    <row r="643" spans="1:39">
      <c r="A643" s="6" t="s">
        <v>1288</v>
      </c>
      <c r="B643" s="6" t="s">
        <v>1221</v>
      </c>
      <c r="C643" s="6" t="s">
        <v>1289</v>
      </c>
      <c r="D643" s="5">
        <v>0</v>
      </c>
      <c r="E643" s="5">
        <v>109.952597</v>
      </c>
      <c r="F643" s="5">
        <v>49.088999999999999</v>
      </c>
      <c r="G643" s="5">
        <v>159.041597</v>
      </c>
      <c r="H643" s="5">
        <v>852.025443</v>
      </c>
      <c r="I643" s="5">
        <v>55.748269999999998</v>
      </c>
      <c r="J643" s="5">
        <v>69.161528000000004</v>
      </c>
      <c r="K643" s="5">
        <v>976.93524100000002</v>
      </c>
      <c r="L643" s="5">
        <v>396.250587</v>
      </c>
      <c r="M643" s="5">
        <v>504.22725600000001</v>
      </c>
      <c r="N643" s="5">
        <v>55.678658999999996</v>
      </c>
      <c r="O643" s="5">
        <v>41.758993000000004</v>
      </c>
      <c r="P643" s="5">
        <v>637.98819400000002</v>
      </c>
      <c r="Q643" s="5">
        <v>34.309196999999998</v>
      </c>
      <c r="R643" s="5">
        <v>1273.962299</v>
      </c>
      <c r="S643" s="5">
        <v>22.839010999999999</v>
      </c>
      <c r="T643" s="5">
        <v>218.90198800000002</v>
      </c>
      <c r="U643" s="5">
        <v>10.960994000000001</v>
      </c>
      <c r="V643" s="5">
        <v>86.609911999999994</v>
      </c>
      <c r="W643" s="5">
        <v>3145.5016290000003</v>
      </c>
      <c r="X643" s="5">
        <v>3111.1924319999998</v>
      </c>
      <c r="Y643" s="19">
        <v>9.7017000000000007</v>
      </c>
      <c r="Z643" s="19">
        <v>83.472863000000004</v>
      </c>
      <c r="AA643" s="19">
        <v>4.9183700000000004</v>
      </c>
      <c r="AB643" s="19">
        <v>0</v>
      </c>
      <c r="AC643" s="19">
        <v>88.391233</v>
      </c>
      <c r="AD643" s="19">
        <v>41.313840999999996</v>
      </c>
      <c r="AE643" s="19">
        <v>43.298588000000002</v>
      </c>
      <c r="AF643" s="19">
        <v>5.2833690000000004</v>
      </c>
      <c r="AG643" s="19">
        <v>3.9625270000000001</v>
      </c>
      <c r="AH643" s="19">
        <v>55.155591999999999</v>
      </c>
      <c r="AI643" s="19">
        <v>2.728056</v>
      </c>
      <c r="AJ643" s="19">
        <v>107.700076</v>
      </c>
      <c r="AK643" s="19">
        <v>2.3384170000000002</v>
      </c>
      <c r="AL643" s="19">
        <v>20.249995999999999</v>
      </c>
      <c r="AM643" s="19">
        <v>269.69526300000001</v>
      </c>
    </row>
    <row r="644" spans="1:39">
      <c r="A644" s="6" t="s">
        <v>1290</v>
      </c>
      <c r="B644" s="6" t="s">
        <v>1221</v>
      </c>
      <c r="C644" s="6" t="s">
        <v>1291</v>
      </c>
      <c r="D644" s="5">
        <v>0</v>
      </c>
      <c r="E644" s="5">
        <v>126.72161</v>
      </c>
      <c r="F644" s="5">
        <v>54.975000000000001</v>
      </c>
      <c r="G644" s="5">
        <v>181.69660999999999</v>
      </c>
      <c r="H644" s="5">
        <v>766.33732299999997</v>
      </c>
      <c r="I644" s="5">
        <v>52.315376999999998</v>
      </c>
      <c r="J644" s="5">
        <v>45.954213000000003</v>
      </c>
      <c r="K644" s="5">
        <v>864.60691299999996</v>
      </c>
      <c r="L644" s="5">
        <v>364.721946</v>
      </c>
      <c r="M644" s="5">
        <v>353.65396800000002</v>
      </c>
      <c r="N644" s="5">
        <v>57.719571999999999</v>
      </c>
      <c r="O644" s="5">
        <v>43.289679</v>
      </c>
      <c r="P644" s="5">
        <v>450.04291699999999</v>
      </c>
      <c r="Q644" s="5">
        <v>22.550806999999999</v>
      </c>
      <c r="R644" s="5">
        <v>927.25694299999998</v>
      </c>
      <c r="S644" s="5">
        <v>16.319796</v>
      </c>
      <c r="T644" s="5">
        <v>175.12159</v>
      </c>
      <c r="U644" s="5">
        <v>0</v>
      </c>
      <c r="V644" s="5">
        <v>42.773891999999996</v>
      </c>
      <c r="W644" s="5">
        <v>2572.4976900000001</v>
      </c>
      <c r="X644" s="5">
        <v>2549.9468830000001</v>
      </c>
      <c r="Y644" s="19">
        <v>11.181317999999999</v>
      </c>
      <c r="Z644" s="19">
        <v>75.357989000000003</v>
      </c>
      <c r="AA644" s="19">
        <v>4.4460600000000001</v>
      </c>
      <c r="AB644" s="19">
        <v>0</v>
      </c>
      <c r="AC644" s="19">
        <v>79.804049000000006</v>
      </c>
      <c r="AD644" s="19">
        <v>40.141953999999998</v>
      </c>
      <c r="AE644" s="19">
        <v>34.460453999999999</v>
      </c>
      <c r="AF644" s="19">
        <v>5.4770310000000002</v>
      </c>
      <c r="AG644" s="19">
        <v>4.1077729999999999</v>
      </c>
      <c r="AH644" s="19">
        <v>43.550046999999999</v>
      </c>
      <c r="AI644" s="19">
        <v>2.37541</v>
      </c>
      <c r="AJ644" s="19">
        <v>87.595304999999996</v>
      </c>
      <c r="AK644" s="19">
        <v>1.689948</v>
      </c>
      <c r="AL644" s="19">
        <v>16.199995999999999</v>
      </c>
      <c r="AM644" s="19">
        <v>236.61257000000003</v>
      </c>
    </row>
    <row r="645" spans="1:39">
      <c r="A645" s="6" t="s">
        <v>1292</v>
      </c>
      <c r="B645" s="6" t="s">
        <v>1293</v>
      </c>
      <c r="C645" s="6" t="s">
        <v>1294</v>
      </c>
      <c r="D645" s="5">
        <v>5340.1144439999998</v>
      </c>
      <c r="E645" s="5">
        <v>2893.4324320000001</v>
      </c>
      <c r="F645" s="5">
        <v>717.51599999999996</v>
      </c>
      <c r="G645" s="5">
        <v>8951.062876</v>
      </c>
      <c r="H645" s="5">
        <v>17439.148517999998</v>
      </c>
      <c r="I645" s="5">
        <v>1059.640042</v>
      </c>
      <c r="J645" s="5">
        <v>0</v>
      </c>
      <c r="K645" s="5">
        <v>18498.788559999997</v>
      </c>
      <c r="L645" s="5">
        <v>2738.3568539999997</v>
      </c>
      <c r="M645" s="5">
        <v>1769.8254420000001</v>
      </c>
      <c r="N645" s="5">
        <v>135.97975099999999</v>
      </c>
      <c r="O645" s="5">
        <v>101.98481200000001</v>
      </c>
      <c r="P645" s="5">
        <v>2272.9615309999999</v>
      </c>
      <c r="Q645" s="5">
        <v>0</v>
      </c>
      <c r="R645" s="5">
        <v>4280.7515360000007</v>
      </c>
      <c r="S645" s="5">
        <v>675.75565399999994</v>
      </c>
      <c r="T645" s="5">
        <v>0</v>
      </c>
      <c r="U645" s="5">
        <v>2232.5765059999999</v>
      </c>
      <c r="V645" s="5">
        <v>3741.4244269999999</v>
      </c>
      <c r="W645" s="5">
        <v>41118.716412999995</v>
      </c>
      <c r="X645" s="5">
        <v>41118.716412999995</v>
      </c>
      <c r="Y645" s="19">
        <v>219.22946400000001</v>
      </c>
      <c r="Z645" s="19">
        <v>1530.5075409999999</v>
      </c>
      <c r="AA645" s="19">
        <v>97.337485000000001</v>
      </c>
      <c r="AB645" s="19">
        <v>0</v>
      </c>
      <c r="AC645" s="19">
        <v>1627.845026</v>
      </c>
      <c r="AD645" s="19">
        <v>183.49600599999999</v>
      </c>
      <c r="AE645" s="19">
        <v>152.06253100000001</v>
      </c>
      <c r="AF645" s="19">
        <v>12.903188</v>
      </c>
      <c r="AG645" s="19">
        <v>9.6773900000000008</v>
      </c>
      <c r="AH645" s="19">
        <v>174.29262299999999</v>
      </c>
      <c r="AI645" s="19">
        <v>20.999110999999999</v>
      </c>
      <c r="AJ645" s="19">
        <v>348.93573199999997</v>
      </c>
      <c r="AK645" s="19">
        <v>53.340890999999999</v>
      </c>
      <c r="AL645" s="19">
        <v>0</v>
      </c>
      <c r="AM645" s="19">
        <v>2432.847119</v>
      </c>
    </row>
    <row r="646" spans="1:39">
      <c r="A646" s="6" t="s">
        <v>1295</v>
      </c>
      <c r="B646" s="6" t="s">
        <v>1293</v>
      </c>
      <c r="C646" s="6" t="s">
        <v>713</v>
      </c>
      <c r="D646" s="5">
        <v>0</v>
      </c>
      <c r="E646" s="5">
        <v>347.105637</v>
      </c>
      <c r="F646" s="5">
        <v>58.584000000000003</v>
      </c>
      <c r="G646" s="5">
        <v>405.689637</v>
      </c>
      <c r="H646" s="5">
        <v>2050.3242279999999</v>
      </c>
      <c r="I646" s="5">
        <v>163.701978</v>
      </c>
      <c r="J646" s="5">
        <v>0</v>
      </c>
      <c r="K646" s="5">
        <v>2214.0262059999995</v>
      </c>
      <c r="L646" s="5">
        <v>646.12668999999994</v>
      </c>
      <c r="M646" s="5">
        <v>908.83304099999998</v>
      </c>
      <c r="N646" s="5">
        <v>53.049821999999999</v>
      </c>
      <c r="O646" s="5">
        <v>39.787366999999996</v>
      </c>
      <c r="P646" s="5">
        <v>1167.1900069999999</v>
      </c>
      <c r="Q646" s="5">
        <v>51.685379999999995</v>
      </c>
      <c r="R646" s="5">
        <v>2220.5456170000002</v>
      </c>
      <c r="S646" s="5">
        <v>86.937461999999996</v>
      </c>
      <c r="T646" s="5">
        <v>0</v>
      </c>
      <c r="U646" s="5">
        <v>448.46392200000003</v>
      </c>
      <c r="V646" s="5">
        <v>496.33146999999997</v>
      </c>
      <c r="W646" s="5">
        <v>6518.1210040000005</v>
      </c>
      <c r="X646" s="5">
        <v>6466.4356240000006</v>
      </c>
      <c r="Y646" s="19">
        <v>25.128301</v>
      </c>
      <c r="Z646" s="19">
        <v>201.713289</v>
      </c>
      <c r="AA646" s="19">
        <v>13.766292</v>
      </c>
      <c r="AB646" s="19">
        <v>0</v>
      </c>
      <c r="AC646" s="19">
        <v>215.479581</v>
      </c>
      <c r="AD646" s="19">
        <v>51.459395000000001</v>
      </c>
      <c r="AE646" s="19">
        <v>85.909507000000005</v>
      </c>
      <c r="AF646" s="19">
        <v>5.0339179999999999</v>
      </c>
      <c r="AG646" s="19">
        <v>3.775439</v>
      </c>
      <c r="AH646" s="19">
        <v>109.850728</v>
      </c>
      <c r="AI646" s="19">
        <v>5.1683589999999997</v>
      </c>
      <c r="AJ646" s="19">
        <v>204.569592</v>
      </c>
      <c r="AK646" s="19">
        <v>7.3749770000000003</v>
      </c>
      <c r="AL646" s="19">
        <v>0</v>
      </c>
      <c r="AM646" s="19">
        <v>504.01184599999999</v>
      </c>
    </row>
    <row r="647" spans="1:39">
      <c r="A647" s="6" t="s">
        <v>1296</v>
      </c>
      <c r="B647" s="6" t="s">
        <v>1293</v>
      </c>
      <c r="C647" s="6" t="s">
        <v>1297</v>
      </c>
      <c r="D647" s="5">
        <v>0</v>
      </c>
      <c r="E647" s="5">
        <v>507.70011</v>
      </c>
      <c r="F647" s="5">
        <v>157.69499999999999</v>
      </c>
      <c r="G647" s="5">
        <v>665.39510999999993</v>
      </c>
      <c r="H647" s="5">
        <v>2313.3533859999998</v>
      </c>
      <c r="I647" s="5">
        <v>195.2336</v>
      </c>
      <c r="J647" s="5">
        <v>0</v>
      </c>
      <c r="K647" s="5">
        <v>2508.5869860000003</v>
      </c>
      <c r="L647" s="5">
        <v>645.58333600000003</v>
      </c>
      <c r="M647" s="5">
        <v>630.32282200000009</v>
      </c>
      <c r="N647" s="5">
        <v>59.607199000000001</v>
      </c>
      <c r="O647" s="5">
        <v>44.705399</v>
      </c>
      <c r="P647" s="5">
        <v>722.47001499999999</v>
      </c>
      <c r="Q647" s="5">
        <v>87.044579999999996</v>
      </c>
      <c r="R647" s="5">
        <v>1544.1500149999999</v>
      </c>
      <c r="S647" s="5">
        <v>107.099154</v>
      </c>
      <c r="T647" s="5">
        <v>0</v>
      </c>
      <c r="U647" s="5">
        <v>495.86755699999998</v>
      </c>
      <c r="V647" s="5">
        <v>561.17894899999999</v>
      </c>
      <c r="W647" s="5">
        <v>6527.8611069999997</v>
      </c>
      <c r="X647" s="5">
        <v>6440.816527</v>
      </c>
      <c r="Y647" s="19">
        <v>36.431952000000003</v>
      </c>
      <c r="Z647" s="19">
        <v>227.084283</v>
      </c>
      <c r="AA647" s="19">
        <v>17.679960999999999</v>
      </c>
      <c r="AB647" s="19">
        <v>0</v>
      </c>
      <c r="AC647" s="19">
        <v>244.76424399999999</v>
      </c>
      <c r="AD647" s="19">
        <v>55.038119000000002</v>
      </c>
      <c r="AE647" s="19">
        <v>44.949438999999998</v>
      </c>
      <c r="AF647" s="19">
        <v>5.6561510000000004</v>
      </c>
      <c r="AG647" s="19">
        <v>4.2421129999999998</v>
      </c>
      <c r="AH647" s="19">
        <v>51.520620000000001</v>
      </c>
      <c r="AI647" s="19">
        <v>6.2073039999999997</v>
      </c>
      <c r="AJ647" s="19">
        <v>106.368323</v>
      </c>
      <c r="AK647" s="19">
        <v>8.6887329999999992</v>
      </c>
      <c r="AL647" s="19">
        <v>0</v>
      </c>
      <c r="AM647" s="19">
        <v>451.29137100000003</v>
      </c>
    </row>
    <row r="648" spans="1:39">
      <c r="A648" s="6" t="s">
        <v>1298</v>
      </c>
      <c r="B648" s="6" t="s">
        <v>1293</v>
      </c>
      <c r="C648" s="6" t="s">
        <v>1299</v>
      </c>
      <c r="D648" s="5">
        <v>0</v>
      </c>
      <c r="E648" s="5">
        <v>603.30248300000005</v>
      </c>
      <c r="F648" s="5">
        <v>105.093</v>
      </c>
      <c r="G648" s="5">
        <v>708.39548300000001</v>
      </c>
      <c r="H648" s="5">
        <v>3256.2939710000001</v>
      </c>
      <c r="I648" s="5">
        <v>252.736975</v>
      </c>
      <c r="J648" s="5">
        <v>0</v>
      </c>
      <c r="K648" s="5">
        <v>3509.0309459999999</v>
      </c>
      <c r="L648" s="5">
        <v>688.36123099999998</v>
      </c>
      <c r="M648" s="5">
        <v>704.40521000000001</v>
      </c>
      <c r="N648" s="5">
        <v>54.059578999999999</v>
      </c>
      <c r="O648" s="5">
        <v>40.544682999999999</v>
      </c>
      <c r="P648" s="5">
        <v>807.38254200000006</v>
      </c>
      <c r="Q648" s="5">
        <v>97.275005000000007</v>
      </c>
      <c r="R648" s="5">
        <v>1703.667019</v>
      </c>
      <c r="S648" s="5">
        <v>130.103398</v>
      </c>
      <c r="T648" s="5">
        <v>0</v>
      </c>
      <c r="U648" s="5">
        <v>655.31273999999996</v>
      </c>
      <c r="V648" s="5">
        <v>632.07973600000003</v>
      </c>
      <c r="W648" s="5">
        <v>8026.9505529999997</v>
      </c>
      <c r="X648" s="5">
        <v>7929.6755479999993</v>
      </c>
      <c r="Y648" s="19">
        <v>39.540069000000003</v>
      </c>
      <c r="Z648" s="19">
        <v>297.98091599999998</v>
      </c>
      <c r="AA648" s="19">
        <v>21.162804999999999</v>
      </c>
      <c r="AB648" s="19">
        <v>0</v>
      </c>
      <c r="AC648" s="19">
        <v>319.14372100000003</v>
      </c>
      <c r="AD648" s="19">
        <v>53.501376999999998</v>
      </c>
      <c r="AE648" s="19">
        <v>86.417680000000004</v>
      </c>
      <c r="AF648" s="19">
        <v>5.1297350000000002</v>
      </c>
      <c r="AG648" s="19">
        <v>3.847302</v>
      </c>
      <c r="AH648" s="19">
        <v>111.37411</v>
      </c>
      <c r="AI648" s="19">
        <v>4.6850529999999999</v>
      </c>
      <c r="AJ648" s="19">
        <v>206.76882699999999</v>
      </c>
      <c r="AK648" s="19">
        <v>10.017856</v>
      </c>
      <c r="AL648" s="19">
        <v>0</v>
      </c>
      <c r="AM648" s="19">
        <v>628.97185000000002</v>
      </c>
    </row>
    <row r="649" spans="1:39">
      <c r="A649" s="6" t="s">
        <v>1300</v>
      </c>
      <c r="B649" s="6" t="s">
        <v>1293</v>
      </c>
      <c r="C649" s="6" t="s">
        <v>1301</v>
      </c>
      <c r="D649" s="5">
        <v>0</v>
      </c>
      <c r="E649" s="5">
        <v>182.32132899999999</v>
      </c>
      <c r="F649" s="5">
        <v>50.085000000000001</v>
      </c>
      <c r="G649" s="5">
        <v>232.406329</v>
      </c>
      <c r="H649" s="5">
        <v>1005.868885</v>
      </c>
      <c r="I649" s="5">
        <v>81.925314</v>
      </c>
      <c r="J649" s="5">
        <v>62.618173999999996</v>
      </c>
      <c r="K649" s="5">
        <v>1150.4123730000001</v>
      </c>
      <c r="L649" s="5">
        <v>529.50274000000002</v>
      </c>
      <c r="M649" s="5">
        <v>964.61859699999991</v>
      </c>
      <c r="N649" s="5">
        <v>60.096076999999994</v>
      </c>
      <c r="O649" s="5">
        <v>45.072057999999998</v>
      </c>
      <c r="P649" s="5">
        <v>1279.99522</v>
      </c>
      <c r="Q649" s="5">
        <v>0</v>
      </c>
      <c r="R649" s="5">
        <v>2349.7819520000003</v>
      </c>
      <c r="S649" s="5">
        <v>39.424154999999999</v>
      </c>
      <c r="T649" s="5">
        <v>0</v>
      </c>
      <c r="U649" s="5">
        <v>93.402659</v>
      </c>
      <c r="V649" s="5">
        <v>298.12640999999996</v>
      </c>
      <c r="W649" s="5">
        <v>4693.0566180000005</v>
      </c>
      <c r="X649" s="5">
        <v>4693.0566180000005</v>
      </c>
      <c r="Y649" s="19">
        <v>10.222371000000001</v>
      </c>
      <c r="Z649" s="19">
        <v>100.254401</v>
      </c>
      <c r="AA649" s="19">
        <v>7.539523</v>
      </c>
      <c r="AB649" s="19">
        <v>0</v>
      </c>
      <c r="AC649" s="19">
        <v>107.793924</v>
      </c>
      <c r="AD649" s="19">
        <v>49.071244</v>
      </c>
      <c r="AE649" s="19">
        <v>69.098849000000001</v>
      </c>
      <c r="AF649" s="19">
        <v>5.7025399999999999</v>
      </c>
      <c r="AG649" s="19">
        <v>4.2769050000000002</v>
      </c>
      <c r="AH649" s="19">
        <v>91.815442000000004</v>
      </c>
      <c r="AI649" s="19">
        <v>0</v>
      </c>
      <c r="AJ649" s="19">
        <v>170.89373599999999</v>
      </c>
      <c r="AK649" s="19">
        <v>2.417967</v>
      </c>
      <c r="AL649" s="19">
        <v>0</v>
      </c>
      <c r="AM649" s="19">
        <v>340.39924200000002</v>
      </c>
    </row>
    <row r="650" spans="1:39">
      <c r="A650" s="6" t="s">
        <v>1302</v>
      </c>
      <c r="B650" s="6" t="s">
        <v>1293</v>
      </c>
      <c r="C650" s="6" t="s">
        <v>1303</v>
      </c>
      <c r="D650" s="5">
        <v>0</v>
      </c>
      <c r="E650" s="5">
        <v>93.593707999999992</v>
      </c>
      <c r="F650" s="5">
        <v>18.387</v>
      </c>
      <c r="G650" s="5">
        <v>111.98070799999999</v>
      </c>
      <c r="H650" s="5">
        <v>848.50823700000001</v>
      </c>
      <c r="I650" s="5">
        <v>41.636879</v>
      </c>
      <c r="J650" s="5">
        <v>0</v>
      </c>
      <c r="K650" s="5">
        <v>890.14511599999992</v>
      </c>
      <c r="L650" s="5">
        <v>418.83716299999998</v>
      </c>
      <c r="M650" s="5">
        <v>592.13710199999991</v>
      </c>
      <c r="N650" s="5">
        <v>51.340769000000002</v>
      </c>
      <c r="O650" s="5">
        <v>38.505578</v>
      </c>
      <c r="P650" s="5">
        <v>792.511572</v>
      </c>
      <c r="Q650" s="5">
        <v>0</v>
      </c>
      <c r="R650" s="5">
        <v>1474.495021</v>
      </c>
      <c r="S650" s="5">
        <v>19.796813999999998</v>
      </c>
      <c r="T650" s="5">
        <v>0</v>
      </c>
      <c r="U650" s="5">
        <v>0</v>
      </c>
      <c r="V650" s="5">
        <v>123.05651700000001</v>
      </c>
      <c r="W650" s="5">
        <v>3038.3113389999999</v>
      </c>
      <c r="X650" s="5">
        <v>3038.3113389999999</v>
      </c>
      <c r="Y650" s="19">
        <v>7.2709999999999999</v>
      </c>
      <c r="Z650" s="19">
        <v>82.163477999999998</v>
      </c>
      <c r="AA650" s="19">
        <v>3.983117</v>
      </c>
      <c r="AB650" s="19">
        <v>0</v>
      </c>
      <c r="AC650" s="19">
        <v>86.146595000000005</v>
      </c>
      <c r="AD650" s="19">
        <v>39.243015</v>
      </c>
      <c r="AE650" s="19">
        <v>44.540168000000001</v>
      </c>
      <c r="AF650" s="19">
        <v>4.8717439999999996</v>
      </c>
      <c r="AG650" s="19">
        <v>3.65381</v>
      </c>
      <c r="AH650" s="19">
        <v>59.723914000000001</v>
      </c>
      <c r="AI650" s="19">
        <v>0</v>
      </c>
      <c r="AJ650" s="19">
        <v>112.789636</v>
      </c>
      <c r="AK650" s="19">
        <v>1.94807</v>
      </c>
      <c r="AL650" s="19">
        <v>0</v>
      </c>
      <c r="AM650" s="19">
        <v>247.39831599999999</v>
      </c>
    </row>
    <row r="651" spans="1:39">
      <c r="A651" s="6" t="s">
        <v>1304</v>
      </c>
      <c r="B651" s="6" t="s">
        <v>1293</v>
      </c>
      <c r="C651" s="6" t="s">
        <v>1305</v>
      </c>
      <c r="D651" s="5">
        <v>0</v>
      </c>
      <c r="E651" s="5">
        <v>584.33150499999999</v>
      </c>
      <c r="F651" s="5">
        <v>161.19900000000001</v>
      </c>
      <c r="G651" s="5">
        <v>745.53050499999995</v>
      </c>
      <c r="H651" s="5">
        <v>2318.4554889999999</v>
      </c>
      <c r="I651" s="5">
        <v>184.74787000000001</v>
      </c>
      <c r="J651" s="5">
        <v>0</v>
      </c>
      <c r="K651" s="5">
        <v>2503.2033590000001</v>
      </c>
      <c r="L651" s="5">
        <v>669.28249100000005</v>
      </c>
      <c r="M651" s="5">
        <v>627.169712</v>
      </c>
      <c r="N651" s="5">
        <v>71.718575999999999</v>
      </c>
      <c r="O651" s="5">
        <v>53.788932000000003</v>
      </c>
      <c r="P651" s="5">
        <v>805.465103</v>
      </c>
      <c r="Q651" s="5">
        <v>0</v>
      </c>
      <c r="R651" s="5">
        <v>1558.142323</v>
      </c>
      <c r="S651" s="5">
        <v>130.75126700000001</v>
      </c>
      <c r="T651" s="5">
        <v>0</v>
      </c>
      <c r="U651" s="5">
        <v>63.817867</v>
      </c>
      <c r="V651" s="5">
        <v>395.74739799999998</v>
      </c>
      <c r="W651" s="5">
        <v>6066.4752099999996</v>
      </c>
      <c r="X651" s="5">
        <v>6066.4752099999996</v>
      </c>
      <c r="Y651" s="19">
        <v>45.080174</v>
      </c>
      <c r="Z651" s="19">
        <v>226.64586600000001</v>
      </c>
      <c r="AA651" s="19">
        <v>14.320683000000001</v>
      </c>
      <c r="AB651" s="19">
        <v>0</v>
      </c>
      <c r="AC651" s="19">
        <v>240.96654899999999</v>
      </c>
      <c r="AD651" s="19">
        <v>61.097468999999997</v>
      </c>
      <c r="AE651" s="19">
        <v>48.346428000000003</v>
      </c>
      <c r="AF651" s="19">
        <v>6.8054040000000002</v>
      </c>
      <c r="AG651" s="19">
        <v>5.1040530000000004</v>
      </c>
      <c r="AH651" s="19">
        <v>62.090626</v>
      </c>
      <c r="AI651" s="19">
        <v>0</v>
      </c>
      <c r="AJ651" s="19">
        <v>122.34651100000001</v>
      </c>
      <c r="AK651" s="19">
        <v>8.5322779999999998</v>
      </c>
      <c r="AL651" s="19">
        <v>0</v>
      </c>
      <c r="AM651" s="19">
        <v>478.02298099999996</v>
      </c>
    </row>
    <row r="652" spans="1:39">
      <c r="A652" s="6" t="s">
        <v>1306</v>
      </c>
      <c r="B652" s="6" t="s">
        <v>1293</v>
      </c>
      <c r="C652" s="6" t="s">
        <v>1307</v>
      </c>
      <c r="D652" s="5">
        <v>0</v>
      </c>
      <c r="E652" s="5">
        <v>270.31521100000003</v>
      </c>
      <c r="F652" s="5">
        <v>81.356999999999999</v>
      </c>
      <c r="G652" s="5">
        <v>351.672211</v>
      </c>
      <c r="H652" s="5">
        <v>1486.4302790000002</v>
      </c>
      <c r="I652" s="5">
        <v>131.51777999999999</v>
      </c>
      <c r="J652" s="5">
        <v>0</v>
      </c>
      <c r="K652" s="5">
        <v>1617.9480590000001</v>
      </c>
      <c r="L652" s="5">
        <v>505.56183399999998</v>
      </c>
      <c r="M652" s="5">
        <v>1000.1267879999999</v>
      </c>
      <c r="N652" s="5">
        <v>34.824476000000004</v>
      </c>
      <c r="O652" s="5">
        <v>26.118357</v>
      </c>
      <c r="P652" s="5">
        <v>1259.1781229999999</v>
      </c>
      <c r="Q652" s="5">
        <v>71.734909999999999</v>
      </c>
      <c r="R652" s="5">
        <v>2391.9826539999999</v>
      </c>
      <c r="S652" s="5">
        <v>62.110759000000002</v>
      </c>
      <c r="T652" s="5">
        <v>0</v>
      </c>
      <c r="U652" s="5">
        <v>297.53946500000001</v>
      </c>
      <c r="V652" s="5">
        <v>391.11874699999998</v>
      </c>
      <c r="W652" s="5">
        <v>5617.9337289999985</v>
      </c>
      <c r="X652" s="5">
        <v>5546.1988189999984</v>
      </c>
      <c r="Y652" s="19">
        <v>15.538663</v>
      </c>
      <c r="Z652" s="19">
        <v>146.58135300000001</v>
      </c>
      <c r="AA652" s="19">
        <v>10.244088</v>
      </c>
      <c r="AB652" s="19">
        <v>0</v>
      </c>
      <c r="AC652" s="19">
        <v>156.82544100000001</v>
      </c>
      <c r="AD652" s="19">
        <v>39.076872000000002</v>
      </c>
      <c r="AE652" s="19">
        <v>71.966398999999996</v>
      </c>
      <c r="AF652" s="19">
        <v>3.3045089999999999</v>
      </c>
      <c r="AG652" s="19">
        <v>2.4783810000000002</v>
      </c>
      <c r="AH652" s="19">
        <v>90.749587000000005</v>
      </c>
      <c r="AI652" s="19">
        <v>5.0779889999999996</v>
      </c>
      <c r="AJ652" s="19">
        <v>168.498876</v>
      </c>
      <c r="AK652" s="19">
        <v>3.269387</v>
      </c>
      <c r="AL652" s="19">
        <v>0</v>
      </c>
      <c r="AM652" s="19">
        <v>383.20923899999997</v>
      </c>
    </row>
    <row r="653" spans="1:39">
      <c r="A653" s="6" t="s">
        <v>1308</v>
      </c>
      <c r="B653" s="6" t="s">
        <v>1293</v>
      </c>
      <c r="C653" s="6" t="s">
        <v>1309</v>
      </c>
      <c r="D653" s="5">
        <v>0</v>
      </c>
      <c r="E653" s="5">
        <v>44.508020999999999</v>
      </c>
      <c r="F653" s="5">
        <v>11.61</v>
      </c>
      <c r="G653" s="5">
        <v>56.118020999999999</v>
      </c>
      <c r="H653" s="5">
        <v>287.74149699999998</v>
      </c>
      <c r="I653" s="5">
        <v>26.357261999999999</v>
      </c>
      <c r="J653" s="5">
        <v>0</v>
      </c>
      <c r="K653" s="5">
        <v>314.09875899999997</v>
      </c>
      <c r="L653" s="5">
        <v>418.89885399999997</v>
      </c>
      <c r="M653" s="5">
        <v>822.27721999999994</v>
      </c>
      <c r="N653" s="5">
        <v>60.704082</v>
      </c>
      <c r="O653" s="5">
        <v>45.528061000000001</v>
      </c>
      <c r="P653" s="5">
        <v>1016.302428</v>
      </c>
      <c r="Q653" s="5">
        <v>70.131326999999999</v>
      </c>
      <c r="R653" s="5">
        <v>2014.9431179999999</v>
      </c>
      <c r="S653" s="5">
        <v>8.9631550000000004</v>
      </c>
      <c r="T653" s="5">
        <v>0</v>
      </c>
      <c r="U653" s="5">
        <v>0</v>
      </c>
      <c r="V653" s="5">
        <v>54.579910000000005</v>
      </c>
      <c r="W653" s="5">
        <v>2867.6018169999998</v>
      </c>
      <c r="X653" s="5">
        <v>2797.4704899999997</v>
      </c>
      <c r="Y653" s="19">
        <v>3.9271780000000001</v>
      </c>
      <c r="Z653" s="19">
        <v>28.741745000000002</v>
      </c>
      <c r="AA653" s="19">
        <v>2.1255679999999999</v>
      </c>
      <c r="AB653" s="19">
        <v>0</v>
      </c>
      <c r="AC653" s="19">
        <v>30.867312999999999</v>
      </c>
      <c r="AD653" s="19">
        <v>43.148418999999997</v>
      </c>
      <c r="AE653" s="19">
        <v>55.519258000000001</v>
      </c>
      <c r="AF653" s="19">
        <v>5.7602310000000001</v>
      </c>
      <c r="AG653" s="19">
        <v>4.3201729999999996</v>
      </c>
      <c r="AH653" s="19">
        <v>69.670024999999995</v>
      </c>
      <c r="AI653" s="19">
        <v>4.1173109999999999</v>
      </c>
      <c r="AJ653" s="19">
        <v>135.269687</v>
      </c>
      <c r="AK653" s="19">
        <v>0.99536400000000003</v>
      </c>
      <c r="AL653" s="19">
        <v>0</v>
      </c>
      <c r="AM653" s="19">
        <v>214.20796099999998</v>
      </c>
    </row>
    <row r="654" spans="1:39">
      <c r="A654" s="5" t="s">
        <v>1310</v>
      </c>
      <c r="B654" s="5" t="s">
        <v>1293</v>
      </c>
      <c r="C654" s="5" t="s">
        <v>1311</v>
      </c>
      <c r="D654" s="5">
        <v>47188.269444000005</v>
      </c>
      <c r="E654" s="5">
        <v>3523.7267549999997</v>
      </c>
      <c r="F654" s="5">
        <v>1031.31</v>
      </c>
      <c r="G654" s="5">
        <v>51743.306199000006</v>
      </c>
      <c r="H654" s="5">
        <v>15752.016894999999</v>
      </c>
      <c r="I654" s="5">
        <v>983.01236800000004</v>
      </c>
      <c r="J654" s="5">
        <v>0</v>
      </c>
      <c r="K654" s="5">
        <v>16735.029263</v>
      </c>
      <c r="L654" s="5">
        <v>2739.6991519999997</v>
      </c>
      <c r="M654" s="5">
        <v>1406.1857620000001</v>
      </c>
      <c r="N654" s="5">
        <v>160.74794699999998</v>
      </c>
      <c r="O654" s="5">
        <v>120.560959</v>
      </c>
      <c r="P654" s="5">
        <v>1611.756727</v>
      </c>
      <c r="Q654" s="5">
        <v>194.187558</v>
      </c>
      <c r="R654" s="5">
        <v>3493.4389530000003</v>
      </c>
      <c r="S654" s="5">
        <v>808.55059800000004</v>
      </c>
      <c r="T654" s="5">
        <v>0</v>
      </c>
      <c r="U654" s="5">
        <v>3503.5099289999998</v>
      </c>
      <c r="V654" s="5">
        <v>3496.9877799999999</v>
      </c>
      <c r="W654" s="5">
        <v>82520.521874000013</v>
      </c>
      <c r="X654" s="5">
        <v>82326.334316000008</v>
      </c>
      <c r="Y654" s="19">
        <v>0</v>
      </c>
      <c r="Z654" s="19">
        <v>1516.5098379999999</v>
      </c>
      <c r="AA654" s="19">
        <v>80.919445999999994</v>
      </c>
      <c r="AB654" s="19">
        <v>0</v>
      </c>
      <c r="AC654" s="19">
        <v>1597.4292840000001</v>
      </c>
      <c r="AD654" s="19">
        <v>214.306648</v>
      </c>
      <c r="AE654" s="19">
        <v>137.43111300000001</v>
      </c>
      <c r="AF654" s="19">
        <v>15.253444999999999</v>
      </c>
      <c r="AG654" s="19">
        <v>11.440083</v>
      </c>
      <c r="AH654" s="19">
        <v>157.522231</v>
      </c>
      <c r="AI654" s="19">
        <v>18.978581999999999</v>
      </c>
      <c r="AJ654" s="19">
        <v>321.64687199999997</v>
      </c>
      <c r="AK654" s="19">
        <v>68.829785000000001</v>
      </c>
      <c r="AL654" s="19">
        <v>0</v>
      </c>
      <c r="AM654" s="19">
        <v>2202.2125889999998</v>
      </c>
    </row>
    <row r="655" spans="1:39">
      <c r="A655" s="6" t="s">
        <v>1312</v>
      </c>
      <c r="B655" s="6" t="s">
        <v>1293</v>
      </c>
      <c r="C655" s="6" t="s">
        <v>852</v>
      </c>
      <c r="D655" s="5">
        <v>0</v>
      </c>
      <c r="E655" s="5">
        <v>1379.196115</v>
      </c>
      <c r="F655" s="5">
        <v>236.80500000000001</v>
      </c>
      <c r="G655" s="5">
        <v>1616.001115</v>
      </c>
      <c r="H655" s="5">
        <v>7675.3011139999999</v>
      </c>
      <c r="I655" s="5">
        <v>633.56237399999998</v>
      </c>
      <c r="J655" s="5">
        <v>0</v>
      </c>
      <c r="K655" s="5">
        <v>8308.8634879999991</v>
      </c>
      <c r="L655" s="5">
        <v>1836.41237</v>
      </c>
      <c r="M655" s="5">
        <v>1076.841412</v>
      </c>
      <c r="N655" s="5">
        <v>116.62352800000001</v>
      </c>
      <c r="O655" s="5">
        <v>87.467646999999999</v>
      </c>
      <c r="P655" s="5">
        <v>1234.265371</v>
      </c>
      <c r="Q655" s="5">
        <v>148.706671</v>
      </c>
      <c r="R655" s="5">
        <v>2663.9046290000001</v>
      </c>
      <c r="S655" s="5">
        <v>347.86162800000005</v>
      </c>
      <c r="T655" s="5">
        <v>0</v>
      </c>
      <c r="U655" s="5">
        <v>3935.771706</v>
      </c>
      <c r="V655" s="5">
        <v>2475.9730980000004</v>
      </c>
      <c r="W655" s="5">
        <v>21184.788034000001</v>
      </c>
      <c r="X655" s="5">
        <v>21036.081363000001</v>
      </c>
      <c r="Y655" s="19">
        <v>104.640984</v>
      </c>
      <c r="Z655" s="19">
        <v>766.66571299999998</v>
      </c>
      <c r="AA655" s="19">
        <v>51.196581000000002</v>
      </c>
      <c r="AB655" s="19">
        <v>0</v>
      </c>
      <c r="AC655" s="19">
        <v>817.86229400000002</v>
      </c>
      <c r="AD655" s="19">
        <v>143.425543</v>
      </c>
      <c r="AE655" s="19">
        <v>107.36218599999999</v>
      </c>
      <c r="AF655" s="19">
        <v>11.066458000000001</v>
      </c>
      <c r="AG655" s="19">
        <v>8.2998429999999992</v>
      </c>
      <c r="AH655" s="19">
        <v>123.057514</v>
      </c>
      <c r="AI655" s="19">
        <v>14.826207</v>
      </c>
      <c r="AJ655" s="19">
        <v>249.786001</v>
      </c>
      <c r="AK655" s="19">
        <v>29.675388000000002</v>
      </c>
      <c r="AL655" s="19">
        <v>0</v>
      </c>
      <c r="AM655" s="19">
        <v>1345.39021</v>
      </c>
    </row>
    <row r="656" spans="1:39">
      <c r="A656" s="6" t="s">
        <v>1313</v>
      </c>
      <c r="B656" s="6" t="s">
        <v>1293</v>
      </c>
      <c r="C656" s="6" t="s">
        <v>1314</v>
      </c>
      <c r="D656" s="5">
        <v>0</v>
      </c>
      <c r="E656" s="5">
        <v>646.28715099999999</v>
      </c>
      <c r="F656" s="5">
        <v>209.523</v>
      </c>
      <c r="G656" s="5">
        <v>855.81015099999991</v>
      </c>
      <c r="H656" s="5">
        <v>4170.6380810000001</v>
      </c>
      <c r="I656" s="5">
        <v>233.47822600000001</v>
      </c>
      <c r="J656" s="5">
        <v>0</v>
      </c>
      <c r="K656" s="5">
        <v>4404.1163070000002</v>
      </c>
      <c r="L656" s="5">
        <v>752.47155899999996</v>
      </c>
      <c r="M656" s="5">
        <v>503.346183</v>
      </c>
      <c r="N656" s="5">
        <v>66.431174999999996</v>
      </c>
      <c r="O656" s="5">
        <v>49.823380999999998</v>
      </c>
      <c r="P656" s="5">
        <v>576.93060199999991</v>
      </c>
      <c r="Q656" s="5">
        <v>69.509710999999996</v>
      </c>
      <c r="R656" s="5">
        <v>1266.0410519999998</v>
      </c>
      <c r="S656" s="5">
        <v>134.42217000000002</v>
      </c>
      <c r="T656" s="5">
        <v>0</v>
      </c>
      <c r="U656" s="5">
        <v>222.68617999999998</v>
      </c>
      <c r="V656" s="5">
        <v>485.75476400000002</v>
      </c>
      <c r="W656" s="5">
        <v>8121.3021829999998</v>
      </c>
      <c r="X656" s="5">
        <v>8051.7924720000001</v>
      </c>
      <c r="Y656" s="19">
        <v>51.136657</v>
      </c>
      <c r="Z656" s="19">
        <v>332.199904</v>
      </c>
      <c r="AA656" s="19">
        <v>23.973755000000001</v>
      </c>
      <c r="AB656" s="19">
        <v>0</v>
      </c>
      <c r="AC656" s="19">
        <v>356.17365899999999</v>
      </c>
      <c r="AD656" s="19">
        <v>61.995359999999998</v>
      </c>
      <c r="AE656" s="19">
        <v>43.792107000000001</v>
      </c>
      <c r="AF656" s="19">
        <v>6.3036799999999999</v>
      </c>
      <c r="AG656" s="19">
        <v>4.72776</v>
      </c>
      <c r="AH656" s="19">
        <v>50.194099000000001</v>
      </c>
      <c r="AI656" s="19">
        <v>6.0474810000000003</v>
      </c>
      <c r="AJ656" s="19">
        <v>105.017646</v>
      </c>
      <c r="AK656" s="19">
        <v>11.816147000000001</v>
      </c>
      <c r="AL656" s="19">
        <v>0</v>
      </c>
      <c r="AM656" s="19">
        <v>586.13946899999996</v>
      </c>
    </row>
    <row r="657" spans="1:39">
      <c r="A657" s="5" t="s">
        <v>1315</v>
      </c>
      <c r="B657" s="5" t="s">
        <v>1293</v>
      </c>
      <c r="C657" s="5" t="s">
        <v>1316</v>
      </c>
      <c r="D657" s="5">
        <v>27195.891667</v>
      </c>
      <c r="E657" s="5">
        <v>2407.6646000000001</v>
      </c>
      <c r="F657" s="5">
        <v>426.58199999999999</v>
      </c>
      <c r="G657" s="5">
        <v>30030.138267000002</v>
      </c>
      <c r="H657" s="5">
        <v>12379.908313999998</v>
      </c>
      <c r="I657" s="5">
        <v>1308.98874</v>
      </c>
      <c r="J657" s="5">
        <v>0</v>
      </c>
      <c r="K657" s="5">
        <v>13688.897053999999</v>
      </c>
      <c r="L657" s="5">
        <v>2954.8283029999998</v>
      </c>
      <c r="M657" s="5">
        <v>1571.0308849999999</v>
      </c>
      <c r="N657" s="5">
        <v>120.321866</v>
      </c>
      <c r="O657" s="5">
        <v>90.241399000000001</v>
      </c>
      <c r="P657" s="5">
        <v>1800.7006370000001</v>
      </c>
      <c r="Q657" s="5">
        <v>216.95188399999998</v>
      </c>
      <c r="R657" s="5">
        <v>3799.2466709999999</v>
      </c>
      <c r="S657" s="5">
        <v>634.21970999999996</v>
      </c>
      <c r="T657" s="5">
        <v>0</v>
      </c>
      <c r="U657" s="5">
        <v>10176.205690999999</v>
      </c>
      <c r="V657" s="5">
        <v>5027.7375810000003</v>
      </c>
      <c r="W657" s="5">
        <v>66311.273277</v>
      </c>
      <c r="X657" s="5">
        <v>66094.321393000006</v>
      </c>
      <c r="Y657" s="19">
        <v>0</v>
      </c>
      <c r="Z657" s="19">
        <v>1068.897199</v>
      </c>
      <c r="AA657" s="19">
        <v>114.487101</v>
      </c>
      <c r="AB657" s="19">
        <v>0</v>
      </c>
      <c r="AC657" s="19">
        <v>1183.3842999999999</v>
      </c>
      <c r="AD657" s="19">
        <v>197.84907899999999</v>
      </c>
      <c r="AE657" s="19">
        <v>144.75192999999999</v>
      </c>
      <c r="AF657" s="19">
        <v>11.417399</v>
      </c>
      <c r="AG657" s="19">
        <v>8.5630500000000005</v>
      </c>
      <c r="AH657" s="19">
        <v>165.913284</v>
      </c>
      <c r="AI657" s="19">
        <v>19.989552</v>
      </c>
      <c r="AJ657" s="19">
        <v>330.64566300000001</v>
      </c>
      <c r="AK657" s="19">
        <v>58.965919999999997</v>
      </c>
      <c r="AL657" s="19">
        <v>0</v>
      </c>
      <c r="AM657" s="19">
        <v>1770.8449619999999</v>
      </c>
    </row>
    <row r="658" spans="1:39">
      <c r="A658" s="6" t="s">
        <v>1317</v>
      </c>
      <c r="B658" s="6" t="s">
        <v>1293</v>
      </c>
      <c r="C658" s="6" t="s">
        <v>1318</v>
      </c>
      <c r="D658" s="5">
        <v>0</v>
      </c>
      <c r="E658" s="5">
        <v>183.61250000000001</v>
      </c>
      <c r="F658" s="5">
        <v>54.308999999999997</v>
      </c>
      <c r="G658" s="5">
        <v>237.92150000000001</v>
      </c>
      <c r="H658" s="5">
        <v>917.692136</v>
      </c>
      <c r="I658" s="5">
        <v>84.755812999999989</v>
      </c>
      <c r="J658" s="5">
        <v>104.055758</v>
      </c>
      <c r="K658" s="5">
        <v>1106.5037069999998</v>
      </c>
      <c r="L658" s="5">
        <v>539.10392000000002</v>
      </c>
      <c r="M658" s="5">
        <v>753.61971699999992</v>
      </c>
      <c r="N658" s="5">
        <v>53.434131000000001</v>
      </c>
      <c r="O658" s="5">
        <v>40.075597000000002</v>
      </c>
      <c r="P658" s="5">
        <v>968.34521200000006</v>
      </c>
      <c r="Q658" s="5">
        <v>42.569252999999996</v>
      </c>
      <c r="R658" s="5">
        <v>1858.0439099999999</v>
      </c>
      <c r="S658" s="5">
        <v>38.466370000000005</v>
      </c>
      <c r="T658" s="5">
        <v>0</v>
      </c>
      <c r="U658" s="5">
        <v>0</v>
      </c>
      <c r="V658" s="5">
        <v>268.87557199999998</v>
      </c>
      <c r="W658" s="5">
        <v>4048.9149789999997</v>
      </c>
      <c r="X658" s="5">
        <v>4006.345726</v>
      </c>
      <c r="Y658" s="19">
        <v>11.92117</v>
      </c>
      <c r="Z658" s="19">
        <v>80.006758000000005</v>
      </c>
      <c r="AA658" s="19">
        <v>7.6658350000000004</v>
      </c>
      <c r="AB658" s="19">
        <v>0</v>
      </c>
      <c r="AC658" s="19">
        <v>87.672593000000006</v>
      </c>
      <c r="AD658" s="19">
        <v>44.480831999999999</v>
      </c>
      <c r="AE658" s="19">
        <v>53.758850000000002</v>
      </c>
      <c r="AF658" s="19">
        <v>5.0703849999999999</v>
      </c>
      <c r="AG658" s="19">
        <v>3.8027880000000001</v>
      </c>
      <c r="AH658" s="19">
        <v>69.294150000000002</v>
      </c>
      <c r="AI658" s="19">
        <v>2.9083899999999998</v>
      </c>
      <c r="AJ658" s="19">
        <v>131.92617300000001</v>
      </c>
      <c r="AK658" s="19">
        <v>2.7464379999999999</v>
      </c>
      <c r="AL658" s="19">
        <v>0</v>
      </c>
      <c r="AM658" s="19">
        <v>278.74720600000006</v>
      </c>
    </row>
    <row r="659" spans="1:39">
      <c r="A659" s="6" t="s">
        <v>1319</v>
      </c>
      <c r="B659" s="6" t="s">
        <v>1293</v>
      </c>
      <c r="C659" s="6" t="s">
        <v>408</v>
      </c>
      <c r="D659" s="5">
        <v>0</v>
      </c>
      <c r="E659" s="5">
        <v>331.82317899999998</v>
      </c>
      <c r="F659" s="5">
        <v>107.04600000000001</v>
      </c>
      <c r="G659" s="5">
        <v>438.86917900000003</v>
      </c>
      <c r="H659" s="5">
        <v>2208.2126719999997</v>
      </c>
      <c r="I659" s="5">
        <v>129.529933</v>
      </c>
      <c r="J659" s="5">
        <v>0</v>
      </c>
      <c r="K659" s="5">
        <v>2337.7426049999999</v>
      </c>
      <c r="L659" s="5">
        <v>663.44558700000005</v>
      </c>
      <c r="M659" s="5">
        <v>449.81244799999996</v>
      </c>
      <c r="N659" s="5">
        <v>71.659823000000003</v>
      </c>
      <c r="O659" s="5">
        <v>53.744868000000004</v>
      </c>
      <c r="P659" s="5">
        <v>577.68770200000006</v>
      </c>
      <c r="Q659" s="5">
        <v>0</v>
      </c>
      <c r="R659" s="5">
        <v>1152.904841</v>
      </c>
      <c r="S659" s="5">
        <v>66.130850000000009</v>
      </c>
      <c r="T659" s="5">
        <v>0</v>
      </c>
      <c r="U659" s="5">
        <v>0</v>
      </c>
      <c r="V659" s="5">
        <v>335.94028900000001</v>
      </c>
      <c r="W659" s="5">
        <v>4995.033351</v>
      </c>
      <c r="X659" s="5">
        <v>4995.033351</v>
      </c>
      <c r="Y659" s="19">
        <v>27.571791999999999</v>
      </c>
      <c r="Z659" s="19">
        <v>185.783332</v>
      </c>
      <c r="AA659" s="19">
        <v>11.574443</v>
      </c>
      <c r="AB659" s="19">
        <v>0</v>
      </c>
      <c r="AC659" s="19">
        <v>197.357775</v>
      </c>
      <c r="AD659" s="19">
        <v>60.804493999999998</v>
      </c>
      <c r="AE659" s="19">
        <v>69.798721999999998</v>
      </c>
      <c r="AF659" s="19">
        <v>6.7998279999999998</v>
      </c>
      <c r="AG659" s="19">
        <v>5.0998720000000004</v>
      </c>
      <c r="AH659" s="19">
        <v>93.571399</v>
      </c>
      <c r="AI659" s="19">
        <v>0</v>
      </c>
      <c r="AJ659" s="19">
        <v>175.26982100000001</v>
      </c>
      <c r="AK659" s="19">
        <v>4.9412289999999999</v>
      </c>
      <c r="AL659" s="19">
        <v>0</v>
      </c>
      <c r="AM659" s="19">
        <v>465.94511100000005</v>
      </c>
    </row>
    <row r="660" spans="1:39">
      <c r="A660" s="5" t="s">
        <v>1320</v>
      </c>
      <c r="B660" s="5" t="s">
        <v>1321</v>
      </c>
      <c r="C660" s="5" t="s">
        <v>1322</v>
      </c>
      <c r="D660" s="5">
        <v>99866.890973000001</v>
      </c>
      <c r="E660" s="5">
        <v>4509.5147290000004</v>
      </c>
      <c r="F660" s="5">
        <v>1729.1489999999999</v>
      </c>
      <c r="G660" s="5">
        <v>106105.55470200001</v>
      </c>
      <c r="H660" s="5">
        <v>28055.635037</v>
      </c>
      <c r="I660" s="5">
        <v>2412.6045629999999</v>
      </c>
      <c r="J660" s="5">
        <v>8462.9273190000004</v>
      </c>
      <c r="K660" s="5">
        <v>38931.166919000003</v>
      </c>
      <c r="L660" s="5">
        <v>5278.6535610000001</v>
      </c>
      <c r="M660" s="5">
        <v>0</v>
      </c>
      <c r="N660" s="5">
        <v>503.88537600000001</v>
      </c>
      <c r="O660" s="5">
        <v>377.91403300000002</v>
      </c>
      <c r="P660" s="5">
        <v>7128.4970050000002</v>
      </c>
      <c r="Q660" s="5">
        <v>0</v>
      </c>
      <c r="R660" s="5">
        <v>8010.2964139999995</v>
      </c>
      <c r="S660" s="5">
        <v>771.01767099999995</v>
      </c>
      <c r="T660" s="5">
        <v>0</v>
      </c>
      <c r="U660" s="5">
        <v>223.99775200000002</v>
      </c>
      <c r="V660" s="5">
        <v>3619.3270109999999</v>
      </c>
      <c r="W660" s="5">
        <v>162940.01402999999</v>
      </c>
      <c r="X660" s="5">
        <v>162940.01402999999</v>
      </c>
      <c r="Y660" s="19">
        <v>0</v>
      </c>
      <c r="Z660" s="19">
        <v>1363.684166</v>
      </c>
      <c r="AA660" s="19">
        <v>220.94052300000001</v>
      </c>
      <c r="AB660" s="19">
        <v>935.31903299999999</v>
      </c>
      <c r="AC660" s="19">
        <v>2519.943722</v>
      </c>
      <c r="AD660" s="19">
        <v>482.27759200000003</v>
      </c>
      <c r="AE660" s="19">
        <v>0</v>
      </c>
      <c r="AF660" s="19">
        <v>47.813952999999998</v>
      </c>
      <c r="AG660" s="19">
        <v>35.860464999999998</v>
      </c>
      <c r="AH660" s="19">
        <v>653.70610799999997</v>
      </c>
      <c r="AI660" s="19">
        <v>0</v>
      </c>
      <c r="AJ660" s="19">
        <v>737.38052600000003</v>
      </c>
      <c r="AK660" s="19">
        <v>78.243926999999999</v>
      </c>
      <c r="AL660" s="19">
        <v>0</v>
      </c>
      <c r="AM660" s="19">
        <v>3817.8457669999998</v>
      </c>
    </row>
    <row r="661" spans="1:39">
      <c r="A661" s="6" t="s">
        <v>1323</v>
      </c>
      <c r="B661" s="6" t="s">
        <v>1321</v>
      </c>
      <c r="C661" s="6" t="s">
        <v>1324</v>
      </c>
      <c r="D661" s="5">
        <v>0</v>
      </c>
      <c r="E661" s="5">
        <v>356.13345799999996</v>
      </c>
      <c r="F661" s="5">
        <v>76.983000000000004</v>
      </c>
      <c r="G661" s="5">
        <v>433.11645799999997</v>
      </c>
      <c r="H661" s="5">
        <v>1401.2911810000001</v>
      </c>
      <c r="I661" s="5">
        <v>114.93882099999999</v>
      </c>
      <c r="J661" s="5">
        <v>0</v>
      </c>
      <c r="K661" s="5">
        <v>1516.230002</v>
      </c>
      <c r="L661" s="5">
        <v>586.26394800000003</v>
      </c>
      <c r="M661" s="5">
        <v>860.93239300000005</v>
      </c>
      <c r="N661" s="5">
        <v>72.305895000000007</v>
      </c>
      <c r="O661" s="5">
        <v>54.229422</v>
      </c>
      <c r="P661" s="5">
        <v>1084.297759</v>
      </c>
      <c r="Q661" s="5">
        <v>61.534635000000002</v>
      </c>
      <c r="R661" s="5">
        <v>2133.3001039999999</v>
      </c>
      <c r="S661" s="5">
        <v>84.997952999999995</v>
      </c>
      <c r="T661" s="5">
        <v>0</v>
      </c>
      <c r="U661" s="5">
        <v>0</v>
      </c>
      <c r="V661" s="5">
        <v>304.09923300000003</v>
      </c>
      <c r="W661" s="5">
        <v>5058.0076979999994</v>
      </c>
      <c r="X661" s="5">
        <v>4996.4730630000004</v>
      </c>
      <c r="Y661" s="19">
        <v>28.070416999999999</v>
      </c>
      <c r="Z661" s="19">
        <v>122.357966</v>
      </c>
      <c r="AA661" s="19">
        <v>11.083000999999999</v>
      </c>
      <c r="AB661" s="19">
        <v>0</v>
      </c>
      <c r="AC661" s="19">
        <v>133.440967</v>
      </c>
      <c r="AD661" s="19">
        <v>57.032223999999999</v>
      </c>
      <c r="AE661" s="19">
        <v>87.327904000000004</v>
      </c>
      <c r="AF661" s="19">
        <v>6.8611329999999997</v>
      </c>
      <c r="AG661" s="19">
        <v>5.1458510000000004</v>
      </c>
      <c r="AH661" s="19">
        <v>109.05024400000001</v>
      </c>
      <c r="AI661" s="19">
        <v>6.7914300000000001</v>
      </c>
      <c r="AJ661" s="19">
        <v>208.385132</v>
      </c>
      <c r="AK661" s="19">
        <v>7.0567880000000001</v>
      </c>
      <c r="AL661" s="19">
        <v>0</v>
      </c>
      <c r="AM661" s="19">
        <v>433.98552799999999</v>
      </c>
    </row>
    <row r="662" spans="1:39">
      <c r="A662" s="6" t="s">
        <v>1325</v>
      </c>
      <c r="B662" s="6" t="s">
        <v>1321</v>
      </c>
      <c r="C662" s="6" t="s">
        <v>1326</v>
      </c>
      <c r="D662" s="5">
        <v>0</v>
      </c>
      <c r="E662" s="5">
        <v>983.91282899999999</v>
      </c>
      <c r="F662" s="5">
        <v>205.773</v>
      </c>
      <c r="G662" s="5">
        <v>1189.685829</v>
      </c>
      <c r="H662" s="5">
        <v>3356.917379</v>
      </c>
      <c r="I662" s="5">
        <v>287.47384399999999</v>
      </c>
      <c r="J662" s="5">
        <v>0</v>
      </c>
      <c r="K662" s="5">
        <v>3644.3912230000001</v>
      </c>
      <c r="L662" s="5">
        <v>984.18933300000003</v>
      </c>
      <c r="M662" s="5">
        <v>797.19926399999997</v>
      </c>
      <c r="N662" s="5">
        <v>98.565248000000011</v>
      </c>
      <c r="O662" s="5">
        <v>73.923937000000009</v>
      </c>
      <c r="P662" s="5">
        <v>1023.831626</v>
      </c>
      <c r="Q662" s="5">
        <v>0</v>
      </c>
      <c r="R662" s="5">
        <v>1993.5200749999999</v>
      </c>
      <c r="S662" s="5">
        <v>202.04813200000001</v>
      </c>
      <c r="T662" s="5">
        <v>0</v>
      </c>
      <c r="U662" s="5">
        <v>122.069875</v>
      </c>
      <c r="V662" s="5">
        <v>799.43728699999997</v>
      </c>
      <c r="W662" s="5">
        <v>8935.3417540000009</v>
      </c>
      <c r="X662" s="5">
        <v>8935.3417540000009</v>
      </c>
      <c r="Y662" s="19">
        <v>76.847429000000005</v>
      </c>
      <c r="Z662" s="19">
        <v>302.070201</v>
      </c>
      <c r="AA662" s="19">
        <v>32.05059</v>
      </c>
      <c r="AB662" s="19">
        <v>0</v>
      </c>
      <c r="AC662" s="19">
        <v>334.120791</v>
      </c>
      <c r="AD662" s="19">
        <v>89.914860000000004</v>
      </c>
      <c r="AE662" s="19">
        <v>71.075314000000006</v>
      </c>
      <c r="AF662" s="19">
        <v>9.3528950000000002</v>
      </c>
      <c r="AG662" s="19">
        <v>7.014672</v>
      </c>
      <c r="AH662" s="19">
        <v>91.281008999999997</v>
      </c>
      <c r="AI662" s="19">
        <v>0</v>
      </c>
      <c r="AJ662" s="19">
        <v>178.72389000000001</v>
      </c>
      <c r="AK662" s="19">
        <v>18.516264</v>
      </c>
      <c r="AL662" s="19">
        <v>0</v>
      </c>
      <c r="AM662" s="19">
        <v>698.12323400000002</v>
      </c>
    </row>
    <row r="663" spans="1:39">
      <c r="A663" s="6" t="s">
        <v>1327</v>
      </c>
      <c r="B663" s="6" t="s">
        <v>1321</v>
      </c>
      <c r="C663" s="6" t="s">
        <v>1328</v>
      </c>
      <c r="D663" s="5">
        <v>0</v>
      </c>
      <c r="E663" s="5">
        <v>777.89721699999996</v>
      </c>
      <c r="F663" s="5">
        <v>209.48099999999999</v>
      </c>
      <c r="G663" s="5">
        <v>987.37821699999995</v>
      </c>
      <c r="H663" s="5">
        <v>2901.90103</v>
      </c>
      <c r="I663" s="5">
        <v>257.20914600000003</v>
      </c>
      <c r="J663" s="5">
        <v>0</v>
      </c>
      <c r="K663" s="5">
        <v>3159.1101760000001</v>
      </c>
      <c r="L663" s="5">
        <v>816.207852</v>
      </c>
      <c r="M663" s="5">
        <v>636.82882600000005</v>
      </c>
      <c r="N663" s="5">
        <v>80.931196999999997</v>
      </c>
      <c r="O663" s="5">
        <v>60.698398000000005</v>
      </c>
      <c r="P663" s="5">
        <v>729.92713600000002</v>
      </c>
      <c r="Q663" s="5">
        <v>87.943028000000012</v>
      </c>
      <c r="R663" s="5">
        <v>1596.328585</v>
      </c>
      <c r="S663" s="5">
        <v>186.644364</v>
      </c>
      <c r="T663" s="5">
        <v>0</v>
      </c>
      <c r="U663" s="5">
        <v>0</v>
      </c>
      <c r="V663" s="5">
        <v>590.06598299999996</v>
      </c>
      <c r="W663" s="5">
        <v>7335.7351770000005</v>
      </c>
      <c r="X663" s="5">
        <v>7247.7921489999999</v>
      </c>
      <c r="Y663" s="19">
        <v>57.770414000000002</v>
      </c>
      <c r="Z663" s="19">
        <v>264.87221</v>
      </c>
      <c r="AA663" s="19">
        <v>19.920151000000001</v>
      </c>
      <c r="AB663" s="19">
        <v>0</v>
      </c>
      <c r="AC663" s="19">
        <v>284.79236100000003</v>
      </c>
      <c r="AD663" s="19">
        <v>72.917939000000004</v>
      </c>
      <c r="AE663" s="19">
        <v>51.671565000000001</v>
      </c>
      <c r="AF663" s="19">
        <v>7.6795929999999997</v>
      </c>
      <c r="AG663" s="19">
        <v>5.7596939999999996</v>
      </c>
      <c r="AH663" s="19">
        <v>59.225456000000001</v>
      </c>
      <c r="AI663" s="19">
        <v>7.1355969999999997</v>
      </c>
      <c r="AJ663" s="19">
        <v>124.336308</v>
      </c>
      <c r="AK663" s="19">
        <v>14.526724</v>
      </c>
      <c r="AL663" s="19">
        <v>0</v>
      </c>
      <c r="AM663" s="19">
        <v>554.34374600000001</v>
      </c>
    </row>
    <row r="664" spans="1:39">
      <c r="A664" s="6" t="s">
        <v>1329</v>
      </c>
      <c r="B664" s="6" t="s">
        <v>1321</v>
      </c>
      <c r="C664" s="6" t="s">
        <v>1330</v>
      </c>
      <c r="D664" s="5">
        <v>0</v>
      </c>
      <c r="E664" s="5">
        <v>200.79345999999998</v>
      </c>
      <c r="F664" s="5">
        <v>60.396000000000001</v>
      </c>
      <c r="G664" s="5">
        <v>261.18946</v>
      </c>
      <c r="H664" s="5">
        <v>939.08614499999999</v>
      </c>
      <c r="I664" s="5">
        <v>67.535929999999993</v>
      </c>
      <c r="J664" s="5">
        <v>0</v>
      </c>
      <c r="K664" s="5">
        <v>1006.622075</v>
      </c>
      <c r="L664" s="5">
        <v>406.66117200000002</v>
      </c>
      <c r="M664" s="5">
        <v>737.293631</v>
      </c>
      <c r="N664" s="5">
        <v>50.136141000000002</v>
      </c>
      <c r="O664" s="5">
        <v>37.602105999999999</v>
      </c>
      <c r="P664" s="5">
        <v>930.45663400000001</v>
      </c>
      <c r="Q664" s="5">
        <v>51.594565000000003</v>
      </c>
      <c r="R664" s="5">
        <v>1807.083077</v>
      </c>
      <c r="S664" s="5">
        <v>41.265249000000004</v>
      </c>
      <c r="T664" s="5">
        <v>82.088245000000001</v>
      </c>
      <c r="U664" s="5">
        <v>0</v>
      </c>
      <c r="V664" s="5">
        <v>151.32227</v>
      </c>
      <c r="W664" s="5">
        <v>3756.2315479999997</v>
      </c>
      <c r="X664" s="5">
        <v>3704.6369829999999</v>
      </c>
      <c r="Y664" s="19">
        <v>14.855877</v>
      </c>
      <c r="Z664" s="19">
        <v>83.915329</v>
      </c>
      <c r="AA664" s="19">
        <v>6.5723839999999996</v>
      </c>
      <c r="AB664" s="19">
        <v>0</v>
      </c>
      <c r="AC664" s="19">
        <v>90.487712999999999</v>
      </c>
      <c r="AD664" s="19">
        <v>40.022033999999998</v>
      </c>
      <c r="AE664" s="19">
        <v>68.623727000000002</v>
      </c>
      <c r="AF664" s="19">
        <v>4.7574370000000004</v>
      </c>
      <c r="AG664" s="19">
        <v>3.5680779999999999</v>
      </c>
      <c r="AH664" s="19">
        <v>86.532225999999994</v>
      </c>
      <c r="AI664" s="19">
        <v>4.8434549999999996</v>
      </c>
      <c r="AJ664" s="19">
        <v>163.48146800000001</v>
      </c>
      <c r="AK664" s="19">
        <v>0</v>
      </c>
      <c r="AL664" s="19">
        <v>7.5937479999999997</v>
      </c>
      <c r="AM664" s="19">
        <v>316.44084000000004</v>
      </c>
    </row>
    <row r="665" spans="1:39">
      <c r="A665" s="6" t="s">
        <v>1331</v>
      </c>
      <c r="B665" s="6" t="s">
        <v>1321</v>
      </c>
      <c r="C665" s="6" t="s">
        <v>1332</v>
      </c>
      <c r="D665" s="5">
        <v>0</v>
      </c>
      <c r="E665" s="5">
        <v>473.23839900000002</v>
      </c>
      <c r="F665" s="5">
        <v>123.036</v>
      </c>
      <c r="G665" s="5">
        <v>596.27439900000002</v>
      </c>
      <c r="H665" s="5">
        <v>1972.1054369999999</v>
      </c>
      <c r="I665" s="5">
        <v>132.085756</v>
      </c>
      <c r="J665" s="5">
        <v>164.13833300000002</v>
      </c>
      <c r="K665" s="5">
        <v>2268.329526</v>
      </c>
      <c r="L665" s="5">
        <v>664.57832299999995</v>
      </c>
      <c r="M665" s="5">
        <v>878.633286</v>
      </c>
      <c r="N665" s="5">
        <v>78.249039999999994</v>
      </c>
      <c r="O665" s="5">
        <v>58.686779999999999</v>
      </c>
      <c r="P665" s="5">
        <v>1123.7430099999999</v>
      </c>
      <c r="Q665" s="5">
        <v>52.710423000000006</v>
      </c>
      <c r="R665" s="5">
        <v>2192.0225390000001</v>
      </c>
      <c r="S665" s="5">
        <v>113.248947</v>
      </c>
      <c r="T665" s="5">
        <v>0</v>
      </c>
      <c r="U665" s="5">
        <v>0</v>
      </c>
      <c r="V665" s="5">
        <v>423.50010300000002</v>
      </c>
      <c r="W665" s="5">
        <v>6257.9538369999991</v>
      </c>
      <c r="X665" s="5">
        <v>6205.2434139999987</v>
      </c>
      <c r="Y665" s="19">
        <v>35.920400000000001</v>
      </c>
      <c r="Z665" s="19">
        <v>140.58588599999999</v>
      </c>
      <c r="AA665" s="19">
        <v>9.9373079999999998</v>
      </c>
      <c r="AB665" s="19">
        <v>20.405519000000002</v>
      </c>
      <c r="AC665" s="19">
        <v>170.92871299999999</v>
      </c>
      <c r="AD665" s="19">
        <v>62.970835999999998</v>
      </c>
      <c r="AE665" s="19">
        <v>84.975579999999994</v>
      </c>
      <c r="AF665" s="19">
        <v>7.4250809999999996</v>
      </c>
      <c r="AG665" s="19">
        <v>5.5688120000000003</v>
      </c>
      <c r="AH665" s="19">
        <v>108.146565</v>
      </c>
      <c r="AI665" s="19">
        <v>5.4121550000000003</v>
      </c>
      <c r="AJ665" s="19">
        <v>206.116038</v>
      </c>
      <c r="AK665" s="19">
        <v>10.288937000000001</v>
      </c>
      <c r="AL665" s="19">
        <v>0</v>
      </c>
      <c r="AM665" s="19">
        <v>486.22492399999999</v>
      </c>
    </row>
    <row r="666" spans="1:39">
      <c r="A666" s="5" t="s">
        <v>1333</v>
      </c>
      <c r="B666" s="5" t="s">
        <v>1321</v>
      </c>
      <c r="C666" s="5" t="s">
        <v>453</v>
      </c>
      <c r="D666" s="5">
        <v>31468.777834</v>
      </c>
      <c r="E666" s="5">
        <v>1684.8867310000001</v>
      </c>
      <c r="F666" s="5">
        <v>519.61500000000001</v>
      </c>
      <c r="G666" s="5">
        <v>33673.279564999997</v>
      </c>
      <c r="H666" s="5">
        <v>10345.358355</v>
      </c>
      <c r="I666" s="5">
        <v>559.33786899999996</v>
      </c>
      <c r="J666" s="5">
        <v>0</v>
      </c>
      <c r="K666" s="5">
        <v>10904.696223999999</v>
      </c>
      <c r="L666" s="5">
        <v>1687.138187</v>
      </c>
      <c r="M666" s="5">
        <v>965.071731</v>
      </c>
      <c r="N666" s="5">
        <v>126.18006800000001</v>
      </c>
      <c r="O666" s="5">
        <v>94.635052000000002</v>
      </c>
      <c r="P666" s="5">
        <v>1106.156027</v>
      </c>
      <c r="Q666" s="5">
        <v>133.27181099999999</v>
      </c>
      <c r="R666" s="5">
        <v>2425.3146889999998</v>
      </c>
      <c r="S666" s="5">
        <v>314.63714399999998</v>
      </c>
      <c r="T666" s="5">
        <v>0</v>
      </c>
      <c r="U666" s="5">
        <v>72.867532999999995</v>
      </c>
      <c r="V666" s="5">
        <v>1363.816462</v>
      </c>
      <c r="W666" s="5">
        <v>50441.749803999999</v>
      </c>
      <c r="X666" s="5">
        <v>50308.477993</v>
      </c>
      <c r="Y666" s="19">
        <v>0</v>
      </c>
      <c r="Z666" s="19">
        <v>806.74384699999996</v>
      </c>
      <c r="AA666" s="19">
        <v>60.321854000000002</v>
      </c>
      <c r="AB666" s="19">
        <v>0</v>
      </c>
      <c r="AC666" s="19">
        <v>867.06570099999999</v>
      </c>
      <c r="AD666" s="19">
        <v>140.13470100000001</v>
      </c>
      <c r="AE666" s="19">
        <v>86.394823000000002</v>
      </c>
      <c r="AF666" s="19">
        <v>11.973283</v>
      </c>
      <c r="AG666" s="19">
        <v>8.9799629999999997</v>
      </c>
      <c r="AH666" s="19">
        <v>99.024923999999999</v>
      </c>
      <c r="AI666" s="19">
        <v>11.930713000000001</v>
      </c>
      <c r="AJ666" s="19">
        <v>206.37299300000001</v>
      </c>
      <c r="AK666" s="19">
        <v>38.481116999999998</v>
      </c>
      <c r="AL666" s="19">
        <v>0</v>
      </c>
      <c r="AM666" s="19">
        <v>1252.0545119999999</v>
      </c>
    </row>
    <row r="667" spans="1:39">
      <c r="A667" s="6" t="s">
        <v>1334</v>
      </c>
      <c r="B667" s="6" t="s">
        <v>1321</v>
      </c>
      <c r="C667" s="6" t="s">
        <v>100</v>
      </c>
      <c r="D667" s="5">
        <v>0</v>
      </c>
      <c r="E667" s="5">
        <v>328.77309400000001</v>
      </c>
      <c r="F667" s="5">
        <v>87.066000000000003</v>
      </c>
      <c r="G667" s="5">
        <v>415.83909400000005</v>
      </c>
      <c r="H667" s="5">
        <v>1108.4127879999999</v>
      </c>
      <c r="I667" s="5">
        <v>85.372670999999997</v>
      </c>
      <c r="J667" s="5">
        <v>0</v>
      </c>
      <c r="K667" s="5">
        <v>1193.7854589999999</v>
      </c>
      <c r="L667" s="5">
        <v>531.74228799999992</v>
      </c>
      <c r="M667" s="5">
        <v>825.31552599999998</v>
      </c>
      <c r="N667" s="5">
        <v>71.198725999999994</v>
      </c>
      <c r="O667" s="5">
        <v>53.399044000000004</v>
      </c>
      <c r="P667" s="5">
        <v>1035.253432</v>
      </c>
      <c r="Q667" s="5">
        <v>61.451769999999996</v>
      </c>
      <c r="R667" s="5">
        <v>2046.6184979999998</v>
      </c>
      <c r="S667" s="5">
        <v>71.233840000000001</v>
      </c>
      <c r="T667" s="5">
        <v>0</v>
      </c>
      <c r="U667" s="5">
        <v>0</v>
      </c>
      <c r="V667" s="5">
        <v>153.3218</v>
      </c>
      <c r="W667" s="5">
        <v>4412.5409789999994</v>
      </c>
      <c r="X667" s="5">
        <v>4351.0892089999998</v>
      </c>
      <c r="Y667" s="19">
        <v>22.414415000000002</v>
      </c>
      <c r="Z667" s="19">
        <v>104.79058499999999</v>
      </c>
      <c r="AA667" s="19">
        <v>8.1601599999999994</v>
      </c>
      <c r="AB667" s="19">
        <v>0</v>
      </c>
      <c r="AC667" s="19">
        <v>112.950745</v>
      </c>
      <c r="AD667" s="19">
        <v>53.475123000000004</v>
      </c>
      <c r="AE667" s="19">
        <v>77.355115999999995</v>
      </c>
      <c r="AF667" s="19">
        <v>6.7560729999999998</v>
      </c>
      <c r="AG667" s="19">
        <v>5.0670539999999997</v>
      </c>
      <c r="AH667" s="19">
        <v>96.905753000000004</v>
      </c>
      <c r="AI667" s="19">
        <v>5.834104</v>
      </c>
      <c r="AJ667" s="19">
        <v>186.08399600000001</v>
      </c>
      <c r="AK667" s="19">
        <v>5.7024530000000002</v>
      </c>
      <c r="AL667" s="19">
        <v>0</v>
      </c>
      <c r="AM667" s="19">
        <v>380.626732</v>
      </c>
    </row>
    <row r="668" spans="1:39">
      <c r="A668" s="6" t="s">
        <v>1335</v>
      </c>
      <c r="B668" s="6" t="s">
        <v>1321</v>
      </c>
      <c r="C668" s="6" t="s">
        <v>1336</v>
      </c>
      <c r="D668" s="5">
        <v>0</v>
      </c>
      <c r="E668" s="5">
        <v>1765.2940780000001</v>
      </c>
      <c r="F668" s="5">
        <v>451.80900000000003</v>
      </c>
      <c r="G668" s="5">
        <v>2217.1030780000001</v>
      </c>
      <c r="H668" s="5">
        <v>5887.6327430000001</v>
      </c>
      <c r="I668" s="5">
        <v>450.69642299999998</v>
      </c>
      <c r="J668" s="5">
        <v>0</v>
      </c>
      <c r="K668" s="5">
        <v>6338.3291660000004</v>
      </c>
      <c r="L668" s="5">
        <v>1275.177911</v>
      </c>
      <c r="M668" s="5">
        <v>948.79767200000003</v>
      </c>
      <c r="N668" s="5">
        <v>110.13219599999999</v>
      </c>
      <c r="O668" s="5">
        <v>82.59914599999999</v>
      </c>
      <c r="P668" s="5">
        <v>1087.5028559999998</v>
      </c>
      <c r="Q668" s="5">
        <v>131.024441</v>
      </c>
      <c r="R668" s="5">
        <v>2360.0563110000003</v>
      </c>
      <c r="S668" s="5">
        <v>346.87823599999996</v>
      </c>
      <c r="T668" s="5">
        <v>262.68238500000001</v>
      </c>
      <c r="U668" s="5">
        <v>0</v>
      </c>
      <c r="V668" s="5">
        <v>1139.748202</v>
      </c>
      <c r="W668" s="5">
        <v>13939.975289</v>
      </c>
      <c r="X668" s="5">
        <v>13808.950848</v>
      </c>
      <c r="Y668" s="19">
        <v>142.123459</v>
      </c>
      <c r="Z668" s="19">
        <v>502.44837100000001</v>
      </c>
      <c r="AA668" s="19">
        <v>43.261504000000002</v>
      </c>
      <c r="AB668" s="19">
        <v>0</v>
      </c>
      <c r="AC668" s="19">
        <v>545.70987500000001</v>
      </c>
      <c r="AD668" s="19">
        <v>111.28630800000001</v>
      </c>
      <c r="AE668" s="19">
        <v>87.251081999999997</v>
      </c>
      <c r="AF668" s="19">
        <v>10.450488999999999</v>
      </c>
      <c r="AG668" s="19">
        <v>7.8378670000000001</v>
      </c>
      <c r="AH668" s="19">
        <v>100.006359</v>
      </c>
      <c r="AI668" s="19">
        <v>12.048959</v>
      </c>
      <c r="AJ668" s="19">
        <v>205.54579699999999</v>
      </c>
      <c r="AK668" s="19">
        <v>38.562617000000003</v>
      </c>
      <c r="AL668" s="19">
        <v>24.299994999999999</v>
      </c>
      <c r="AM668" s="19">
        <v>1067.528051</v>
      </c>
    </row>
    <row r="669" spans="1:39">
      <c r="A669" s="6" t="s">
        <v>1337</v>
      </c>
      <c r="B669" s="6" t="s">
        <v>1321</v>
      </c>
      <c r="C669" s="6" t="s">
        <v>1338</v>
      </c>
      <c r="D669" s="5">
        <v>0</v>
      </c>
      <c r="E669" s="5">
        <v>419.03311600000006</v>
      </c>
      <c r="F669" s="5">
        <v>127.527</v>
      </c>
      <c r="G669" s="5">
        <v>546.56011599999999</v>
      </c>
      <c r="H669" s="5">
        <v>1851.4830469999999</v>
      </c>
      <c r="I669" s="5">
        <v>153.68361899999999</v>
      </c>
      <c r="J669" s="5">
        <v>215.21160599999999</v>
      </c>
      <c r="K669" s="5">
        <v>2220.3782719999999</v>
      </c>
      <c r="L669" s="5">
        <v>674.82386499999996</v>
      </c>
      <c r="M669" s="5">
        <v>820.53795600000001</v>
      </c>
      <c r="N669" s="5">
        <v>78.602702999999991</v>
      </c>
      <c r="O669" s="5">
        <v>58.952027999999999</v>
      </c>
      <c r="P669" s="5">
        <v>1048.4660309999999</v>
      </c>
      <c r="Q669" s="5">
        <v>49.798713999999997</v>
      </c>
      <c r="R669" s="5">
        <v>2056.3574320000002</v>
      </c>
      <c r="S669" s="5">
        <v>106.768349</v>
      </c>
      <c r="T669" s="5">
        <v>60.198046999999995</v>
      </c>
      <c r="U669" s="5">
        <v>0</v>
      </c>
      <c r="V669" s="5">
        <v>307.87840999999997</v>
      </c>
      <c r="W669" s="5">
        <v>5972.9644910000006</v>
      </c>
      <c r="X669" s="5">
        <v>5923.1657770000011</v>
      </c>
      <c r="Y669" s="19">
        <v>32.627650000000003</v>
      </c>
      <c r="Z669" s="19">
        <v>162.35277099999999</v>
      </c>
      <c r="AA669" s="19">
        <v>14.41301</v>
      </c>
      <c r="AB669" s="19">
        <v>29.436344999999999</v>
      </c>
      <c r="AC669" s="19">
        <v>206.20212599999999</v>
      </c>
      <c r="AD669" s="19">
        <v>62.653170000000003</v>
      </c>
      <c r="AE669" s="19">
        <v>85.601552999999996</v>
      </c>
      <c r="AF669" s="19">
        <v>7.4586399999999999</v>
      </c>
      <c r="AG669" s="19">
        <v>5.5939800000000002</v>
      </c>
      <c r="AH669" s="19">
        <v>108.052685</v>
      </c>
      <c r="AI669" s="19">
        <v>5.975873</v>
      </c>
      <c r="AJ669" s="19">
        <v>206.70685800000001</v>
      </c>
      <c r="AK669" s="19">
        <v>9.6840089999999996</v>
      </c>
      <c r="AL669" s="19">
        <v>5.5687490000000004</v>
      </c>
      <c r="AM669" s="19">
        <v>523.44256199999995</v>
      </c>
    </row>
    <row r="670" spans="1:39">
      <c r="A670" s="6" t="s">
        <v>1339</v>
      </c>
      <c r="B670" s="6" t="s">
        <v>1321</v>
      </c>
      <c r="C670" s="6" t="s">
        <v>1340</v>
      </c>
      <c r="D670" s="5">
        <v>0</v>
      </c>
      <c r="E670" s="5">
        <v>574.86607700000002</v>
      </c>
      <c r="F670" s="5">
        <v>158.08199999999999</v>
      </c>
      <c r="G670" s="5">
        <v>732.94807700000001</v>
      </c>
      <c r="H670" s="5">
        <v>1647.948476</v>
      </c>
      <c r="I670" s="5">
        <v>148.79877500000001</v>
      </c>
      <c r="J670" s="5">
        <v>0</v>
      </c>
      <c r="K670" s="5">
        <v>1796.747251</v>
      </c>
      <c r="L670" s="5">
        <v>717.99315999999999</v>
      </c>
      <c r="M670" s="5">
        <v>957.46891900000003</v>
      </c>
      <c r="N670" s="5">
        <v>82.501225999999988</v>
      </c>
      <c r="O670" s="5">
        <v>61.875920000000001</v>
      </c>
      <c r="P670" s="5">
        <v>1276.3633130000001</v>
      </c>
      <c r="Q670" s="5">
        <v>0</v>
      </c>
      <c r="R670" s="5">
        <v>2378.209378</v>
      </c>
      <c r="S670" s="5">
        <v>122.32391199999999</v>
      </c>
      <c r="T670" s="5">
        <v>0</v>
      </c>
      <c r="U670" s="5">
        <v>0</v>
      </c>
      <c r="V670" s="5">
        <v>405.26431199999996</v>
      </c>
      <c r="W670" s="5">
        <v>6153.4860899999994</v>
      </c>
      <c r="X670" s="5">
        <v>6153.4860899999994</v>
      </c>
      <c r="Y670" s="19">
        <v>43.015777999999997</v>
      </c>
      <c r="Z670" s="19">
        <v>150.12266</v>
      </c>
      <c r="AA670" s="19">
        <v>13.008834999999999</v>
      </c>
      <c r="AB670" s="19">
        <v>0</v>
      </c>
      <c r="AC670" s="19">
        <v>163.131495</v>
      </c>
      <c r="AD670" s="19">
        <v>66.159299000000004</v>
      </c>
      <c r="AE670" s="19">
        <v>84.455333999999993</v>
      </c>
      <c r="AF670" s="19">
        <v>7.8285729999999996</v>
      </c>
      <c r="AG670" s="19">
        <v>5.871429</v>
      </c>
      <c r="AH670" s="19">
        <v>112.73619600000001</v>
      </c>
      <c r="AI670" s="19">
        <v>0</v>
      </c>
      <c r="AJ670" s="19">
        <v>210.89153200000001</v>
      </c>
      <c r="AK670" s="19">
        <v>10.766899</v>
      </c>
      <c r="AL670" s="19">
        <v>0</v>
      </c>
      <c r="AM670" s="19">
        <v>493.96500299999997</v>
      </c>
    </row>
    <row r="671" spans="1:39">
      <c r="A671" s="6" t="s">
        <v>1341</v>
      </c>
      <c r="B671" s="6" t="s">
        <v>1321</v>
      </c>
      <c r="C671" s="6" t="s">
        <v>1342</v>
      </c>
      <c r="D671" s="5">
        <v>0</v>
      </c>
      <c r="E671" s="5">
        <v>1267.477163</v>
      </c>
      <c r="F671" s="5">
        <v>305.709</v>
      </c>
      <c r="G671" s="5">
        <v>1573.1861629999999</v>
      </c>
      <c r="H671" s="5">
        <v>6922.1903499999999</v>
      </c>
      <c r="I671" s="5">
        <v>355.256486</v>
      </c>
      <c r="J671" s="5">
        <v>285.692747</v>
      </c>
      <c r="K671" s="5">
        <v>7563.1395829999983</v>
      </c>
      <c r="L671" s="5">
        <v>1246.4400880000001</v>
      </c>
      <c r="M671" s="5">
        <v>652.53876700000001</v>
      </c>
      <c r="N671" s="5">
        <v>103.763707</v>
      </c>
      <c r="O671" s="5">
        <v>77.822778999999997</v>
      </c>
      <c r="P671" s="5">
        <v>838.04621599999996</v>
      </c>
      <c r="Q671" s="5">
        <v>0</v>
      </c>
      <c r="R671" s="5">
        <v>1672.1714690000001</v>
      </c>
      <c r="S671" s="5">
        <v>282.97285700000003</v>
      </c>
      <c r="T671" s="5">
        <v>0</v>
      </c>
      <c r="U671" s="5">
        <v>265.35250400000001</v>
      </c>
      <c r="V671" s="5">
        <v>841.85396200000002</v>
      </c>
      <c r="W671" s="5">
        <v>13445.116626000001</v>
      </c>
      <c r="X671" s="5">
        <v>13445.116626000001</v>
      </c>
      <c r="Y671" s="19">
        <v>95.198525000000004</v>
      </c>
      <c r="Z671" s="19">
        <v>402.86947099999998</v>
      </c>
      <c r="AA671" s="19">
        <v>32.162045999999997</v>
      </c>
      <c r="AB671" s="19">
        <v>65.056476000000004</v>
      </c>
      <c r="AC671" s="19">
        <v>500.08799299999998</v>
      </c>
      <c r="AD671" s="19">
        <v>106.06895799999999</v>
      </c>
      <c r="AE671" s="19">
        <v>69.647443999999993</v>
      </c>
      <c r="AF671" s="19">
        <v>9.8461809999999996</v>
      </c>
      <c r="AG671" s="19">
        <v>7.3846350000000003</v>
      </c>
      <c r="AH671" s="19">
        <v>89.447219000000004</v>
      </c>
      <c r="AI671" s="19">
        <v>0</v>
      </c>
      <c r="AJ671" s="19">
        <v>176.325479</v>
      </c>
      <c r="AK671" s="19">
        <v>22.261013999999999</v>
      </c>
      <c r="AL671" s="19">
        <v>0</v>
      </c>
      <c r="AM671" s="19">
        <v>899.94196899999997</v>
      </c>
    </row>
    <row r="672" spans="1:39">
      <c r="A672" s="6" t="s">
        <v>1343</v>
      </c>
      <c r="B672" s="6" t="s">
        <v>1321</v>
      </c>
      <c r="C672" s="6" t="s">
        <v>1344</v>
      </c>
      <c r="D672" s="5">
        <v>0</v>
      </c>
      <c r="E672" s="5">
        <v>847.84165299999995</v>
      </c>
      <c r="F672" s="5">
        <v>238.602</v>
      </c>
      <c r="G672" s="5">
        <v>1086.443653</v>
      </c>
      <c r="H672" s="5">
        <v>2628.0427319999999</v>
      </c>
      <c r="I672" s="5">
        <v>181.451775</v>
      </c>
      <c r="J672" s="5">
        <v>0</v>
      </c>
      <c r="K672" s="5">
        <v>2809.4945069999999</v>
      </c>
      <c r="L672" s="5">
        <v>746.48617100000001</v>
      </c>
      <c r="M672" s="5">
        <v>773.58507900000006</v>
      </c>
      <c r="N672" s="5">
        <v>70.355261999999996</v>
      </c>
      <c r="O672" s="5">
        <v>52.766446999999999</v>
      </c>
      <c r="P672" s="5">
        <v>886.67584999999997</v>
      </c>
      <c r="Q672" s="5">
        <v>106.828416</v>
      </c>
      <c r="R672" s="5">
        <v>1890.2110540000001</v>
      </c>
      <c r="S672" s="5">
        <v>177.20339300000001</v>
      </c>
      <c r="T672" s="5">
        <v>109.45099400000001</v>
      </c>
      <c r="U672" s="5">
        <v>0</v>
      </c>
      <c r="V672" s="5">
        <v>502.65438699999999</v>
      </c>
      <c r="W672" s="5">
        <v>7321.9441589999997</v>
      </c>
      <c r="X672" s="5">
        <v>7215.1157429999994</v>
      </c>
      <c r="Y672" s="19">
        <v>67.666235</v>
      </c>
      <c r="Z672" s="19">
        <v>208.74301700000001</v>
      </c>
      <c r="AA672" s="19">
        <v>16.795784000000001</v>
      </c>
      <c r="AB672" s="19">
        <v>0</v>
      </c>
      <c r="AC672" s="19">
        <v>225.53880100000001</v>
      </c>
      <c r="AD672" s="19">
        <v>65.422543000000005</v>
      </c>
      <c r="AE672" s="19">
        <v>65.443702000000002</v>
      </c>
      <c r="AF672" s="19">
        <v>6.6760380000000001</v>
      </c>
      <c r="AG672" s="19">
        <v>5.0070290000000002</v>
      </c>
      <c r="AH672" s="19">
        <v>75.010947999999999</v>
      </c>
      <c r="AI672" s="19">
        <v>9.0374639999999999</v>
      </c>
      <c r="AJ672" s="19">
        <v>152.13771700000001</v>
      </c>
      <c r="AK672" s="19">
        <v>16.877079999999999</v>
      </c>
      <c r="AL672" s="19">
        <v>10.124997</v>
      </c>
      <c r="AM672" s="19">
        <v>537.76737300000002</v>
      </c>
    </row>
    <row r="673" spans="1:39">
      <c r="A673" s="6" t="s">
        <v>1345</v>
      </c>
      <c r="B673" s="6" t="s">
        <v>1321</v>
      </c>
      <c r="C673" s="6" t="s">
        <v>1346</v>
      </c>
      <c r="D673" s="5">
        <v>0</v>
      </c>
      <c r="E673" s="5">
        <v>542.95305700000006</v>
      </c>
      <c r="F673" s="5">
        <v>118.31100000000001</v>
      </c>
      <c r="G673" s="5">
        <v>661.26405699999998</v>
      </c>
      <c r="H673" s="5">
        <v>1728.3476619999999</v>
      </c>
      <c r="I673" s="5">
        <v>149.230255</v>
      </c>
      <c r="J673" s="5">
        <v>0</v>
      </c>
      <c r="K673" s="5">
        <v>1877.5779169999998</v>
      </c>
      <c r="L673" s="5">
        <v>719.74485100000004</v>
      </c>
      <c r="M673" s="5">
        <v>1057.7329709999999</v>
      </c>
      <c r="N673" s="5">
        <v>67.304324999999992</v>
      </c>
      <c r="O673" s="5">
        <v>50.478243999999997</v>
      </c>
      <c r="P673" s="5">
        <v>1343.1008089999998</v>
      </c>
      <c r="Q673" s="5">
        <v>69.163561999999999</v>
      </c>
      <c r="R673" s="5">
        <v>2587.7799109999996</v>
      </c>
      <c r="S673" s="5">
        <v>114.13447500000001</v>
      </c>
      <c r="T673" s="5">
        <v>0</v>
      </c>
      <c r="U673" s="5">
        <v>0</v>
      </c>
      <c r="V673" s="5">
        <v>457.08517800000004</v>
      </c>
      <c r="W673" s="5">
        <v>6417.5863889999991</v>
      </c>
      <c r="X673" s="5">
        <v>6348.4228269999994</v>
      </c>
      <c r="Y673" s="19">
        <v>46.488343999999998</v>
      </c>
      <c r="Z673" s="19">
        <v>132.28377800000001</v>
      </c>
      <c r="AA673" s="19">
        <v>12.863899999999999</v>
      </c>
      <c r="AB673" s="19">
        <v>0</v>
      </c>
      <c r="AC673" s="19">
        <v>145.14767800000001</v>
      </c>
      <c r="AD673" s="19">
        <v>60.602321000000003</v>
      </c>
      <c r="AE673" s="19">
        <v>97.431656000000004</v>
      </c>
      <c r="AF673" s="19">
        <v>6.386533</v>
      </c>
      <c r="AG673" s="19">
        <v>4.7898990000000001</v>
      </c>
      <c r="AH673" s="19">
        <v>123.617509</v>
      </c>
      <c r="AI673" s="19">
        <v>6.4299819999999999</v>
      </c>
      <c r="AJ673" s="19">
        <v>232.22559699999999</v>
      </c>
      <c r="AK673" s="19">
        <v>13.450115</v>
      </c>
      <c r="AL673" s="19">
        <v>0</v>
      </c>
      <c r="AM673" s="19">
        <v>497.91405499999996</v>
      </c>
    </row>
    <row r="674" spans="1:39">
      <c r="A674" s="6" t="s">
        <v>1347</v>
      </c>
      <c r="B674" s="6" t="s">
        <v>1321</v>
      </c>
      <c r="C674" s="6" t="s">
        <v>1348</v>
      </c>
      <c r="D674" s="5">
        <v>0</v>
      </c>
      <c r="E674" s="5">
        <v>294.76731699999999</v>
      </c>
      <c r="F674" s="5">
        <v>67.451999999999998</v>
      </c>
      <c r="G674" s="5">
        <v>362.21931699999999</v>
      </c>
      <c r="H674" s="5">
        <v>1070.462855</v>
      </c>
      <c r="I674" s="5">
        <v>58.819836000000002</v>
      </c>
      <c r="J674" s="5">
        <v>0</v>
      </c>
      <c r="K674" s="5">
        <v>1129.2826909999999</v>
      </c>
      <c r="L674" s="5">
        <v>491.712851</v>
      </c>
      <c r="M674" s="5">
        <v>761.38893900000005</v>
      </c>
      <c r="N674" s="5">
        <v>65.141527999999994</v>
      </c>
      <c r="O674" s="5">
        <v>48.856146000000003</v>
      </c>
      <c r="P674" s="5">
        <v>962.56293700000003</v>
      </c>
      <c r="Q674" s="5">
        <v>52.281724000000004</v>
      </c>
      <c r="R674" s="5">
        <v>1890.231274</v>
      </c>
      <c r="S674" s="5">
        <v>65.813482999999991</v>
      </c>
      <c r="T674" s="5">
        <v>142.28629199999997</v>
      </c>
      <c r="U674" s="5">
        <v>0</v>
      </c>
      <c r="V674" s="5">
        <v>161.82239300000001</v>
      </c>
      <c r="W674" s="5">
        <v>4243.3683010000004</v>
      </c>
      <c r="X674" s="5">
        <v>4191.086577</v>
      </c>
      <c r="Y674" s="19">
        <v>18.579217</v>
      </c>
      <c r="Z674" s="19">
        <v>73.998655999999997</v>
      </c>
      <c r="AA674" s="19">
        <v>6.0979999999999999</v>
      </c>
      <c r="AB674" s="19">
        <v>0</v>
      </c>
      <c r="AC674" s="19">
        <v>80.096655999999996</v>
      </c>
      <c r="AD674" s="19">
        <v>49.578310000000002</v>
      </c>
      <c r="AE674" s="19">
        <v>92.647510999999994</v>
      </c>
      <c r="AF674" s="19">
        <v>6.1813029999999998</v>
      </c>
      <c r="AG674" s="19">
        <v>4.6359760000000003</v>
      </c>
      <c r="AH674" s="19">
        <v>114.47239999999999</v>
      </c>
      <c r="AI674" s="19">
        <v>7.9231790000000002</v>
      </c>
      <c r="AJ674" s="19">
        <v>217.93718999999999</v>
      </c>
      <c r="AK674" s="19">
        <v>0</v>
      </c>
      <c r="AL674" s="19">
        <v>13.162497</v>
      </c>
      <c r="AM674" s="19">
        <v>379.35387000000003</v>
      </c>
    </row>
    <row r="675" spans="1:39">
      <c r="A675" s="6" t="s">
        <v>1349</v>
      </c>
      <c r="B675" s="6" t="s">
        <v>1321</v>
      </c>
      <c r="C675" s="6" t="s">
        <v>1350</v>
      </c>
      <c r="D675" s="5">
        <v>0</v>
      </c>
      <c r="E675" s="5">
        <v>518.69418200000007</v>
      </c>
      <c r="F675" s="5">
        <v>90.084000000000003</v>
      </c>
      <c r="G675" s="5">
        <v>608.77818200000002</v>
      </c>
      <c r="H675" s="5">
        <v>1077.511193</v>
      </c>
      <c r="I675" s="5">
        <v>111.26797999999999</v>
      </c>
      <c r="J675" s="5">
        <v>0</v>
      </c>
      <c r="K675" s="5">
        <v>1188.7791729999999</v>
      </c>
      <c r="L675" s="5">
        <v>672.10708499999998</v>
      </c>
      <c r="M675" s="5">
        <v>948.82419200000004</v>
      </c>
      <c r="N675" s="5">
        <v>76.159081999999998</v>
      </c>
      <c r="O675" s="5">
        <v>57.119313000000005</v>
      </c>
      <c r="P675" s="5">
        <v>1210.5202490000001</v>
      </c>
      <c r="Q675" s="5">
        <v>58.682809999999996</v>
      </c>
      <c r="R675" s="5">
        <v>2351.3056460000003</v>
      </c>
      <c r="S675" s="5">
        <v>96.380123000000012</v>
      </c>
      <c r="T675" s="5">
        <v>0</v>
      </c>
      <c r="U675" s="5">
        <v>0</v>
      </c>
      <c r="V675" s="5">
        <v>454.816847</v>
      </c>
      <c r="W675" s="5">
        <v>5372.1670560000002</v>
      </c>
      <c r="X675" s="5">
        <v>5313.484246</v>
      </c>
      <c r="Y675" s="19">
        <v>37.266435999999999</v>
      </c>
      <c r="Z675" s="19">
        <v>102.164519</v>
      </c>
      <c r="AA675" s="19">
        <v>12.006290999999999</v>
      </c>
      <c r="AB675" s="19">
        <v>0</v>
      </c>
      <c r="AC675" s="19">
        <v>114.17081</v>
      </c>
      <c r="AD675" s="19">
        <v>62.47636</v>
      </c>
      <c r="AE675" s="19">
        <v>96.507962000000006</v>
      </c>
      <c r="AF675" s="19">
        <v>7.226763</v>
      </c>
      <c r="AG675" s="19">
        <v>5.4200739999999996</v>
      </c>
      <c r="AH675" s="19">
        <v>121.90267299999999</v>
      </c>
      <c r="AI675" s="19">
        <v>6.6883689999999998</v>
      </c>
      <c r="AJ675" s="19">
        <v>231.05747199999999</v>
      </c>
      <c r="AK675" s="19">
        <v>0</v>
      </c>
      <c r="AL675" s="19">
        <v>0</v>
      </c>
      <c r="AM675" s="19">
        <v>444.97107800000003</v>
      </c>
    </row>
    <row r="676" spans="1:39">
      <c r="A676" s="6" t="s">
        <v>1351</v>
      </c>
      <c r="B676" s="6" t="s">
        <v>1321</v>
      </c>
      <c r="C676" s="6" t="s">
        <v>1352</v>
      </c>
      <c r="D676" s="5">
        <v>0</v>
      </c>
      <c r="E676" s="5">
        <v>774.93924700000002</v>
      </c>
      <c r="F676" s="5">
        <v>261.82499999999999</v>
      </c>
      <c r="G676" s="5">
        <v>1036.7642470000001</v>
      </c>
      <c r="H676" s="5">
        <v>4012.6103360000002</v>
      </c>
      <c r="I676" s="5">
        <v>411.38420600000001</v>
      </c>
      <c r="J676" s="5">
        <v>0</v>
      </c>
      <c r="K676" s="5">
        <v>4423.9945420000004</v>
      </c>
      <c r="L676" s="5">
        <v>977.09362299999998</v>
      </c>
      <c r="M676" s="5">
        <v>789.83410800000001</v>
      </c>
      <c r="N676" s="5">
        <v>104.99889</v>
      </c>
      <c r="O676" s="5">
        <v>78.749168000000012</v>
      </c>
      <c r="P676" s="5">
        <v>905.30033300000002</v>
      </c>
      <c r="Q676" s="5">
        <v>109.072329</v>
      </c>
      <c r="R676" s="5">
        <v>1987.9548279999999</v>
      </c>
      <c r="S676" s="5">
        <v>157.76063300000001</v>
      </c>
      <c r="T676" s="5">
        <v>0</v>
      </c>
      <c r="U676" s="5">
        <v>0</v>
      </c>
      <c r="V676" s="5">
        <v>470.05748899999998</v>
      </c>
      <c r="W676" s="5">
        <v>9053.6253619999989</v>
      </c>
      <c r="X676" s="5">
        <v>8944.5530330000001</v>
      </c>
      <c r="Y676" s="19">
        <v>68.117350999999999</v>
      </c>
      <c r="Z676" s="19">
        <v>379.259231</v>
      </c>
      <c r="AA676" s="19">
        <v>40.159539000000002</v>
      </c>
      <c r="AB676" s="19">
        <v>0</v>
      </c>
      <c r="AC676" s="19">
        <v>419.41876999999999</v>
      </c>
      <c r="AD676" s="19">
        <v>92.038667000000004</v>
      </c>
      <c r="AE676" s="19">
        <v>69.407422999999994</v>
      </c>
      <c r="AF676" s="19">
        <v>9.9633859999999999</v>
      </c>
      <c r="AG676" s="19">
        <v>7.4725400000000004</v>
      </c>
      <c r="AH676" s="19">
        <v>79.554128000000006</v>
      </c>
      <c r="AI676" s="19">
        <v>9.5848340000000007</v>
      </c>
      <c r="AJ676" s="19">
        <v>166.39747700000001</v>
      </c>
      <c r="AK676" s="19">
        <v>17.612410000000001</v>
      </c>
      <c r="AL676" s="19">
        <v>0</v>
      </c>
      <c r="AM676" s="19">
        <v>763.58467499999995</v>
      </c>
    </row>
    <row r="677" spans="1:39">
      <c r="A677" s="6" t="s">
        <v>1353</v>
      </c>
      <c r="B677" s="6" t="s">
        <v>1321</v>
      </c>
      <c r="C677" s="6" t="s">
        <v>1354</v>
      </c>
      <c r="D677" s="5">
        <v>0</v>
      </c>
      <c r="E677" s="5">
        <v>1454.525617</v>
      </c>
      <c r="F677" s="5">
        <v>325.81200000000001</v>
      </c>
      <c r="G677" s="5">
        <v>1780.3376170000001</v>
      </c>
      <c r="H677" s="5">
        <v>6195.0431260000005</v>
      </c>
      <c r="I677" s="5">
        <v>404.393169</v>
      </c>
      <c r="J677" s="5">
        <v>403.13065500000005</v>
      </c>
      <c r="K677" s="5">
        <v>7002.5669500000004</v>
      </c>
      <c r="L677" s="5">
        <v>1081.4631470000002</v>
      </c>
      <c r="M677" s="5">
        <v>784.797325</v>
      </c>
      <c r="N677" s="5">
        <v>97.460589000000013</v>
      </c>
      <c r="O677" s="5">
        <v>73.095441000000008</v>
      </c>
      <c r="P677" s="5">
        <v>899.52721999999994</v>
      </c>
      <c r="Q677" s="5">
        <v>108.37677400000001</v>
      </c>
      <c r="R677" s="5">
        <v>1963.257349</v>
      </c>
      <c r="S677" s="5">
        <v>233.50527</v>
      </c>
      <c r="T677" s="5">
        <v>207.95688799999999</v>
      </c>
      <c r="U677" s="5">
        <v>0</v>
      </c>
      <c r="V677" s="5">
        <v>1077.2241220000001</v>
      </c>
      <c r="W677" s="5">
        <v>13346.311342999998</v>
      </c>
      <c r="X677" s="5">
        <v>13237.934568999999</v>
      </c>
      <c r="Y677" s="19">
        <v>118.176951</v>
      </c>
      <c r="Z677" s="19">
        <v>436.03318400000001</v>
      </c>
      <c r="AA677" s="19">
        <v>37.261425000000003</v>
      </c>
      <c r="AB677" s="19">
        <v>68.559752000000003</v>
      </c>
      <c r="AC677" s="19">
        <v>541.85436100000004</v>
      </c>
      <c r="AD677" s="19">
        <v>95.408671999999996</v>
      </c>
      <c r="AE677" s="19">
        <v>78.987539999999996</v>
      </c>
      <c r="AF677" s="19">
        <v>9.248075</v>
      </c>
      <c r="AG677" s="19">
        <v>6.9360559999999998</v>
      </c>
      <c r="AH677" s="19">
        <v>90.534767000000002</v>
      </c>
      <c r="AI677" s="19">
        <v>10.907802999999999</v>
      </c>
      <c r="AJ677" s="19">
        <v>185.70643799999999</v>
      </c>
      <c r="AK677" s="19">
        <v>0</v>
      </c>
      <c r="AL677" s="19">
        <v>19.237494999999999</v>
      </c>
      <c r="AM677" s="19">
        <v>960.383917</v>
      </c>
    </row>
    <row r="678" spans="1:39">
      <c r="A678" s="6" t="s">
        <v>1355</v>
      </c>
      <c r="B678" s="6" t="s">
        <v>1321</v>
      </c>
      <c r="C678" s="6" t="s">
        <v>1356</v>
      </c>
      <c r="D678" s="5">
        <v>0</v>
      </c>
      <c r="E678" s="5">
        <v>702.38146200000006</v>
      </c>
      <c r="F678" s="5">
        <v>164.547</v>
      </c>
      <c r="G678" s="5">
        <v>866.92846200000008</v>
      </c>
      <c r="H678" s="5">
        <v>2556.4405299999999</v>
      </c>
      <c r="I678" s="5">
        <v>179.78297899999998</v>
      </c>
      <c r="J678" s="5">
        <v>0</v>
      </c>
      <c r="K678" s="5">
        <v>2736.2235089999995</v>
      </c>
      <c r="L678" s="5">
        <v>786.44738199999995</v>
      </c>
      <c r="M678" s="5">
        <v>587.65103199999999</v>
      </c>
      <c r="N678" s="5">
        <v>78.575214000000003</v>
      </c>
      <c r="O678" s="5">
        <v>58.931411999999995</v>
      </c>
      <c r="P678" s="5">
        <v>673.56001599999991</v>
      </c>
      <c r="Q678" s="5">
        <v>81.151809</v>
      </c>
      <c r="R678" s="5">
        <v>1479.8694829999999</v>
      </c>
      <c r="S678" s="5">
        <v>167.16385500000001</v>
      </c>
      <c r="T678" s="5">
        <v>0</v>
      </c>
      <c r="U678" s="5">
        <v>0</v>
      </c>
      <c r="V678" s="5">
        <v>579.30259000000001</v>
      </c>
      <c r="W678" s="5">
        <v>6615.935281</v>
      </c>
      <c r="X678" s="5">
        <v>6534.7834720000001</v>
      </c>
      <c r="Y678" s="19">
        <v>58.159466000000002</v>
      </c>
      <c r="Z678" s="19">
        <v>200.051445</v>
      </c>
      <c r="AA678" s="19">
        <v>19.113482999999999</v>
      </c>
      <c r="AB678" s="19">
        <v>0</v>
      </c>
      <c r="AC678" s="19">
        <v>219.164928</v>
      </c>
      <c r="AD678" s="19">
        <v>68.538295000000005</v>
      </c>
      <c r="AE678" s="19">
        <v>44.726151000000002</v>
      </c>
      <c r="AF678" s="19">
        <v>7.4560320000000004</v>
      </c>
      <c r="AG678" s="19">
        <v>5.5920240000000003</v>
      </c>
      <c r="AH678" s="19">
        <v>51.264688999999997</v>
      </c>
      <c r="AI678" s="19">
        <v>6.1764679999999998</v>
      </c>
      <c r="AJ678" s="19">
        <v>109.03889599999999</v>
      </c>
      <c r="AK678" s="19">
        <v>0</v>
      </c>
      <c r="AL678" s="19">
        <v>0</v>
      </c>
      <c r="AM678" s="19">
        <v>454.90158500000001</v>
      </c>
    </row>
    <row r="679" spans="1:39">
      <c r="A679" s="6" t="s">
        <v>1357</v>
      </c>
      <c r="B679" s="6" t="s">
        <v>1321</v>
      </c>
      <c r="C679" s="6" t="s">
        <v>1358</v>
      </c>
      <c r="D679" s="5">
        <v>0</v>
      </c>
      <c r="E679" s="5">
        <v>184.91145600000002</v>
      </c>
      <c r="F679" s="5">
        <v>56.289000000000001</v>
      </c>
      <c r="G679" s="5">
        <v>241.200456</v>
      </c>
      <c r="H679" s="5">
        <v>1121.427277</v>
      </c>
      <c r="I679" s="5">
        <v>107.199129</v>
      </c>
      <c r="J679" s="5">
        <v>0</v>
      </c>
      <c r="K679" s="5">
        <v>1228.6264059999999</v>
      </c>
      <c r="L679" s="5">
        <v>475.10648499999996</v>
      </c>
      <c r="M679" s="5">
        <v>762.54031700000007</v>
      </c>
      <c r="N679" s="5">
        <v>64.291127000000003</v>
      </c>
      <c r="O679" s="5">
        <v>48.218347000000001</v>
      </c>
      <c r="P679" s="5">
        <v>958.51162299999999</v>
      </c>
      <c r="Q679" s="5">
        <v>55.600142999999996</v>
      </c>
      <c r="R679" s="5">
        <v>1889.1615570000001</v>
      </c>
      <c r="S679" s="5">
        <v>38.949052999999999</v>
      </c>
      <c r="T679" s="5">
        <v>76.615696</v>
      </c>
      <c r="U679" s="5">
        <v>0</v>
      </c>
      <c r="V679" s="5">
        <v>174.04700099999999</v>
      </c>
      <c r="W679" s="5">
        <v>4123.7066540000005</v>
      </c>
      <c r="X679" s="5">
        <v>4068.106511</v>
      </c>
      <c r="Y679" s="19">
        <v>15.724621000000001</v>
      </c>
      <c r="Z679" s="19">
        <v>102.285797</v>
      </c>
      <c r="AA679" s="19">
        <v>10.819297000000001</v>
      </c>
      <c r="AB679" s="19">
        <v>0</v>
      </c>
      <c r="AC679" s="19">
        <v>113.10509399999999</v>
      </c>
      <c r="AD679" s="19">
        <v>47.899282999999997</v>
      </c>
      <c r="AE679" s="19">
        <v>71.328053999999995</v>
      </c>
      <c r="AF679" s="19">
        <v>6.1006080000000003</v>
      </c>
      <c r="AG679" s="19">
        <v>4.5754580000000002</v>
      </c>
      <c r="AH679" s="19">
        <v>89.445749000000006</v>
      </c>
      <c r="AI679" s="19">
        <v>5.3264100000000001</v>
      </c>
      <c r="AJ679" s="19">
        <v>171.44986900000001</v>
      </c>
      <c r="AK679" s="19">
        <v>4.1681330000000001</v>
      </c>
      <c r="AL679" s="19">
        <v>7.0874980000000001</v>
      </c>
      <c r="AM679" s="19">
        <v>359.43449799999996</v>
      </c>
    </row>
    <row r="680" spans="1:39">
      <c r="A680" s="6" t="s">
        <v>1359</v>
      </c>
      <c r="B680" s="6" t="s">
        <v>1321</v>
      </c>
      <c r="C680" s="6" t="s">
        <v>1360</v>
      </c>
      <c r="D680" s="5">
        <v>0</v>
      </c>
      <c r="E680" s="5">
        <v>408.996174</v>
      </c>
      <c r="F680" s="5">
        <v>75.543000000000006</v>
      </c>
      <c r="G680" s="5">
        <v>484.539174</v>
      </c>
      <c r="H680" s="5">
        <v>1131.8257979999998</v>
      </c>
      <c r="I680" s="5">
        <v>148.96860599999999</v>
      </c>
      <c r="J680" s="5">
        <v>0</v>
      </c>
      <c r="K680" s="5">
        <v>1280.7944039999998</v>
      </c>
      <c r="L680" s="5">
        <v>726.35630900000001</v>
      </c>
      <c r="M680" s="5">
        <v>887.2433739999999</v>
      </c>
      <c r="N680" s="5">
        <v>76.059880000000007</v>
      </c>
      <c r="O680" s="5">
        <v>57.044910999999999</v>
      </c>
      <c r="P680" s="5">
        <v>1130.8994560000001</v>
      </c>
      <c r="Q680" s="5">
        <v>55.494938000000005</v>
      </c>
      <c r="R680" s="5">
        <v>2206.7425589999998</v>
      </c>
      <c r="S680" s="5">
        <v>82.000446999999994</v>
      </c>
      <c r="T680" s="5">
        <v>0</v>
      </c>
      <c r="U680" s="5">
        <v>100.993442</v>
      </c>
      <c r="V680" s="5">
        <v>396.98806099999996</v>
      </c>
      <c r="W680" s="5">
        <v>5278.4143959999992</v>
      </c>
      <c r="X680" s="5">
        <v>5222.9194579999985</v>
      </c>
      <c r="Y680" s="19">
        <v>29.988368999999999</v>
      </c>
      <c r="Z680" s="19">
        <v>96.517882999999998</v>
      </c>
      <c r="AA680" s="19">
        <v>13.700687</v>
      </c>
      <c r="AB680" s="19">
        <v>0</v>
      </c>
      <c r="AC680" s="19">
        <v>110.21857</v>
      </c>
      <c r="AD680" s="19">
        <v>65.413127000000003</v>
      </c>
      <c r="AE680" s="19">
        <v>90.782634000000002</v>
      </c>
      <c r="AF680" s="19">
        <v>7.2173489999999996</v>
      </c>
      <c r="AG680" s="19">
        <v>5.4130120000000002</v>
      </c>
      <c r="AH680" s="19">
        <v>115.22492099999999</v>
      </c>
      <c r="AI680" s="19">
        <v>5.9656310000000001</v>
      </c>
      <c r="AJ680" s="19">
        <v>218.63791599999999</v>
      </c>
      <c r="AK680" s="19">
        <v>0</v>
      </c>
      <c r="AL680" s="19">
        <v>0</v>
      </c>
      <c r="AM680" s="19">
        <v>424.25798199999997</v>
      </c>
    </row>
    <row r="681" spans="1:39">
      <c r="A681" s="6" t="s">
        <v>1361</v>
      </c>
      <c r="B681" s="6" t="s">
        <v>1321</v>
      </c>
      <c r="C681" s="6" t="s">
        <v>696</v>
      </c>
      <c r="D681" s="5">
        <v>0</v>
      </c>
      <c r="E681" s="5">
        <v>228.85745</v>
      </c>
      <c r="F681" s="5">
        <v>66.257999999999996</v>
      </c>
      <c r="G681" s="5">
        <v>295.11545000000001</v>
      </c>
      <c r="H681" s="5">
        <v>935.50103200000001</v>
      </c>
      <c r="I681" s="5">
        <v>63.317593000000002</v>
      </c>
      <c r="J681" s="5">
        <v>115.92555299999999</v>
      </c>
      <c r="K681" s="5">
        <v>1114.7441780000001</v>
      </c>
      <c r="L681" s="5">
        <v>468.10226699999998</v>
      </c>
      <c r="M681" s="5">
        <v>659.63514499999997</v>
      </c>
      <c r="N681" s="5">
        <v>64.919108999999992</v>
      </c>
      <c r="O681" s="5">
        <v>48.689332</v>
      </c>
      <c r="P681" s="5">
        <v>830.59591499999999</v>
      </c>
      <c r="Q681" s="5">
        <v>47.25224</v>
      </c>
      <c r="R681" s="5">
        <v>1651.091741</v>
      </c>
      <c r="S681" s="5">
        <v>48.609249000000005</v>
      </c>
      <c r="T681" s="5">
        <v>87.560794999999999</v>
      </c>
      <c r="U681" s="5">
        <v>0</v>
      </c>
      <c r="V681" s="5">
        <v>105.979392</v>
      </c>
      <c r="W681" s="5">
        <v>3771.2030719999998</v>
      </c>
      <c r="X681" s="5">
        <v>3723.9508319999995</v>
      </c>
      <c r="Y681" s="19">
        <v>20.193304999999999</v>
      </c>
      <c r="Z681" s="19">
        <v>88.817493999999996</v>
      </c>
      <c r="AA681" s="19">
        <v>6.0971000000000002</v>
      </c>
      <c r="AB681" s="19">
        <v>0</v>
      </c>
      <c r="AC681" s="19">
        <v>94.914593999999994</v>
      </c>
      <c r="AD681" s="19">
        <v>48.834570999999997</v>
      </c>
      <c r="AE681" s="19">
        <v>67.040225000000007</v>
      </c>
      <c r="AF681" s="19">
        <v>6.160196</v>
      </c>
      <c r="AG681" s="19">
        <v>4.6201480000000004</v>
      </c>
      <c r="AH681" s="19">
        <v>83.738850999999997</v>
      </c>
      <c r="AI681" s="19">
        <v>5.2002990000000002</v>
      </c>
      <c r="AJ681" s="19">
        <v>161.55941999999999</v>
      </c>
      <c r="AK681" s="19">
        <v>3.8945669999999999</v>
      </c>
      <c r="AL681" s="19">
        <v>8.0999979999999994</v>
      </c>
      <c r="AM681" s="19">
        <v>337.49645499999997</v>
      </c>
    </row>
    <row r="682" spans="1:39">
      <c r="A682" s="6" t="s">
        <v>1362</v>
      </c>
      <c r="B682" s="6" t="s">
        <v>1321</v>
      </c>
      <c r="C682" s="6" t="s">
        <v>798</v>
      </c>
      <c r="D682" s="5">
        <v>0</v>
      </c>
      <c r="E682" s="5">
        <v>627.97755400000005</v>
      </c>
      <c r="F682" s="5">
        <v>167.559</v>
      </c>
      <c r="G682" s="5">
        <v>795.53655400000002</v>
      </c>
      <c r="H682" s="5">
        <v>1859.0019040000002</v>
      </c>
      <c r="I682" s="5">
        <v>143.72944000000001</v>
      </c>
      <c r="J682" s="5">
        <v>0</v>
      </c>
      <c r="K682" s="5">
        <v>2002.731344</v>
      </c>
      <c r="L682" s="5">
        <v>647.54272199999991</v>
      </c>
      <c r="M682" s="5">
        <v>864.87529500000005</v>
      </c>
      <c r="N682" s="5">
        <v>72.282773000000006</v>
      </c>
      <c r="O682" s="5">
        <v>54.21208</v>
      </c>
      <c r="P682" s="5">
        <v>1104.9601319999999</v>
      </c>
      <c r="Q682" s="5">
        <v>52.583214999999996</v>
      </c>
      <c r="R682" s="5">
        <v>2148.9134950000002</v>
      </c>
      <c r="S682" s="5">
        <v>144.80826000000002</v>
      </c>
      <c r="T682" s="5">
        <v>71.143145999999987</v>
      </c>
      <c r="U682" s="5">
        <v>0</v>
      </c>
      <c r="V682" s="5">
        <v>350.62256600000001</v>
      </c>
      <c r="W682" s="5">
        <v>6161.2980869999992</v>
      </c>
      <c r="X682" s="5">
        <v>6108.7148719999996</v>
      </c>
      <c r="Y682" s="19">
        <v>51.232877000000002</v>
      </c>
      <c r="Z682" s="19">
        <v>169.16725500000001</v>
      </c>
      <c r="AA682" s="19">
        <v>13.224197999999999</v>
      </c>
      <c r="AB682" s="19">
        <v>0</v>
      </c>
      <c r="AC682" s="19">
        <v>182.39145300000001</v>
      </c>
      <c r="AD682" s="19">
        <v>60.494990999999999</v>
      </c>
      <c r="AE682" s="19">
        <v>77.598842000000005</v>
      </c>
      <c r="AF682" s="19">
        <v>6.8589399999999996</v>
      </c>
      <c r="AG682" s="19">
        <v>5.1442030000000001</v>
      </c>
      <c r="AH682" s="19">
        <v>99.511458000000005</v>
      </c>
      <c r="AI682" s="19">
        <v>4.4993220000000003</v>
      </c>
      <c r="AJ682" s="19">
        <v>189.11344299999999</v>
      </c>
      <c r="AK682" s="19">
        <v>12.620321000000001</v>
      </c>
      <c r="AL682" s="19">
        <v>6.5812480000000004</v>
      </c>
      <c r="AM682" s="19">
        <v>502.43433300000004</v>
      </c>
    </row>
    <row r="683" spans="1:39">
      <c r="A683" s="6" t="s">
        <v>1363</v>
      </c>
      <c r="B683" s="6" t="s">
        <v>1321</v>
      </c>
      <c r="C683" s="6" t="s">
        <v>1364</v>
      </c>
      <c r="D683" s="5">
        <v>0</v>
      </c>
      <c r="E683" s="5">
        <v>356.39589000000001</v>
      </c>
      <c r="F683" s="5">
        <v>82.808999999999997</v>
      </c>
      <c r="G683" s="5">
        <v>439.20489000000003</v>
      </c>
      <c r="H683" s="5">
        <v>931.01861199999996</v>
      </c>
      <c r="I683" s="5">
        <v>75.520160000000004</v>
      </c>
      <c r="J683" s="5">
        <v>0</v>
      </c>
      <c r="K683" s="5">
        <v>1006.538772</v>
      </c>
      <c r="L683" s="5">
        <v>582.06135900000004</v>
      </c>
      <c r="M683" s="5">
        <v>760.56415099999992</v>
      </c>
      <c r="N683" s="5">
        <v>77.613509000000008</v>
      </c>
      <c r="O683" s="5">
        <v>58.210131000000004</v>
      </c>
      <c r="P683" s="5">
        <v>969.16448000000003</v>
      </c>
      <c r="Q683" s="5">
        <v>47.728466999999995</v>
      </c>
      <c r="R683" s="5">
        <v>1913.2807379999999</v>
      </c>
      <c r="S683" s="5">
        <v>88.218665999999999</v>
      </c>
      <c r="T683" s="5">
        <v>76.615696</v>
      </c>
      <c r="U683" s="5">
        <v>0</v>
      </c>
      <c r="V683" s="5">
        <v>198.065461</v>
      </c>
      <c r="W683" s="5">
        <v>4303.9855820000002</v>
      </c>
      <c r="X683" s="5">
        <v>4256.2571150000003</v>
      </c>
      <c r="Y683" s="19">
        <v>28.549050999999999</v>
      </c>
      <c r="Z683" s="19">
        <v>78.550372999999993</v>
      </c>
      <c r="AA683" s="19">
        <v>7.144425</v>
      </c>
      <c r="AB683" s="19">
        <v>0</v>
      </c>
      <c r="AC683" s="19">
        <v>85.694798000000006</v>
      </c>
      <c r="AD683" s="19">
        <v>58.360836999999997</v>
      </c>
      <c r="AE683" s="19">
        <v>79.969583</v>
      </c>
      <c r="AF683" s="19">
        <v>7.3647739999999997</v>
      </c>
      <c r="AG683" s="19">
        <v>5.5235799999999999</v>
      </c>
      <c r="AH683" s="19">
        <v>100.63020299999999</v>
      </c>
      <c r="AI683" s="19">
        <v>5.7670490000000001</v>
      </c>
      <c r="AJ683" s="19">
        <v>193.48813999999999</v>
      </c>
      <c r="AK683" s="19">
        <v>0</v>
      </c>
      <c r="AL683" s="19">
        <v>7.0874980000000001</v>
      </c>
      <c r="AM683" s="19">
        <v>373.18032399999998</v>
      </c>
    </row>
    <row r="684" spans="1:39">
      <c r="A684" s="6" t="s">
        <v>1365</v>
      </c>
      <c r="B684" s="6" t="s">
        <v>1321</v>
      </c>
      <c r="C684" s="6" t="s">
        <v>1366</v>
      </c>
      <c r="D684" s="5">
        <v>0</v>
      </c>
      <c r="E684" s="5">
        <v>706.76312399999995</v>
      </c>
      <c r="F684" s="5">
        <v>173.47800000000001</v>
      </c>
      <c r="G684" s="5">
        <v>880.2411239999999</v>
      </c>
      <c r="H684" s="5">
        <v>1928.667205</v>
      </c>
      <c r="I684" s="5">
        <v>170.20165400000002</v>
      </c>
      <c r="J684" s="5">
        <v>0</v>
      </c>
      <c r="K684" s="5">
        <v>2098.8688590000002</v>
      </c>
      <c r="L684" s="5">
        <v>766.11647300000004</v>
      </c>
      <c r="M684" s="5">
        <v>995.33455800000002</v>
      </c>
      <c r="N684" s="5">
        <v>86.047500999999997</v>
      </c>
      <c r="O684" s="5">
        <v>64.535624999999996</v>
      </c>
      <c r="P684" s="5">
        <v>1333.2267890000001</v>
      </c>
      <c r="Q684" s="5">
        <v>0</v>
      </c>
      <c r="R684" s="5">
        <v>2479.1444730000003</v>
      </c>
      <c r="S684" s="5">
        <v>151.319389</v>
      </c>
      <c r="T684" s="5">
        <v>164.176491</v>
      </c>
      <c r="U684" s="5">
        <v>0</v>
      </c>
      <c r="V684" s="5">
        <v>554.18051100000002</v>
      </c>
      <c r="W684" s="5">
        <v>7094.0473200000015</v>
      </c>
      <c r="X684" s="5">
        <v>7094.0473200000015</v>
      </c>
      <c r="Y684" s="19">
        <v>49.573770000000003</v>
      </c>
      <c r="Z684" s="19">
        <v>172.17865699999999</v>
      </c>
      <c r="AA684" s="19">
        <v>16.920494000000001</v>
      </c>
      <c r="AB684" s="19">
        <v>0</v>
      </c>
      <c r="AC684" s="19">
        <v>189.09915100000001</v>
      </c>
      <c r="AD684" s="19">
        <v>72.648827999999995</v>
      </c>
      <c r="AE684" s="19">
        <v>94.152415000000005</v>
      </c>
      <c r="AF684" s="19">
        <v>8.1650799999999997</v>
      </c>
      <c r="AG684" s="19">
        <v>6.1238099999999998</v>
      </c>
      <c r="AH684" s="19">
        <v>125.939645</v>
      </c>
      <c r="AI684" s="19">
        <v>0</v>
      </c>
      <c r="AJ684" s="19">
        <v>234.38095000000001</v>
      </c>
      <c r="AK684" s="19">
        <v>12.543148</v>
      </c>
      <c r="AL684" s="19">
        <v>15.187495999999999</v>
      </c>
      <c r="AM684" s="19">
        <v>573.43334299999992</v>
      </c>
    </row>
    <row r="685" spans="1:39">
      <c r="A685" s="6" t="s">
        <v>1367</v>
      </c>
      <c r="B685" s="6" t="s">
        <v>1321</v>
      </c>
      <c r="C685" s="6" t="s">
        <v>1368</v>
      </c>
      <c r="D685" s="5">
        <v>0</v>
      </c>
      <c r="E685" s="5">
        <v>313.82241599999998</v>
      </c>
      <c r="F685" s="5">
        <v>72.590999999999994</v>
      </c>
      <c r="G685" s="5">
        <v>386.41341599999998</v>
      </c>
      <c r="H685" s="5">
        <v>952.38677300000006</v>
      </c>
      <c r="I685" s="5">
        <v>92.368746999999999</v>
      </c>
      <c r="J685" s="5">
        <v>0</v>
      </c>
      <c r="K685" s="5">
        <v>1044.7555199999999</v>
      </c>
      <c r="L685" s="5">
        <v>605.78093699999999</v>
      </c>
      <c r="M685" s="5">
        <v>914.69685900000002</v>
      </c>
      <c r="N685" s="5">
        <v>75.845712000000006</v>
      </c>
      <c r="O685" s="5">
        <v>56.884283000000003</v>
      </c>
      <c r="P685" s="5">
        <v>1160.0537260000001</v>
      </c>
      <c r="Q685" s="5">
        <v>60.646517999999993</v>
      </c>
      <c r="R685" s="5">
        <v>2268.1270980000004</v>
      </c>
      <c r="S685" s="5">
        <v>69.526429000000007</v>
      </c>
      <c r="T685" s="5">
        <v>109.45099400000001</v>
      </c>
      <c r="U685" s="5">
        <v>0</v>
      </c>
      <c r="V685" s="5">
        <v>381.67976400000003</v>
      </c>
      <c r="W685" s="5">
        <v>4865.7341580000011</v>
      </c>
      <c r="X685" s="5">
        <v>4805.0876400000006</v>
      </c>
      <c r="Y685" s="19">
        <v>25.651439</v>
      </c>
      <c r="Z685" s="19">
        <v>90.122375000000005</v>
      </c>
      <c r="AA685" s="19">
        <v>9.462567</v>
      </c>
      <c r="AB685" s="19">
        <v>0</v>
      </c>
      <c r="AC685" s="19">
        <v>99.584941999999998</v>
      </c>
      <c r="AD685" s="19">
        <v>60.497956000000002</v>
      </c>
      <c r="AE685" s="19">
        <v>88.493256000000002</v>
      </c>
      <c r="AF685" s="19">
        <v>7.1970270000000003</v>
      </c>
      <c r="AG685" s="19">
        <v>5.3977700000000004</v>
      </c>
      <c r="AH685" s="19">
        <v>111.67520500000001</v>
      </c>
      <c r="AI685" s="19">
        <v>6.1939799999999998</v>
      </c>
      <c r="AJ685" s="19">
        <v>212.76325800000001</v>
      </c>
      <c r="AK685" s="19">
        <v>7.6146719999999997</v>
      </c>
      <c r="AL685" s="19">
        <v>10.124997</v>
      </c>
      <c r="AM685" s="19">
        <v>416.23726399999998</v>
      </c>
    </row>
    <row r="686" spans="1:39">
      <c r="A686" s="6" t="s">
        <v>1369</v>
      </c>
      <c r="B686" s="6" t="s">
        <v>1321</v>
      </c>
      <c r="C686" s="6" t="s">
        <v>1370</v>
      </c>
      <c r="D686" s="5">
        <v>0</v>
      </c>
      <c r="E686" s="5">
        <v>689.42907200000002</v>
      </c>
      <c r="F686" s="5">
        <v>145.887</v>
      </c>
      <c r="G686" s="5">
        <v>835.31607200000008</v>
      </c>
      <c r="H686" s="5">
        <v>1902.674221</v>
      </c>
      <c r="I686" s="5">
        <v>189.930058</v>
      </c>
      <c r="J686" s="5">
        <v>0</v>
      </c>
      <c r="K686" s="5">
        <v>2092.6042789999997</v>
      </c>
      <c r="L686" s="5">
        <v>718.74723499999993</v>
      </c>
      <c r="M686" s="5">
        <v>838.90515500000004</v>
      </c>
      <c r="N686" s="5">
        <v>67.689660000000003</v>
      </c>
      <c r="O686" s="5">
        <v>50.767245000000003</v>
      </c>
      <c r="P686" s="5">
        <v>961.54509900000005</v>
      </c>
      <c r="Q686" s="5">
        <v>115.84880699999999</v>
      </c>
      <c r="R686" s="5">
        <v>2034.7559659999999</v>
      </c>
      <c r="S686" s="5">
        <v>161.25526199999999</v>
      </c>
      <c r="T686" s="5">
        <v>251.73728599999998</v>
      </c>
      <c r="U686" s="5">
        <v>0</v>
      </c>
      <c r="V686" s="5">
        <v>611.178314</v>
      </c>
      <c r="W686" s="5">
        <v>6705.5944140000001</v>
      </c>
      <c r="X686" s="5">
        <v>6589.7456069999998</v>
      </c>
      <c r="Y686" s="19">
        <v>53.149082999999997</v>
      </c>
      <c r="Z686" s="19">
        <v>170.647662</v>
      </c>
      <c r="AA686" s="19">
        <v>18.337904999999999</v>
      </c>
      <c r="AB686" s="19">
        <v>0</v>
      </c>
      <c r="AC686" s="19">
        <v>188.985567</v>
      </c>
      <c r="AD686" s="19">
        <v>64.209836999999993</v>
      </c>
      <c r="AE686" s="19">
        <v>64.185694999999996</v>
      </c>
      <c r="AF686" s="19">
        <v>6.4230970000000003</v>
      </c>
      <c r="AG686" s="19">
        <v>4.8173240000000002</v>
      </c>
      <c r="AH686" s="19">
        <v>73.569033000000005</v>
      </c>
      <c r="AI686" s="19">
        <v>8.8637390000000007</v>
      </c>
      <c r="AJ686" s="19">
        <v>148.995149</v>
      </c>
      <c r="AK686" s="19">
        <v>13.174797</v>
      </c>
      <c r="AL686" s="19">
        <v>23.287495</v>
      </c>
      <c r="AM686" s="19">
        <v>491.80192800000003</v>
      </c>
    </row>
    <row r="687" spans="1:39">
      <c r="A687" s="6" t="s">
        <v>1371</v>
      </c>
      <c r="B687" s="6" t="s">
        <v>1321</v>
      </c>
      <c r="C687" s="6" t="s">
        <v>1372</v>
      </c>
      <c r="D687" s="5">
        <v>0</v>
      </c>
      <c r="E687" s="5">
        <v>428.93980399999998</v>
      </c>
      <c r="F687" s="5">
        <v>100.224</v>
      </c>
      <c r="G687" s="5">
        <v>529.16380400000003</v>
      </c>
      <c r="H687" s="5">
        <v>1611.267486</v>
      </c>
      <c r="I687" s="5">
        <v>150.211209</v>
      </c>
      <c r="J687" s="5">
        <v>0</v>
      </c>
      <c r="K687" s="5">
        <v>1761.478695</v>
      </c>
      <c r="L687" s="5">
        <v>586.88977</v>
      </c>
      <c r="M687" s="5">
        <v>892.86583700000006</v>
      </c>
      <c r="N687" s="5">
        <v>72.571793</v>
      </c>
      <c r="O687" s="5">
        <v>54.428845000000003</v>
      </c>
      <c r="P687" s="5">
        <v>1125.2047299999999</v>
      </c>
      <c r="Q687" s="5">
        <v>63.412044000000002</v>
      </c>
      <c r="R687" s="5">
        <v>2208.4832489999999</v>
      </c>
      <c r="S687" s="5">
        <v>88.489869999999996</v>
      </c>
      <c r="T687" s="5">
        <v>136.81374199999999</v>
      </c>
      <c r="U687" s="5">
        <v>0</v>
      </c>
      <c r="V687" s="5">
        <v>280.94205599999998</v>
      </c>
      <c r="W687" s="5">
        <v>5592.2611859999988</v>
      </c>
      <c r="X687" s="5">
        <v>5528.8491419999991</v>
      </c>
      <c r="Y687" s="19">
        <v>33.457377999999999</v>
      </c>
      <c r="Z687" s="19">
        <v>152.71852200000001</v>
      </c>
      <c r="AA687" s="19">
        <v>14.078950000000001</v>
      </c>
      <c r="AB687" s="19">
        <v>0</v>
      </c>
      <c r="AC687" s="19">
        <v>166.797472</v>
      </c>
      <c r="AD687" s="19">
        <v>56.800854000000001</v>
      </c>
      <c r="AE687" s="19">
        <v>85.005388999999994</v>
      </c>
      <c r="AF687" s="19">
        <v>6.8863649999999996</v>
      </c>
      <c r="AG687" s="19">
        <v>5.1647730000000003</v>
      </c>
      <c r="AH687" s="19">
        <v>106.813875</v>
      </c>
      <c r="AI687" s="19">
        <v>6.2203049999999998</v>
      </c>
      <c r="AJ687" s="19">
        <v>203.87040200000001</v>
      </c>
      <c r="AK687" s="19">
        <v>8.0197099999999999</v>
      </c>
      <c r="AL687" s="19">
        <v>12.656247</v>
      </c>
      <c r="AM687" s="19">
        <v>481.60206299999999</v>
      </c>
    </row>
    <row r="688" spans="1:39">
      <c r="A688" s="6" t="s">
        <v>1373</v>
      </c>
      <c r="B688" s="6" t="s">
        <v>1321</v>
      </c>
      <c r="C688" s="6" t="s">
        <v>1374</v>
      </c>
      <c r="D688" s="5">
        <v>0</v>
      </c>
      <c r="E688" s="5">
        <v>280.29367999999999</v>
      </c>
      <c r="F688" s="5">
        <v>52.415999999999997</v>
      </c>
      <c r="G688" s="5">
        <v>332.70967999999999</v>
      </c>
      <c r="H688" s="5">
        <v>1002.770726</v>
      </c>
      <c r="I688" s="5">
        <v>72.008778000000007</v>
      </c>
      <c r="J688" s="5">
        <v>0</v>
      </c>
      <c r="K688" s="5">
        <v>1074.7795039999999</v>
      </c>
      <c r="L688" s="5">
        <v>501.633736</v>
      </c>
      <c r="M688" s="5">
        <v>963.25141899999994</v>
      </c>
      <c r="N688" s="5">
        <v>58.138292</v>
      </c>
      <c r="O688" s="5">
        <v>43.603720000000003</v>
      </c>
      <c r="P688" s="5">
        <v>1204.869578</v>
      </c>
      <c r="Q688" s="5">
        <v>73.726331000000002</v>
      </c>
      <c r="R688" s="5">
        <v>2343.58934</v>
      </c>
      <c r="S688" s="5">
        <v>66.468288999999999</v>
      </c>
      <c r="T688" s="5">
        <v>43.780397999999998</v>
      </c>
      <c r="U688" s="5">
        <v>0</v>
      </c>
      <c r="V688" s="5">
        <v>196.10099600000001</v>
      </c>
      <c r="W688" s="5">
        <v>4559.0619429999997</v>
      </c>
      <c r="X688" s="5">
        <v>4485.3356119999999</v>
      </c>
      <c r="Y688" s="19">
        <v>22.106892999999999</v>
      </c>
      <c r="Z688" s="19">
        <v>74.624802000000003</v>
      </c>
      <c r="AA688" s="19">
        <v>6.5644729999999996</v>
      </c>
      <c r="AB688" s="19">
        <v>0</v>
      </c>
      <c r="AC688" s="19">
        <v>81.189274999999995</v>
      </c>
      <c r="AD688" s="19">
        <v>46.876306</v>
      </c>
      <c r="AE688" s="19">
        <v>79.509812999999994</v>
      </c>
      <c r="AF688" s="19">
        <v>5.5167630000000001</v>
      </c>
      <c r="AG688" s="19">
        <v>4.1375729999999997</v>
      </c>
      <c r="AH688" s="19">
        <v>100.41664299999999</v>
      </c>
      <c r="AI688" s="19">
        <v>5.5191889999999999</v>
      </c>
      <c r="AJ688" s="19">
        <v>189.580792</v>
      </c>
      <c r="AK688" s="19">
        <v>6.0677719999999997</v>
      </c>
      <c r="AL688" s="19">
        <v>4.0499989999999997</v>
      </c>
      <c r="AM688" s="19">
        <v>349.871037</v>
      </c>
    </row>
    <row r="689" spans="1:39">
      <c r="A689" s="6" t="s">
        <v>1375</v>
      </c>
      <c r="B689" s="6" t="s">
        <v>1321</v>
      </c>
      <c r="C689" s="6" t="s">
        <v>1376</v>
      </c>
      <c r="D689" s="5">
        <v>0</v>
      </c>
      <c r="E689" s="5">
        <v>1409.2519399999999</v>
      </c>
      <c r="F689" s="5">
        <v>366.26100000000002</v>
      </c>
      <c r="G689" s="5">
        <v>1775.5129399999998</v>
      </c>
      <c r="H689" s="5">
        <v>5285.6666189999996</v>
      </c>
      <c r="I689" s="5">
        <v>361.327898</v>
      </c>
      <c r="J689" s="5">
        <v>0</v>
      </c>
      <c r="K689" s="5">
        <v>5646.9945170000001</v>
      </c>
      <c r="L689" s="5">
        <v>1076.7789700000001</v>
      </c>
      <c r="M689" s="5">
        <v>697.01322199999993</v>
      </c>
      <c r="N689" s="5">
        <v>97.524579000000003</v>
      </c>
      <c r="O689" s="5">
        <v>73.143433000000002</v>
      </c>
      <c r="P689" s="5">
        <v>798.90991700000006</v>
      </c>
      <c r="Q689" s="5">
        <v>96.254206999999994</v>
      </c>
      <c r="R689" s="5">
        <v>1762.845358</v>
      </c>
      <c r="S689" s="5">
        <v>282.92980299999999</v>
      </c>
      <c r="T689" s="5">
        <v>0</v>
      </c>
      <c r="U689" s="5">
        <v>0</v>
      </c>
      <c r="V689" s="5">
        <v>948.64321299999995</v>
      </c>
      <c r="W689" s="5">
        <v>11493.704801</v>
      </c>
      <c r="X689" s="5">
        <v>11397.450593999998</v>
      </c>
      <c r="Y689" s="19">
        <v>111.297836</v>
      </c>
      <c r="Z689" s="19">
        <v>350.09664700000002</v>
      </c>
      <c r="AA689" s="19">
        <v>32.763930999999999</v>
      </c>
      <c r="AB689" s="19">
        <v>0</v>
      </c>
      <c r="AC689" s="19">
        <v>382.86057799999998</v>
      </c>
      <c r="AD689" s="19">
        <v>97.761031000000003</v>
      </c>
      <c r="AE689" s="19">
        <v>63.930231999999997</v>
      </c>
      <c r="AF689" s="19">
        <v>9.2541480000000007</v>
      </c>
      <c r="AG689" s="19">
        <v>6.9406109999999996</v>
      </c>
      <c r="AH689" s="19">
        <v>73.276223000000002</v>
      </c>
      <c r="AI689" s="19">
        <v>8.8284610000000008</v>
      </c>
      <c r="AJ689" s="19">
        <v>153.40121400000001</v>
      </c>
      <c r="AK689" s="19">
        <v>0</v>
      </c>
      <c r="AL689" s="19">
        <v>0</v>
      </c>
      <c r="AM689" s="19">
        <v>745.32065899999998</v>
      </c>
    </row>
    <row r="690" spans="1:39">
      <c r="A690" s="5" t="s">
        <v>1377</v>
      </c>
      <c r="B690" s="5" t="s">
        <v>1378</v>
      </c>
      <c r="C690" s="5" t="s">
        <v>1379</v>
      </c>
      <c r="D690" s="5">
        <v>98269.295016000004</v>
      </c>
      <c r="E690" s="5">
        <v>3330.988112</v>
      </c>
      <c r="F690" s="5">
        <v>1485.7349999999999</v>
      </c>
      <c r="G690" s="5">
        <v>103086.01812800001</v>
      </c>
      <c r="H690" s="5">
        <v>17015.645607999999</v>
      </c>
      <c r="I690" s="5">
        <v>2213.061639</v>
      </c>
      <c r="J690" s="5">
        <v>2898.7041439999998</v>
      </c>
      <c r="K690" s="5">
        <v>22127.411390999998</v>
      </c>
      <c r="L690" s="5">
        <v>4652.6568150000003</v>
      </c>
      <c r="M690" s="5">
        <v>0</v>
      </c>
      <c r="N690" s="5">
        <v>441.780599</v>
      </c>
      <c r="O690" s="5">
        <v>331.33544900000004</v>
      </c>
      <c r="P690" s="5">
        <v>5712.919535</v>
      </c>
      <c r="Q690" s="5">
        <v>688.30355799999995</v>
      </c>
      <c r="R690" s="5">
        <v>7174.3391409999995</v>
      </c>
      <c r="S690" s="5">
        <v>466.83186999999998</v>
      </c>
      <c r="T690" s="5">
        <v>0</v>
      </c>
      <c r="U690" s="5">
        <v>0</v>
      </c>
      <c r="V690" s="5">
        <v>1771.3818719999999</v>
      </c>
      <c r="W690" s="5">
        <v>139278.63921700002</v>
      </c>
      <c r="X690" s="5">
        <v>138590.335659</v>
      </c>
      <c r="Y690" s="19">
        <v>0</v>
      </c>
      <c r="Z690" s="19">
        <v>1371.6015910000001</v>
      </c>
      <c r="AA690" s="19">
        <v>209.773796</v>
      </c>
      <c r="AB690" s="19">
        <v>271.77396399999998</v>
      </c>
      <c r="AC690" s="19">
        <v>1853.149351</v>
      </c>
      <c r="AD690" s="19">
        <v>408.59914400000002</v>
      </c>
      <c r="AE690" s="19">
        <v>0</v>
      </c>
      <c r="AF690" s="19">
        <v>41.920800999999997</v>
      </c>
      <c r="AG690" s="19">
        <v>31.440598999999999</v>
      </c>
      <c r="AH690" s="19">
        <v>545.50954300000001</v>
      </c>
      <c r="AI690" s="19">
        <v>65.724041999999997</v>
      </c>
      <c r="AJ690" s="19">
        <v>618.87094300000001</v>
      </c>
      <c r="AK690" s="19">
        <v>54.691327000000001</v>
      </c>
      <c r="AL690" s="19">
        <v>0</v>
      </c>
      <c r="AM690" s="19">
        <v>2935.3107650000002</v>
      </c>
    </row>
    <row r="691" spans="1:39">
      <c r="A691" s="6" t="s">
        <v>1380</v>
      </c>
      <c r="B691" s="6" t="s">
        <v>1378</v>
      </c>
      <c r="C691" s="6" t="s">
        <v>1381</v>
      </c>
      <c r="D691" s="5">
        <v>0</v>
      </c>
      <c r="E691" s="5">
        <v>914.33016199999997</v>
      </c>
      <c r="F691" s="5">
        <v>398.86799999999999</v>
      </c>
      <c r="G691" s="5">
        <v>1313.1981619999999</v>
      </c>
      <c r="H691" s="5">
        <v>3860.905021</v>
      </c>
      <c r="I691" s="5">
        <v>431.047729</v>
      </c>
      <c r="J691" s="5">
        <v>508.46957900000001</v>
      </c>
      <c r="K691" s="5">
        <v>4800.422329</v>
      </c>
      <c r="L691" s="5">
        <v>962.808761</v>
      </c>
      <c r="M691" s="5">
        <v>565.08353199999999</v>
      </c>
      <c r="N691" s="5">
        <v>79.476590000000002</v>
      </c>
      <c r="O691" s="5">
        <v>59.607442999999996</v>
      </c>
      <c r="P691" s="5">
        <v>647.69336299999998</v>
      </c>
      <c r="Q691" s="5">
        <v>78.035345000000007</v>
      </c>
      <c r="R691" s="5">
        <v>1429.8962730000001</v>
      </c>
      <c r="S691" s="5">
        <v>110.703333</v>
      </c>
      <c r="T691" s="5">
        <v>0</v>
      </c>
      <c r="U691" s="5">
        <v>0</v>
      </c>
      <c r="V691" s="5">
        <v>343.22462999999999</v>
      </c>
      <c r="W691" s="5">
        <v>8960.2534880000021</v>
      </c>
      <c r="X691" s="5">
        <v>8882.2181430000019</v>
      </c>
      <c r="Y691" s="19">
        <v>80.676190000000005</v>
      </c>
      <c r="Z691" s="19">
        <v>293.702901</v>
      </c>
      <c r="AA691" s="19">
        <v>36.627068999999999</v>
      </c>
      <c r="AB691" s="19">
        <v>64.643597</v>
      </c>
      <c r="AC691" s="19">
        <v>394.973567</v>
      </c>
      <c r="AD691" s="19">
        <v>81.424494999999993</v>
      </c>
      <c r="AE691" s="19">
        <v>54.833523</v>
      </c>
      <c r="AF691" s="19">
        <v>7.5415679999999998</v>
      </c>
      <c r="AG691" s="19">
        <v>5.6561760000000003</v>
      </c>
      <c r="AH691" s="19">
        <v>62.849663</v>
      </c>
      <c r="AI691" s="19">
        <v>7.5722480000000001</v>
      </c>
      <c r="AJ691" s="19">
        <v>130.88093000000001</v>
      </c>
      <c r="AK691" s="19">
        <v>14.019671000000001</v>
      </c>
      <c r="AL691" s="19">
        <v>0</v>
      </c>
      <c r="AM691" s="19">
        <v>701.97485300000005</v>
      </c>
    </row>
    <row r="692" spans="1:39">
      <c r="A692" s="6" t="s">
        <v>1382</v>
      </c>
      <c r="B692" s="6" t="s">
        <v>1378</v>
      </c>
      <c r="C692" s="6" t="s">
        <v>1383</v>
      </c>
      <c r="D692" s="5">
        <v>0</v>
      </c>
      <c r="E692" s="5">
        <v>74.487441000000004</v>
      </c>
      <c r="F692" s="5">
        <v>30.501000000000001</v>
      </c>
      <c r="G692" s="5">
        <v>104.98844100000001</v>
      </c>
      <c r="H692" s="5">
        <v>353.56789199999997</v>
      </c>
      <c r="I692" s="5">
        <v>44.977949000000002</v>
      </c>
      <c r="J692" s="5">
        <v>0</v>
      </c>
      <c r="K692" s="5">
        <v>398.545841</v>
      </c>
      <c r="L692" s="5">
        <v>303.45853799999998</v>
      </c>
      <c r="M692" s="5">
        <v>451.04701</v>
      </c>
      <c r="N692" s="5">
        <v>43.166888</v>
      </c>
      <c r="O692" s="5">
        <v>32.375166</v>
      </c>
      <c r="P692" s="5">
        <v>566.291246</v>
      </c>
      <c r="Q692" s="5">
        <v>33.284233</v>
      </c>
      <c r="R692" s="5">
        <v>1126.1645430000001</v>
      </c>
      <c r="S692" s="5">
        <v>18.010694999999998</v>
      </c>
      <c r="T692" s="5">
        <v>0</v>
      </c>
      <c r="U692" s="5">
        <v>0</v>
      </c>
      <c r="V692" s="5">
        <v>44.440404000000001</v>
      </c>
      <c r="W692" s="5">
        <v>1995.6084620000004</v>
      </c>
      <c r="X692" s="5">
        <v>1962.3242290000003</v>
      </c>
      <c r="Y692" s="19">
        <v>6.4834389999999997</v>
      </c>
      <c r="Z692" s="19">
        <v>32.819969999999998</v>
      </c>
      <c r="AA692" s="19">
        <v>3.818943</v>
      </c>
      <c r="AB692" s="19">
        <v>0</v>
      </c>
      <c r="AC692" s="19">
        <v>36.638913000000002</v>
      </c>
      <c r="AD692" s="19">
        <v>31.829378999999999</v>
      </c>
      <c r="AE692" s="19">
        <v>45.201963999999997</v>
      </c>
      <c r="AF692" s="19">
        <v>4.0961220000000003</v>
      </c>
      <c r="AG692" s="19">
        <v>3.0720900000000002</v>
      </c>
      <c r="AH692" s="19">
        <v>56.336210999999999</v>
      </c>
      <c r="AI692" s="19">
        <v>3.5797349999999999</v>
      </c>
      <c r="AJ692" s="19">
        <v>108.70638700000001</v>
      </c>
      <c r="AK692" s="19">
        <v>1.6142810000000001</v>
      </c>
      <c r="AL692" s="19">
        <v>0</v>
      </c>
      <c r="AM692" s="19">
        <v>185.27239899999998</v>
      </c>
    </row>
    <row r="693" spans="1:39">
      <c r="A693" s="6" t="s">
        <v>1384</v>
      </c>
      <c r="B693" s="6" t="s">
        <v>1378</v>
      </c>
      <c r="C693" s="6" t="s">
        <v>1385</v>
      </c>
      <c r="D693" s="5">
        <v>0</v>
      </c>
      <c r="E693" s="5">
        <v>71.63371699999999</v>
      </c>
      <c r="F693" s="5">
        <v>27.890999999999998</v>
      </c>
      <c r="G693" s="5">
        <v>99.524716999999995</v>
      </c>
      <c r="H693" s="5">
        <v>420.57505500000002</v>
      </c>
      <c r="I693" s="5">
        <v>50.176000000000002</v>
      </c>
      <c r="J693" s="5">
        <v>0</v>
      </c>
      <c r="K693" s="5">
        <v>470.75105500000001</v>
      </c>
      <c r="L693" s="5">
        <v>327.98187199999995</v>
      </c>
      <c r="M693" s="5">
        <v>653.86637800000005</v>
      </c>
      <c r="N693" s="5">
        <v>44.971459000000003</v>
      </c>
      <c r="O693" s="5">
        <v>33.728593999999994</v>
      </c>
      <c r="P693" s="5">
        <v>803.34375999999997</v>
      </c>
      <c r="Q693" s="5">
        <v>58.596806999999998</v>
      </c>
      <c r="R693" s="5">
        <v>1594.5069979999998</v>
      </c>
      <c r="S693" s="5">
        <v>15.445667</v>
      </c>
      <c r="T693" s="5">
        <v>0</v>
      </c>
      <c r="U693" s="5">
        <v>0</v>
      </c>
      <c r="V693" s="5">
        <v>48.787322000000003</v>
      </c>
      <c r="W693" s="5">
        <v>2556.9976310000002</v>
      </c>
      <c r="X693" s="5">
        <v>2498.4008239999998</v>
      </c>
      <c r="Y693" s="19">
        <v>6.2839619999999998</v>
      </c>
      <c r="Z693" s="19">
        <v>41.713566999999998</v>
      </c>
      <c r="AA693" s="19">
        <v>4.2406709999999999</v>
      </c>
      <c r="AB693" s="19">
        <v>0</v>
      </c>
      <c r="AC693" s="19">
        <v>45.954237999999997</v>
      </c>
      <c r="AD693" s="19">
        <v>33.639513999999998</v>
      </c>
      <c r="AE693" s="19">
        <v>54.651843</v>
      </c>
      <c r="AF693" s="19">
        <v>4.2673579999999998</v>
      </c>
      <c r="AG693" s="19">
        <v>3.2005189999999999</v>
      </c>
      <c r="AH693" s="19">
        <v>67.599029000000002</v>
      </c>
      <c r="AI693" s="19">
        <v>4.6309199999999997</v>
      </c>
      <c r="AJ693" s="19">
        <v>129.718749</v>
      </c>
      <c r="AK693" s="19">
        <v>1.568786</v>
      </c>
      <c r="AL693" s="19">
        <v>0</v>
      </c>
      <c r="AM693" s="19">
        <v>217.16524899999999</v>
      </c>
    </row>
    <row r="694" spans="1:39">
      <c r="A694" s="6" t="s">
        <v>1386</v>
      </c>
      <c r="B694" s="6" t="s">
        <v>1378</v>
      </c>
      <c r="C694" s="6" t="s">
        <v>1387</v>
      </c>
      <c r="D694" s="5">
        <v>0</v>
      </c>
      <c r="E694" s="5">
        <v>114.61642500000001</v>
      </c>
      <c r="F694" s="5">
        <v>10.670999999999999</v>
      </c>
      <c r="G694" s="5">
        <v>125.287425</v>
      </c>
      <c r="H694" s="5">
        <v>421.50603999999998</v>
      </c>
      <c r="I694" s="5">
        <v>69.617114000000001</v>
      </c>
      <c r="J694" s="5">
        <v>116.02833199999999</v>
      </c>
      <c r="K694" s="5">
        <v>607.15148599999998</v>
      </c>
      <c r="L694" s="5">
        <v>366.305091</v>
      </c>
      <c r="M694" s="5">
        <v>460.75650000000002</v>
      </c>
      <c r="N694" s="5">
        <v>53.922311999999998</v>
      </c>
      <c r="O694" s="5">
        <v>40.441735000000001</v>
      </c>
      <c r="P694" s="5">
        <v>573.68850399999997</v>
      </c>
      <c r="Q694" s="5">
        <v>36.820166</v>
      </c>
      <c r="R694" s="5">
        <v>1165.6292169999999</v>
      </c>
      <c r="S694" s="5">
        <v>17.530759</v>
      </c>
      <c r="T694" s="5">
        <v>0</v>
      </c>
      <c r="U694" s="5">
        <v>0</v>
      </c>
      <c r="V694" s="5">
        <v>50.838431999999997</v>
      </c>
      <c r="W694" s="5">
        <v>2332.7424100000003</v>
      </c>
      <c r="X694" s="5">
        <v>2295.9222439999999</v>
      </c>
      <c r="Y694" s="19">
        <v>10.113213999999999</v>
      </c>
      <c r="Z694" s="19">
        <v>41.135137</v>
      </c>
      <c r="AA694" s="19">
        <v>5.9873589999999997</v>
      </c>
      <c r="AB694" s="19">
        <v>12.863714999999999</v>
      </c>
      <c r="AC694" s="19">
        <v>59.986210999999997</v>
      </c>
      <c r="AD694" s="19">
        <v>38.262146999999999</v>
      </c>
      <c r="AE694" s="19">
        <v>41.915981000000002</v>
      </c>
      <c r="AF694" s="19">
        <v>5.116708</v>
      </c>
      <c r="AG694" s="19">
        <v>3.8375300000000001</v>
      </c>
      <c r="AH694" s="19">
        <v>52.170900000000003</v>
      </c>
      <c r="AI694" s="19">
        <v>3.3606319999999998</v>
      </c>
      <c r="AJ694" s="19">
        <v>103.04111899999999</v>
      </c>
      <c r="AK694" s="19">
        <v>2.1427079999999998</v>
      </c>
      <c r="AL694" s="19">
        <v>0</v>
      </c>
      <c r="AM694" s="19">
        <v>213.545399</v>
      </c>
    </row>
    <row r="695" spans="1:39">
      <c r="A695" s="6" t="s">
        <v>1388</v>
      </c>
      <c r="B695" s="6" t="s">
        <v>1378</v>
      </c>
      <c r="C695" s="6" t="s">
        <v>1389</v>
      </c>
      <c r="D695" s="5">
        <v>0</v>
      </c>
      <c r="E695" s="5">
        <v>70.348962999999998</v>
      </c>
      <c r="F695" s="5">
        <v>37.341000000000001</v>
      </c>
      <c r="G695" s="5">
        <v>107.68996300000001</v>
      </c>
      <c r="H695" s="5">
        <v>561.37001699999996</v>
      </c>
      <c r="I695" s="5">
        <v>65.159601000000009</v>
      </c>
      <c r="J695" s="5">
        <v>93.891152000000005</v>
      </c>
      <c r="K695" s="5">
        <v>720.42077000000006</v>
      </c>
      <c r="L695" s="5">
        <v>279.374594</v>
      </c>
      <c r="M695" s="5">
        <v>507.56298499999997</v>
      </c>
      <c r="N695" s="5">
        <v>39.066471</v>
      </c>
      <c r="O695" s="5">
        <v>29.299852999999999</v>
      </c>
      <c r="P695" s="5">
        <v>627.76781799999992</v>
      </c>
      <c r="Q695" s="5">
        <v>43.030878999999999</v>
      </c>
      <c r="R695" s="5">
        <v>1246.7280060000001</v>
      </c>
      <c r="S695" s="5">
        <v>12.75966</v>
      </c>
      <c r="T695" s="5">
        <v>0</v>
      </c>
      <c r="U695" s="5">
        <v>0</v>
      </c>
      <c r="V695" s="5">
        <v>47.476159000000003</v>
      </c>
      <c r="W695" s="5">
        <v>2414.4491520000001</v>
      </c>
      <c r="X695" s="5">
        <v>2371.4182730000002</v>
      </c>
      <c r="Y695" s="19">
        <v>6.6825869999999998</v>
      </c>
      <c r="Z695" s="19">
        <v>52.740960999999999</v>
      </c>
      <c r="AA695" s="19">
        <v>6.1233510000000004</v>
      </c>
      <c r="AB695" s="19">
        <v>0</v>
      </c>
      <c r="AC695" s="19">
        <v>58.864311999999998</v>
      </c>
      <c r="AD695" s="19">
        <v>29.220078999999998</v>
      </c>
      <c r="AE695" s="19">
        <v>42.798288999999997</v>
      </c>
      <c r="AF695" s="19">
        <v>3.7070319999999999</v>
      </c>
      <c r="AG695" s="19">
        <v>2.7802730000000002</v>
      </c>
      <c r="AH695" s="19">
        <v>53.26896</v>
      </c>
      <c r="AI695" s="19">
        <v>3.431435</v>
      </c>
      <c r="AJ695" s="19">
        <v>102.554554</v>
      </c>
      <c r="AK695" s="19">
        <v>1.5786230000000001</v>
      </c>
      <c r="AL695" s="19">
        <v>0</v>
      </c>
      <c r="AM695" s="19">
        <v>198.90015499999998</v>
      </c>
    </row>
    <row r="696" spans="1:39">
      <c r="A696" s="6" t="s">
        <v>1390</v>
      </c>
      <c r="B696" s="6" t="s">
        <v>1378</v>
      </c>
      <c r="C696" s="6" t="s">
        <v>1391</v>
      </c>
      <c r="D696" s="5">
        <v>0</v>
      </c>
      <c r="E696" s="5">
        <v>265.02697500000005</v>
      </c>
      <c r="F696" s="5">
        <v>101.955</v>
      </c>
      <c r="G696" s="5">
        <v>366.98197500000003</v>
      </c>
      <c r="H696" s="5">
        <v>1143.919335</v>
      </c>
      <c r="I696" s="5">
        <v>138.58765100000002</v>
      </c>
      <c r="J696" s="5">
        <v>0</v>
      </c>
      <c r="K696" s="5">
        <v>1282.5069860000001</v>
      </c>
      <c r="L696" s="5">
        <v>441.65137300000004</v>
      </c>
      <c r="M696" s="5">
        <v>570.1986629999999</v>
      </c>
      <c r="N696" s="5">
        <v>55.714737</v>
      </c>
      <c r="O696" s="5">
        <v>41.786053000000003</v>
      </c>
      <c r="P696" s="5">
        <v>724.81183799999997</v>
      </c>
      <c r="Q696" s="5">
        <v>36.826684</v>
      </c>
      <c r="R696" s="5">
        <v>1429.3379750000001</v>
      </c>
      <c r="S696" s="5">
        <v>42.780050000000003</v>
      </c>
      <c r="T696" s="5">
        <v>0</v>
      </c>
      <c r="U696" s="5">
        <v>0</v>
      </c>
      <c r="V696" s="5">
        <v>113.87077099999999</v>
      </c>
      <c r="W696" s="5">
        <v>3677.1291300000003</v>
      </c>
      <c r="X696" s="5">
        <v>3640.3024460000006</v>
      </c>
      <c r="Y696" s="19">
        <v>23.384733000000001</v>
      </c>
      <c r="Z696" s="19">
        <v>90.072553999999997</v>
      </c>
      <c r="AA696" s="19">
        <v>11.35572</v>
      </c>
      <c r="AB696" s="19">
        <v>0</v>
      </c>
      <c r="AC696" s="19">
        <v>101.428274</v>
      </c>
      <c r="AD696" s="19">
        <v>42.917211999999999</v>
      </c>
      <c r="AE696" s="19">
        <v>43.257356999999999</v>
      </c>
      <c r="AF696" s="19">
        <v>5.286791</v>
      </c>
      <c r="AG696" s="19">
        <v>3.9650940000000001</v>
      </c>
      <c r="AH696" s="19">
        <v>56.08052</v>
      </c>
      <c r="AI696" s="19">
        <v>2.1504880000000002</v>
      </c>
      <c r="AJ696" s="19">
        <v>108.58976199999999</v>
      </c>
      <c r="AK696" s="19">
        <v>3.9860890000000002</v>
      </c>
      <c r="AL696" s="19">
        <v>0</v>
      </c>
      <c r="AM696" s="19">
        <v>280.30606999999998</v>
      </c>
    </row>
    <row r="697" spans="1:39">
      <c r="A697" s="6" t="s">
        <v>1392</v>
      </c>
      <c r="B697" s="6" t="s">
        <v>1378</v>
      </c>
      <c r="C697" s="6" t="s">
        <v>1393</v>
      </c>
      <c r="D697" s="5">
        <v>0</v>
      </c>
      <c r="E697" s="5">
        <v>43.368318999999993</v>
      </c>
      <c r="F697" s="5">
        <v>14.349</v>
      </c>
      <c r="G697" s="5">
        <v>57.717318999999996</v>
      </c>
      <c r="H697" s="5">
        <v>291.35601600000001</v>
      </c>
      <c r="I697" s="5">
        <v>15.597337</v>
      </c>
      <c r="J697" s="5">
        <v>0</v>
      </c>
      <c r="K697" s="5">
        <v>306.95335299999999</v>
      </c>
      <c r="L697" s="5">
        <v>171.248547</v>
      </c>
      <c r="M697" s="5">
        <v>299.64162599999997</v>
      </c>
      <c r="N697" s="5">
        <v>25.472279999999998</v>
      </c>
      <c r="O697" s="5">
        <v>19.104209999999998</v>
      </c>
      <c r="P697" s="5">
        <v>369.65317700000003</v>
      </c>
      <c r="Q697" s="5">
        <v>25.963318000000001</v>
      </c>
      <c r="R697" s="5">
        <v>739.834611</v>
      </c>
      <c r="S697" s="5">
        <v>2.5358049999999999</v>
      </c>
      <c r="T697" s="5">
        <v>0</v>
      </c>
      <c r="U697" s="5">
        <v>0</v>
      </c>
      <c r="V697" s="5">
        <v>13.379429</v>
      </c>
      <c r="W697" s="5">
        <v>1291.6690639999999</v>
      </c>
      <c r="X697" s="5">
        <v>1265.7057460000001</v>
      </c>
      <c r="Y697" s="19">
        <v>3.826616</v>
      </c>
      <c r="Z697" s="19">
        <v>29.102789999999999</v>
      </c>
      <c r="AA697" s="19">
        <v>1.4272720000000001</v>
      </c>
      <c r="AB697" s="19">
        <v>0</v>
      </c>
      <c r="AC697" s="19">
        <v>30.530062000000001</v>
      </c>
      <c r="AD697" s="19">
        <v>18.305146000000001</v>
      </c>
      <c r="AE697" s="19">
        <v>19.641725999999998</v>
      </c>
      <c r="AF697" s="19">
        <v>2.4170739999999999</v>
      </c>
      <c r="AG697" s="19">
        <v>1.812805</v>
      </c>
      <c r="AH697" s="19">
        <v>24.930260000000001</v>
      </c>
      <c r="AI697" s="19">
        <v>1.2906070000000001</v>
      </c>
      <c r="AJ697" s="19">
        <v>48.801864999999999</v>
      </c>
      <c r="AK697" s="19">
        <v>0.46701999999999999</v>
      </c>
      <c r="AL697" s="19">
        <v>0</v>
      </c>
      <c r="AM697" s="19">
        <v>101.93070899999999</v>
      </c>
    </row>
    <row r="698" spans="1:39">
      <c r="A698" s="6" t="s">
        <v>1394</v>
      </c>
      <c r="B698" s="6" t="s">
        <v>1378</v>
      </c>
      <c r="C698" s="6" t="s">
        <v>1395</v>
      </c>
      <c r="D698" s="5">
        <v>0</v>
      </c>
      <c r="E698" s="5">
        <v>97.007512000000006</v>
      </c>
      <c r="F698" s="5">
        <v>44.384999999999998</v>
      </c>
      <c r="G698" s="5">
        <v>141.39251199999998</v>
      </c>
      <c r="H698" s="5">
        <v>913.99227800000006</v>
      </c>
      <c r="I698" s="5">
        <v>78.767431999999999</v>
      </c>
      <c r="J698" s="5">
        <v>0</v>
      </c>
      <c r="K698" s="5">
        <v>992.75970999999993</v>
      </c>
      <c r="L698" s="5">
        <v>448.56283200000001</v>
      </c>
      <c r="M698" s="5">
        <v>589.204069</v>
      </c>
      <c r="N698" s="5">
        <v>66.737133</v>
      </c>
      <c r="O698" s="5">
        <v>50.052849000000002</v>
      </c>
      <c r="P698" s="5">
        <v>734.76249800000005</v>
      </c>
      <c r="Q698" s="5">
        <v>46.411921</v>
      </c>
      <c r="R698" s="5">
        <v>1487.1684700000001</v>
      </c>
      <c r="S698" s="5">
        <v>22.867989000000001</v>
      </c>
      <c r="T698" s="5">
        <v>0</v>
      </c>
      <c r="U698" s="5">
        <v>0</v>
      </c>
      <c r="V698" s="5">
        <v>80.047218999999998</v>
      </c>
      <c r="W698" s="5">
        <v>3172.7987320000002</v>
      </c>
      <c r="X698" s="5">
        <v>3126.3868110000003</v>
      </c>
      <c r="Y698" s="19">
        <v>7.9039619999999999</v>
      </c>
      <c r="Z698" s="19">
        <v>72.566986</v>
      </c>
      <c r="AA698" s="19">
        <v>7.2601709999999997</v>
      </c>
      <c r="AB698" s="19">
        <v>0</v>
      </c>
      <c r="AC698" s="19">
        <v>79.827157</v>
      </c>
      <c r="AD698" s="19">
        <v>47.522993999999997</v>
      </c>
      <c r="AE698" s="19">
        <v>59.500672999999999</v>
      </c>
      <c r="AF698" s="19">
        <v>6.3327099999999996</v>
      </c>
      <c r="AG698" s="19">
        <v>4.7495329999999996</v>
      </c>
      <c r="AH698" s="19">
        <v>73.683001000000004</v>
      </c>
      <c r="AI698" s="19">
        <v>4.990939</v>
      </c>
      <c r="AJ698" s="19">
        <v>144.265917</v>
      </c>
      <c r="AK698" s="19">
        <v>1.592565</v>
      </c>
      <c r="AL698" s="19">
        <v>0</v>
      </c>
      <c r="AM698" s="19">
        <v>281.112595</v>
      </c>
    </row>
    <row r="699" spans="1:39">
      <c r="A699" s="6" t="s">
        <v>1396</v>
      </c>
      <c r="B699" s="6" t="s">
        <v>1378</v>
      </c>
      <c r="C699" s="6" t="s">
        <v>1397</v>
      </c>
      <c r="D699" s="5">
        <v>0</v>
      </c>
      <c r="E699" s="5">
        <v>65.570593000000002</v>
      </c>
      <c r="F699" s="5">
        <v>28.899000000000001</v>
      </c>
      <c r="G699" s="5">
        <v>94.469593000000003</v>
      </c>
      <c r="H699" s="5">
        <v>456.72024099999999</v>
      </c>
      <c r="I699" s="5">
        <v>24.203277</v>
      </c>
      <c r="J699" s="5">
        <v>24.247741000000001</v>
      </c>
      <c r="K699" s="5">
        <v>505.17125899999996</v>
      </c>
      <c r="L699" s="5">
        <v>265.34013799999997</v>
      </c>
      <c r="M699" s="5">
        <v>409.21062499999999</v>
      </c>
      <c r="N699" s="5">
        <v>38.696385999999997</v>
      </c>
      <c r="O699" s="5">
        <v>29.022290000000002</v>
      </c>
      <c r="P699" s="5">
        <v>513.82669499999997</v>
      </c>
      <c r="Q699" s="5">
        <v>30.160996000000001</v>
      </c>
      <c r="R699" s="5">
        <v>1020.9169919999999</v>
      </c>
      <c r="S699" s="5">
        <v>13.551653</v>
      </c>
      <c r="T699" s="5">
        <v>0</v>
      </c>
      <c r="U699" s="5">
        <v>0</v>
      </c>
      <c r="V699" s="5">
        <v>39.027895999999998</v>
      </c>
      <c r="W699" s="5">
        <v>1938.4775309999998</v>
      </c>
      <c r="X699" s="5">
        <v>1908.3165349999997</v>
      </c>
      <c r="Y699" s="19">
        <v>5.3137530000000002</v>
      </c>
      <c r="Z699" s="19">
        <v>42.358291000000001</v>
      </c>
      <c r="AA699" s="19">
        <v>2.188113</v>
      </c>
      <c r="AB699" s="19">
        <v>0</v>
      </c>
      <c r="AC699" s="19">
        <v>44.546404000000003</v>
      </c>
      <c r="AD699" s="19">
        <v>27.989325000000001</v>
      </c>
      <c r="AE699" s="19">
        <v>41.199975999999999</v>
      </c>
      <c r="AF699" s="19">
        <v>3.6719140000000001</v>
      </c>
      <c r="AG699" s="19">
        <v>2.7539359999999999</v>
      </c>
      <c r="AH699" s="19">
        <v>51.347805999999999</v>
      </c>
      <c r="AI699" s="19">
        <v>3.2631749999999999</v>
      </c>
      <c r="AJ699" s="19">
        <v>98.973631999999995</v>
      </c>
      <c r="AK699" s="19">
        <v>1.4128419999999999</v>
      </c>
      <c r="AL699" s="19">
        <v>0</v>
      </c>
      <c r="AM699" s="19">
        <v>178.23595599999999</v>
      </c>
    </row>
    <row r="700" spans="1:39">
      <c r="A700" s="6" t="s">
        <v>1398</v>
      </c>
      <c r="B700" s="6" t="s">
        <v>1378</v>
      </c>
      <c r="C700" s="6" t="s">
        <v>1399</v>
      </c>
      <c r="D700" s="5">
        <v>0</v>
      </c>
      <c r="E700" s="5">
        <v>177.04950199999999</v>
      </c>
      <c r="F700" s="5">
        <v>81.513000000000005</v>
      </c>
      <c r="G700" s="5">
        <v>258.56250199999999</v>
      </c>
      <c r="H700" s="5">
        <v>1051.8348970000002</v>
      </c>
      <c r="I700" s="5">
        <v>102.29536</v>
      </c>
      <c r="J700" s="5">
        <v>196.814132</v>
      </c>
      <c r="K700" s="5">
        <v>1350.9443890000002</v>
      </c>
      <c r="L700" s="5">
        <v>417.33282000000003</v>
      </c>
      <c r="M700" s="5">
        <v>526.67506100000003</v>
      </c>
      <c r="N700" s="5">
        <v>40.467061999999999</v>
      </c>
      <c r="O700" s="5">
        <v>30.350296</v>
      </c>
      <c r="P700" s="5">
        <v>675.70956200000001</v>
      </c>
      <c r="Q700" s="5">
        <v>30.355069</v>
      </c>
      <c r="R700" s="5">
        <v>1303.5570500000001</v>
      </c>
      <c r="S700" s="5">
        <v>37.418239</v>
      </c>
      <c r="T700" s="5">
        <v>0</v>
      </c>
      <c r="U700" s="5">
        <v>0</v>
      </c>
      <c r="V700" s="5">
        <v>134.17678700000002</v>
      </c>
      <c r="W700" s="5">
        <v>3501.9917870000004</v>
      </c>
      <c r="X700" s="5">
        <v>3471.6367180000002</v>
      </c>
      <c r="Y700" s="19">
        <v>17.968067000000001</v>
      </c>
      <c r="Z700" s="19">
        <v>84.324309</v>
      </c>
      <c r="AA700" s="19">
        <v>8.772729</v>
      </c>
      <c r="AB700" s="19">
        <v>23.149004000000001</v>
      </c>
      <c r="AC700" s="19">
        <v>116.246042</v>
      </c>
      <c r="AD700" s="19">
        <v>36.140073999999998</v>
      </c>
      <c r="AE700" s="19">
        <v>52.852580000000003</v>
      </c>
      <c r="AF700" s="19">
        <v>3.8399350000000001</v>
      </c>
      <c r="AG700" s="19">
        <v>2.87995</v>
      </c>
      <c r="AH700" s="19">
        <v>67.147661999999997</v>
      </c>
      <c r="AI700" s="19">
        <v>3.434844</v>
      </c>
      <c r="AJ700" s="19">
        <v>126.72012700000001</v>
      </c>
      <c r="AK700" s="19">
        <v>4.3390490000000002</v>
      </c>
      <c r="AL700" s="19">
        <v>0</v>
      </c>
      <c r="AM700" s="19">
        <v>301.41335900000001</v>
      </c>
    </row>
    <row r="701" spans="1:39">
      <c r="A701" s="6" t="s">
        <v>1400</v>
      </c>
      <c r="B701" s="6" t="s">
        <v>1378</v>
      </c>
      <c r="C701" s="6" t="s">
        <v>126</v>
      </c>
      <c r="D701" s="5">
        <v>0</v>
      </c>
      <c r="E701" s="5">
        <v>758.44086700000014</v>
      </c>
      <c r="F701" s="5">
        <v>320.11500000000001</v>
      </c>
      <c r="G701" s="5">
        <v>1078.555867</v>
      </c>
      <c r="H701" s="5">
        <v>4131.3810890000004</v>
      </c>
      <c r="I701" s="5">
        <v>412.320941</v>
      </c>
      <c r="J701" s="5">
        <v>497.81979200000001</v>
      </c>
      <c r="K701" s="5">
        <v>5041.5218220000006</v>
      </c>
      <c r="L701" s="5">
        <v>1189.0815630000002</v>
      </c>
      <c r="M701" s="5">
        <v>617.509636</v>
      </c>
      <c r="N701" s="5">
        <v>71.599740999999995</v>
      </c>
      <c r="O701" s="5">
        <v>53.699805999999995</v>
      </c>
      <c r="P701" s="5">
        <v>707.78366400000004</v>
      </c>
      <c r="Q701" s="5">
        <v>85.275139999999993</v>
      </c>
      <c r="R701" s="5">
        <v>1535.8679869999999</v>
      </c>
      <c r="S701" s="5">
        <v>115.00166800000001</v>
      </c>
      <c r="T701" s="5">
        <v>0</v>
      </c>
      <c r="U701" s="5">
        <v>0</v>
      </c>
      <c r="V701" s="5">
        <v>440.68948399999999</v>
      </c>
      <c r="W701" s="5">
        <v>9400.7183910000003</v>
      </c>
      <c r="X701" s="5">
        <v>9315.4432510000006</v>
      </c>
      <c r="Y701" s="19">
        <v>66.921252999999993</v>
      </c>
      <c r="Z701" s="19">
        <v>276.82981799999999</v>
      </c>
      <c r="AA701" s="19">
        <v>34.660395000000001</v>
      </c>
      <c r="AB701" s="19">
        <v>67.552892</v>
      </c>
      <c r="AC701" s="19">
        <v>379.04310500000003</v>
      </c>
      <c r="AD701" s="19">
        <v>90.806561000000002</v>
      </c>
      <c r="AE701" s="19">
        <v>57.210630999999999</v>
      </c>
      <c r="AF701" s="19">
        <v>6.7941310000000001</v>
      </c>
      <c r="AG701" s="19">
        <v>5.0955969999999997</v>
      </c>
      <c r="AH701" s="19">
        <v>65.574280999999999</v>
      </c>
      <c r="AI701" s="19">
        <v>7.9005159999999997</v>
      </c>
      <c r="AJ701" s="19">
        <v>134.67464000000001</v>
      </c>
      <c r="AK701" s="19">
        <v>12.813469</v>
      </c>
      <c r="AL701" s="19">
        <v>0</v>
      </c>
      <c r="AM701" s="19">
        <v>684.25902799999994</v>
      </c>
    </row>
    <row r="702" spans="1:39">
      <c r="A702" s="6" t="s">
        <v>1401</v>
      </c>
      <c r="B702" s="6" t="s">
        <v>1378</v>
      </c>
      <c r="C702" s="6" t="s">
        <v>1344</v>
      </c>
      <c r="D702" s="5">
        <v>0</v>
      </c>
      <c r="E702" s="5">
        <v>149.74841699999999</v>
      </c>
      <c r="F702" s="5">
        <v>57.134999999999998</v>
      </c>
      <c r="G702" s="5">
        <v>206.88341699999998</v>
      </c>
      <c r="H702" s="5">
        <v>774.23144499999989</v>
      </c>
      <c r="I702" s="5">
        <v>72.411940000000001</v>
      </c>
      <c r="J702" s="5">
        <v>139.62821100000002</v>
      </c>
      <c r="K702" s="5">
        <v>986.27159600000005</v>
      </c>
      <c r="L702" s="5">
        <v>255.38761400000001</v>
      </c>
      <c r="M702" s="5">
        <v>358.49350699999997</v>
      </c>
      <c r="N702" s="5">
        <v>30.467668</v>
      </c>
      <c r="O702" s="5">
        <v>22.850750999999999</v>
      </c>
      <c r="P702" s="5">
        <v>455.54923200000002</v>
      </c>
      <c r="Q702" s="5">
        <v>23.243076000000002</v>
      </c>
      <c r="R702" s="5">
        <v>890.60423400000002</v>
      </c>
      <c r="S702" s="5">
        <v>19.346490000000003</v>
      </c>
      <c r="T702" s="5">
        <v>0</v>
      </c>
      <c r="U702" s="5">
        <v>0</v>
      </c>
      <c r="V702" s="5">
        <v>42.858122999999999</v>
      </c>
      <c r="W702" s="5">
        <v>2401.3514740000005</v>
      </c>
      <c r="X702" s="5">
        <v>2378.1083980000003</v>
      </c>
      <c r="Y702" s="19">
        <v>13.213096</v>
      </c>
      <c r="Z702" s="19">
        <v>70.658428999999998</v>
      </c>
      <c r="AA702" s="19">
        <v>7.0272019999999999</v>
      </c>
      <c r="AB702" s="19">
        <v>107.334159</v>
      </c>
      <c r="AC702" s="19">
        <v>185.01979</v>
      </c>
      <c r="AD702" s="19">
        <v>24.720683000000001</v>
      </c>
      <c r="AE702" s="19">
        <v>38.232016000000002</v>
      </c>
      <c r="AF702" s="19">
        <v>2.8910879999999999</v>
      </c>
      <c r="AG702" s="19">
        <v>2.1683159999999999</v>
      </c>
      <c r="AH702" s="19">
        <v>47.909128000000003</v>
      </c>
      <c r="AI702" s="19">
        <v>2.8749790000000002</v>
      </c>
      <c r="AJ702" s="19">
        <v>91.200547999999998</v>
      </c>
      <c r="AK702" s="19">
        <v>2.2019730000000002</v>
      </c>
      <c r="AL702" s="19">
        <v>0</v>
      </c>
      <c r="AM702" s="19">
        <v>316.35609000000005</v>
      </c>
    </row>
    <row r="703" spans="1:39">
      <c r="A703" s="6" t="s">
        <v>1402</v>
      </c>
      <c r="B703" s="6" t="s">
        <v>1378</v>
      </c>
      <c r="C703" s="6" t="s">
        <v>1403</v>
      </c>
      <c r="D703" s="5">
        <v>0</v>
      </c>
      <c r="E703" s="5">
        <v>148.70588100000001</v>
      </c>
      <c r="F703" s="5">
        <v>32.616</v>
      </c>
      <c r="G703" s="5">
        <v>181.32188099999999</v>
      </c>
      <c r="H703" s="5">
        <v>819.07572800000003</v>
      </c>
      <c r="I703" s="5">
        <v>419.682973</v>
      </c>
      <c r="J703" s="5">
        <v>0</v>
      </c>
      <c r="K703" s="5">
        <v>1238.758701</v>
      </c>
      <c r="L703" s="5">
        <v>766.95216000000005</v>
      </c>
      <c r="M703" s="5">
        <v>1072.613818</v>
      </c>
      <c r="N703" s="5">
        <v>82.516009999999994</v>
      </c>
      <c r="O703" s="5">
        <v>61.887008000000002</v>
      </c>
      <c r="P703" s="5">
        <v>1369.241297</v>
      </c>
      <c r="Q703" s="5">
        <v>65.874888000000013</v>
      </c>
      <c r="R703" s="5">
        <v>2652.1330210000001</v>
      </c>
      <c r="S703" s="5">
        <v>45.758018</v>
      </c>
      <c r="T703" s="5">
        <v>0</v>
      </c>
      <c r="U703" s="5">
        <v>69.168650999999997</v>
      </c>
      <c r="V703" s="5">
        <v>397.05147999999997</v>
      </c>
      <c r="W703" s="5">
        <v>5351.1439120000005</v>
      </c>
      <c r="X703" s="5">
        <v>5285.2690240000002</v>
      </c>
      <c r="Y703" s="19">
        <v>21.140129999999999</v>
      </c>
      <c r="Z703" s="19">
        <v>81.815327999999994</v>
      </c>
      <c r="AA703" s="19">
        <v>39.234543000000002</v>
      </c>
      <c r="AB703" s="19">
        <v>0</v>
      </c>
      <c r="AC703" s="19">
        <v>121.049871</v>
      </c>
      <c r="AD703" s="19">
        <v>70.284690999999995</v>
      </c>
      <c r="AE703" s="19">
        <v>110.76316199999999</v>
      </c>
      <c r="AF703" s="19">
        <v>7.8299760000000003</v>
      </c>
      <c r="AG703" s="19">
        <v>5.8724819999999998</v>
      </c>
      <c r="AH703" s="19">
        <v>139.72970900000001</v>
      </c>
      <c r="AI703" s="19">
        <v>7.7817299999999996</v>
      </c>
      <c r="AJ703" s="19">
        <v>264.19532900000002</v>
      </c>
      <c r="AK703" s="19">
        <v>6.4612579999999999</v>
      </c>
      <c r="AL703" s="19">
        <v>0</v>
      </c>
      <c r="AM703" s="19">
        <v>483.13127899999995</v>
      </c>
    </row>
    <row r="704" spans="1:39">
      <c r="A704" s="6" t="s">
        <v>1404</v>
      </c>
      <c r="B704" s="6" t="s">
        <v>1378</v>
      </c>
      <c r="C704" s="6" t="s">
        <v>1405</v>
      </c>
      <c r="D704" s="5">
        <v>0</v>
      </c>
      <c r="E704" s="5">
        <v>175.29388599999999</v>
      </c>
      <c r="F704" s="5">
        <v>28.013999999999999</v>
      </c>
      <c r="G704" s="5">
        <v>203.307886</v>
      </c>
      <c r="H704" s="5">
        <v>938.05473199999994</v>
      </c>
      <c r="I704" s="5">
        <v>140.40160200000003</v>
      </c>
      <c r="J704" s="5">
        <v>0</v>
      </c>
      <c r="K704" s="5">
        <v>1078.456334</v>
      </c>
      <c r="L704" s="5">
        <v>653.45007499999997</v>
      </c>
      <c r="M704" s="5">
        <v>1080.7002870000001</v>
      </c>
      <c r="N704" s="5">
        <v>78.348004000000003</v>
      </c>
      <c r="O704" s="5">
        <v>58.761002999999995</v>
      </c>
      <c r="P704" s="5">
        <v>1367.57465</v>
      </c>
      <c r="Q704" s="5">
        <v>73.42410799999999</v>
      </c>
      <c r="R704" s="5">
        <v>2658.8080520000003</v>
      </c>
      <c r="S704" s="5">
        <v>43.174267999999998</v>
      </c>
      <c r="T704" s="5">
        <v>0</v>
      </c>
      <c r="U704" s="5">
        <v>29.311294999999998</v>
      </c>
      <c r="V704" s="5">
        <v>352.43685700000003</v>
      </c>
      <c r="W704" s="5">
        <v>5018.944767</v>
      </c>
      <c r="X704" s="5">
        <v>4945.5206589999998</v>
      </c>
      <c r="Y704" s="19">
        <v>25.539296</v>
      </c>
      <c r="Z704" s="19">
        <v>91.808531000000002</v>
      </c>
      <c r="AA704" s="19">
        <v>13.035168000000001</v>
      </c>
      <c r="AB704" s="19">
        <v>0</v>
      </c>
      <c r="AC704" s="19">
        <v>104.843699</v>
      </c>
      <c r="AD704" s="19">
        <v>62.550382999999997</v>
      </c>
      <c r="AE704" s="19">
        <v>100.13635600000001</v>
      </c>
      <c r="AF704" s="19">
        <v>7.4344710000000003</v>
      </c>
      <c r="AG704" s="19">
        <v>5.5758530000000004</v>
      </c>
      <c r="AH704" s="19">
        <v>126.63541499999999</v>
      </c>
      <c r="AI704" s="19">
        <v>6.8518369999999997</v>
      </c>
      <c r="AJ704" s="19">
        <v>239.782095</v>
      </c>
      <c r="AK704" s="19">
        <v>7.4368949999999998</v>
      </c>
      <c r="AL704" s="19">
        <v>0</v>
      </c>
      <c r="AM704" s="19">
        <v>440.15236799999997</v>
      </c>
    </row>
    <row r="705" spans="1:39">
      <c r="A705" s="6" t="s">
        <v>1406</v>
      </c>
      <c r="B705" s="6" t="s">
        <v>1378</v>
      </c>
      <c r="C705" s="6" t="s">
        <v>1407</v>
      </c>
      <c r="D705" s="5">
        <v>0</v>
      </c>
      <c r="E705" s="5">
        <v>450.96373999999997</v>
      </c>
      <c r="F705" s="5">
        <v>93.855000000000004</v>
      </c>
      <c r="G705" s="5">
        <v>544.81873999999993</v>
      </c>
      <c r="H705" s="5">
        <v>1230.525247</v>
      </c>
      <c r="I705" s="5">
        <v>494.25360999999998</v>
      </c>
      <c r="J705" s="5">
        <v>0</v>
      </c>
      <c r="K705" s="5">
        <v>1724.7788569999998</v>
      </c>
      <c r="L705" s="5">
        <v>905.975143</v>
      </c>
      <c r="M705" s="5">
        <v>827.15464099999997</v>
      </c>
      <c r="N705" s="5">
        <v>67.405763000000007</v>
      </c>
      <c r="O705" s="5">
        <v>50.554322999999997</v>
      </c>
      <c r="P705" s="5">
        <v>948.07677099999989</v>
      </c>
      <c r="Q705" s="5">
        <v>114.226117</v>
      </c>
      <c r="R705" s="5">
        <v>2007.4176150000001</v>
      </c>
      <c r="S705" s="5">
        <v>131.22771</v>
      </c>
      <c r="T705" s="5">
        <v>0</v>
      </c>
      <c r="U705" s="5">
        <v>0</v>
      </c>
      <c r="V705" s="5">
        <v>884.26556600000004</v>
      </c>
      <c r="W705" s="5">
        <v>6198.4836310000001</v>
      </c>
      <c r="X705" s="5">
        <v>6084.2575140000008</v>
      </c>
      <c r="Y705" s="19">
        <v>49.005169000000002</v>
      </c>
      <c r="Z705" s="19">
        <v>108.861239</v>
      </c>
      <c r="AA705" s="19">
        <v>46.106727999999997</v>
      </c>
      <c r="AB705" s="19">
        <v>0</v>
      </c>
      <c r="AC705" s="19">
        <v>154.96796699999999</v>
      </c>
      <c r="AD705" s="19">
        <v>74.050374000000005</v>
      </c>
      <c r="AE705" s="19">
        <v>79.771313000000006</v>
      </c>
      <c r="AF705" s="19">
        <v>6.3961589999999999</v>
      </c>
      <c r="AG705" s="19">
        <v>4.7971199999999996</v>
      </c>
      <c r="AH705" s="19">
        <v>91.433121</v>
      </c>
      <c r="AI705" s="19">
        <v>11.016038</v>
      </c>
      <c r="AJ705" s="19">
        <v>182.39771300000001</v>
      </c>
      <c r="AK705" s="19">
        <v>14.467707000000001</v>
      </c>
      <c r="AL705" s="19">
        <v>0</v>
      </c>
      <c r="AM705" s="19">
        <v>474.88893000000002</v>
      </c>
    </row>
    <row r="706" spans="1:39">
      <c r="A706" s="6" t="s">
        <v>1408</v>
      </c>
      <c r="B706" s="6" t="s">
        <v>1378</v>
      </c>
      <c r="C706" s="6" t="s">
        <v>1409</v>
      </c>
      <c r="D706" s="5">
        <v>0</v>
      </c>
      <c r="E706" s="5">
        <v>153.36391</v>
      </c>
      <c r="F706" s="5">
        <v>30.945</v>
      </c>
      <c r="G706" s="5">
        <v>184.30891</v>
      </c>
      <c r="H706" s="5">
        <v>923.04486199999997</v>
      </c>
      <c r="I706" s="5">
        <v>255.42046599999998</v>
      </c>
      <c r="J706" s="5">
        <v>0</v>
      </c>
      <c r="K706" s="5">
        <v>1178.465328</v>
      </c>
      <c r="L706" s="5">
        <v>676.47999600000003</v>
      </c>
      <c r="M706" s="5">
        <v>870.95363100000009</v>
      </c>
      <c r="N706" s="5">
        <v>87.904798</v>
      </c>
      <c r="O706" s="5">
        <v>65.928599000000006</v>
      </c>
      <c r="P706" s="5">
        <v>1087.012647</v>
      </c>
      <c r="Q706" s="5">
        <v>68.078142999999997</v>
      </c>
      <c r="R706" s="5">
        <v>2179.8778179999999</v>
      </c>
      <c r="S706" s="5">
        <v>14.928239</v>
      </c>
      <c r="T706" s="5">
        <v>0</v>
      </c>
      <c r="U706" s="5">
        <v>14.144043999999999</v>
      </c>
      <c r="V706" s="5">
        <v>221.785269</v>
      </c>
      <c r="W706" s="5">
        <v>4469.9896040000003</v>
      </c>
      <c r="X706" s="5">
        <v>4401.9114609999997</v>
      </c>
      <c r="Y706" s="19">
        <v>13.532109999999999</v>
      </c>
      <c r="Z706" s="19">
        <v>80.800245000000004</v>
      </c>
      <c r="AA706" s="19">
        <v>23.366465000000002</v>
      </c>
      <c r="AB706" s="19">
        <v>0</v>
      </c>
      <c r="AC706" s="19">
        <v>104.16670999999999</v>
      </c>
      <c r="AD706" s="19">
        <v>67.047735000000003</v>
      </c>
      <c r="AE706" s="19">
        <v>71.311858999999998</v>
      </c>
      <c r="AF706" s="19">
        <v>8.3413179999999993</v>
      </c>
      <c r="AG706" s="19">
        <v>6.2559889999999996</v>
      </c>
      <c r="AH706" s="19">
        <v>89.794848000000002</v>
      </c>
      <c r="AI706" s="19">
        <v>5.107901</v>
      </c>
      <c r="AJ706" s="19">
        <v>175.704014</v>
      </c>
      <c r="AK706" s="19">
        <v>3.25685</v>
      </c>
      <c r="AL706" s="19">
        <v>0</v>
      </c>
      <c r="AM706" s="19">
        <v>363.70741899999996</v>
      </c>
    </row>
    <row r="707" spans="1:39">
      <c r="A707" s="6" t="s">
        <v>1410</v>
      </c>
      <c r="B707" s="6" t="s">
        <v>1378</v>
      </c>
      <c r="C707" s="6" t="s">
        <v>1411</v>
      </c>
      <c r="D707" s="5">
        <v>0</v>
      </c>
      <c r="E707" s="5">
        <v>141.61924900000002</v>
      </c>
      <c r="F707" s="5">
        <v>62.723999999999997</v>
      </c>
      <c r="G707" s="5">
        <v>204.34324900000001</v>
      </c>
      <c r="H707" s="5">
        <v>1203.76956</v>
      </c>
      <c r="I707" s="5">
        <v>119.713267</v>
      </c>
      <c r="J707" s="5">
        <v>0</v>
      </c>
      <c r="K707" s="5">
        <v>1323.482827</v>
      </c>
      <c r="L707" s="5">
        <v>399.65245500000003</v>
      </c>
      <c r="M707" s="5">
        <v>538.09836699999994</v>
      </c>
      <c r="N707" s="5">
        <v>51.177921000000005</v>
      </c>
      <c r="O707" s="5">
        <v>38.383440999999998</v>
      </c>
      <c r="P707" s="5">
        <v>681.28929900000003</v>
      </c>
      <c r="Q707" s="5">
        <v>36.352308000000001</v>
      </c>
      <c r="R707" s="5">
        <v>1345.301336</v>
      </c>
      <c r="S707" s="5">
        <v>27.063434000000001</v>
      </c>
      <c r="T707" s="5">
        <v>0</v>
      </c>
      <c r="U707" s="5">
        <v>0</v>
      </c>
      <c r="V707" s="5">
        <v>105.93021499999999</v>
      </c>
      <c r="W707" s="5">
        <v>3405.7735159999997</v>
      </c>
      <c r="X707" s="5">
        <v>3369.4212079999998</v>
      </c>
      <c r="Y707" s="19">
        <v>13.82931</v>
      </c>
      <c r="Z707" s="19">
        <v>97.951492000000002</v>
      </c>
      <c r="AA707" s="19">
        <v>10.133881000000001</v>
      </c>
      <c r="AB707" s="19">
        <v>0</v>
      </c>
      <c r="AC707" s="19">
        <v>108.085373</v>
      </c>
      <c r="AD707" s="19">
        <v>39.206183000000003</v>
      </c>
      <c r="AE707" s="19">
        <v>52.813049999999997</v>
      </c>
      <c r="AF707" s="19">
        <v>4.8562909999999997</v>
      </c>
      <c r="AG707" s="19">
        <v>3.6422189999999999</v>
      </c>
      <c r="AH707" s="19">
        <v>66.472406000000007</v>
      </c>
      <c r="AI707" s="19">
        <v>3.7999429999999998</v>
      </c>
      <c r="AJ707" s="19">
        <v>127.78396600000001</v>
      </c>
      <c r="AK707" s="19">
        <v>3.726089</v>
      </c>
      <c r="AL707" s="19">
        <v>0</v>
      </c>
      <c r="AM707" s="19">
        <v>292.630921</v>
      </c>
    </row>
    <row r="708" spans="1:39">
      <c r="A708" s="6" t="s">
        <v>1412</v>
      </c>
      <c r="B708" s="6" t="s">
        <v>1378</v>
      </c>
      <c r="C708" s="6" t="s">
        <v>1413</v>
      </c>
      <c r="D708" s="5">
        <v>0</v>
      </c>
      <c r="E708" s="5">
        <v>225.96648000000002</v>
      </c>
      <c r="F708" s="5">
        <v>48.518999999999998</v>
      </c>
      <c r="G708" s="5">
        <v>274.48548</v>
      </c>
      <c r="H708" s="5">
        <v>981.72906399999999</v>
      </c>
      <c r="I708" s="5">
        <v>170.07109700000001</v>
      </c>
      <c r="J708" s="5">
        <v>0</v>
      </c>
      <c r="K708" s="5">
        <v>1151.8001610000001</v>
      </c>
      <c r="L708" s="5">
        <v>704.26197500000001</v>
      </c>
      <c r="M708" s="5">
        <v>1079.269043</v>
      </c>
      <c r="N708" s="5">
        <v>71.691108999999997</v>
      </c>
      <c r="O708" s="5">
        <v>53.768332000000001</v>
      </c>
      <c r="P708" s="5">
        <v>1385.354644</v>
      </c>
      <c r="Q708" s="5">
        <v>61.802652999999999</v>
      </c>
      <c r="R708" s="5">
        <v>2651.885781</v>
      </c>
      <c r="S708" s="5">
        <v>57.730949000000003</v>
      </c>
      <c r="T708" s="5">
        <v>0</v>
      </c>
      <c r="U708" s="5">
        <v>23.652270999999999</v>
      </c>
      <c r="V708" s="5">
        <v>512.78815899999995</v>
      </c>
      <c r="W708" s="5">
        <v>5376.6047759999992</v>
      </c>
      <c r="X708" s="5">
        <v>5314.8021229999995</v>
      </c>
      <c r="Y708" s="19">
        <v>23.652372</v>
      </c>
      <c r="Z708" s="19">
        <v>94.954779000000002</v>
      </c>
      <c r="AA708" s="19">
        <v>16.075036000000001</v>
      </c>
      <c r="AB708" s="19">
        <v>0</v>
      </c>
      <c r="AC708" s="19">
        <v>111.029815</v>
      </c>
      <c r="AD708" s="19">
        <v>64.056690000000003</v>
      </c>
      <c r="AE708" s="19">
        <v>102.868596</v>
      </c>
      <c r="AF708" s="19">
        <v>6.8027959999999998</v>
      </c>
      <c r="AG708" s="19">
        <v>5.1020969999999997</v>
      </c>
      <c r="AH708" s="19">
        <v>131.436476</v>
      </c>
      <c r="AI708" s="19">
        <v>6.2471519999999998</v>
      </c>
      <c r="AJ708" s="19">
        <v>246.20996500000001</v>
      </c>
      <c r="AK708" s="19">
        <v>6.8290860000000002</v>
      </c>
      <c r="AL708" s="19">
        <v>0</v>
      </c>
      <c r="AM708" s="19">
        <v>451.77792799999997</v>
      </c>
    </row>
    <row r="709" spans="1:39">
      <c r="A709" s="6" t="s">
        <v>1414</v>
      </c>
      <c r="B709" s="6" t="s">
        <v>1378</v>
      </c>
      <c r="C709" s="6" t="s">
        <v>1415</v>
      </c>
      <c r="D709" s="5">
        <v>0</v>
      </c>
      <c r="E709" s="5">
        <v>399.22014899999999</v>
      </c>
      <c r="F709" s="5">
        <v>145.083</v>
      </c>
      <c r="G709" s="5">
        <v>544.30314899999996</v>
      </c>
      <c r="H709" s="5">
        <v>2891.6148640000001</v>
      </c>
      <c r="I709" s="5">
        <v>617.19866999999999</v>
      </c>
      <c r="J709" s="5">
        <v>0</v>
      </c>
      <c r="K709" s="5">
        <v>3508.8135339999999</v>
      </c>
      <c r="L709" s="5">
        <v>712.11580100000003</v>
      </c>
      <c r="M709" s="5">
        <v>992.93592799999999</v>
      </c>
      <c r="N709" s="5">
        <v>73.332093</v>
      </c>
      <c r="O709" s="5">
        <v>54.999070000000003</v>
      </c>
      <c r="P709" s="5">
        <v>1252.6375090000001</v>
      </c>
      <c r="Q709" s="5">
        <v>69.741015000000004</v>
      </c>
      <c r="R709" s="5">
        <v>2443.6456150000004</v>
      </c>
      <c r="S709" s="5">
        <v>110.07402</v>
      </c>
      <c r="T709" s="5">
        <v>0</v>
      </c>
      <c r="U709" s="5">
        <v>788.25473999999997</v>
      </c>
      <c r="V709" s="5">
        <v>448.39711299999999</v>
      </c>
      <c r="W709" s="5">
        <v>8555.6039720000008</v>
      </c>
      <c r="X709" s="5">
        <v>8485.8629570000012</v>
      </c>
      <c r="Y709" s="19">
        <v>26.663060000000002</v>
      </c>
      <c r="Z709" s="19">
        <v>288.83583199999998</v>
      </c>
      <c r="AA709" s="19">
        <v>57.010821</v>
      </c>
      <c r="AB709" s="19">
        <v>0</v>
      </c>
      <c r="AC709" s="19">
        <v>345.846653</v>
      </c>
      <c r="AD709" s="19">
        <v>62.360441000000002</v>
      </c>
      <c r="AE709" s="19">
        <v>106.31040400000001</v>
      </c>
      <c r="AF709" s="19">
        <v>6.9585100000000004</v>
      </c>
      <c r="AG709" s="19">
        <v>5.2188819999999998</v>
      </c>
      <c r="AH709" s="19">
        <v>132.362088</v>
      </c>
      <c r="AI709" s="19">
        <v>8.4985400000000002</v>
      </c>
      <c r="AJ709" s="19">
        <v>250.849884</v>
      </c>
      <c r="AK709" s="19">
        <v>7.4468319999999997</v>
      </c>
      <c r="AL709" s="19">
        <v>0</v>
      </c>
      <c r="AM709" s="19">
        <v>693.1668699999999</v>
      </c>
    </row>
    <row r="710" spans="1:39">
      <c r="A710" s="6" t="s">
        <v>1416</v>
      </c>
      <c r="B710" s="6" t="s">
        <v>1378</v>
      </c>
      <c r="C710" s="6" t="s">
        <v>1417</v>
      </c>
      <c r="D710" s="5">
        <v>0</v>
      </c>
      <c r="E710" s="5">
        <v>411.73213600000008</v>
      </c>
      <c r="F710" s="5">
        <v>182.208</v>
      </c>
      <c r="G710" s="5">
        <v>593.94013600000005</v>
      </c>
      <c r="H710" s="5">
        <v>2783.3197370000003</v>
      </c>
      <c r="I710" s="5">
        <v>361.900667</v>
      </c>
      <c r="J710" s="5">
        <v>552.33423500000004</v>
      </c>
      <c r="K710" s="5">
        <v>3697.554639</v>
      </c>
      <c r="L710" s="5">
        <v>600.78184099999999</v>
      </c>
      <c r="M710" s="5">
        <v>492.798833</v>
      </c>
      <c r="N710" s="5">
        <v>54.839970999999998</v>
      </c>
      <c r="O710" s="5">
        <v>41.129978999999999</v>
      </c>
      <c r="P710" s="5">
        <v>564.84132799999998</v>
      </c>
      <c r="Q710" s="5">
        <v>68.053172000000004</v>
      </c>
      <c r="R710" s="5">
        <v>1221.6632830000001</v>
      </c>
      <c r="S710" s="5">
        <v>74.227782000000005</v>
      </c>
      <c r="T710" s="5">
        <v>0</v>
      </c>
      <c r="U710" s="5">
        <v>76.071173000000002</v>
      </c>
      <c r="V710" s="5">
        <v>297.77229700000004</v>
      </c>
      <c r="W710" s="5">
        <v>6562.0111510000006</v>
      </c>
      <c r="X710" s="5">
        <v>6493.9579790000007</v>
      </c>
      <c r="Y710" s="19">
        <v>36.329307</v>
      </c>
      <c r="Z710" s="19">
        <v>229.026399</v>
      </c>
      <c r="AA710" s="19">
        <v>33.97139</v>
      </c>
      <c r="AB710" s="19">
        <v>83.821887000000004</v>
      </c>
      <c r="AC710" s="19">
        <v>346.81967600000002</v>
      </c>
      <c r="AD710" s="19">
        <v>53.485169999999997</v>
      </c>
      <c r="AE710" s="19">
        <v>49.561411</v>
      </c>
      <c r="AF710" s="19">
        <v>5.2037870000000002</v>
      </c>
      <c r="AG710" s="19">
        <v>3.902841</v>
      </c>
      <c r="AH710" s="19">
        <v>56.806817000000002</v>
      </c>
      <c r="AI710" s="19">
        <v>6.844195</v>
      </c>
      <c r="AJ710" s="19">
        <v>115.474856</v>
      </c>
      <c r="AK710" s="19">
        <v>8.3870339999999999</v>
      </c>
      <c r="AL710" s="19">
        <v>0</v>
      </c>
      <c r="AM710" s="19">
        <v>560.49604299999999</v>
      </c>
    </row>
    <row r="711" spans="1:39">
      <c r="A711" s="6" t="s">
        <v>1418</v>
      </c>
      <c r="B711" s="6" t="s">
        <v>1378</v>
      </c>
      <c r="C711" s="6" t="s">
        <v>1419</v>
      </c>
      <c r="D711" s="5">
        <v>0</v>
      </c>
      <c r="E711" s="5">
        <v>153.24334999999999</v>
      </c>
      <c r="F711" s="5">
        <v>53.487000000000002</v>
      </c>
      <c r="G711" s="5">
        <v>206.73035000000002</v>
      </c>
      <c r="H711" s="5">
        <v>1087.626878</v>
      </c>
      <c r="I711" s="5">
        <v>135.746174</v>
      </c>
      <c r="J711" s="5">
        <v>0</v>
      </c>
      <c r="K711" s="5">
        <v>1223.3730520000001</v>
      </c>
      <c r="L711" s="5">
        <v>511.34994499999999</v>
      </c>
      <c r="M711" s="5">
        <v>703.401297</v>
      </c>
      <c r="N711" s="5">
        <v>57.516044000000001</v>
      </c>
      <c r="O711" s="5">
        <v>43.137033000000002</v>
      </c>
      <c r="P711" s="5">
        <v>894.30567599999995</v>
      </c>
      <c r="Q711" s="5">
        <v>45.328247000000005</v>
      </c>
      <c r="R711" s="5">
        <v>1743.6882969999999</v>
      </c>
      <c r="S711" s="5">
        <v>36.839298999999997</v>
      </c>
      <c r="T711" s="5">
        <v>0</v>
      </c>
      <c r="U711" s="5">
        <v>0</v>
      </c>
      <c r="V711" s="5">
        <v>200.742312</v>
      </c>
      <c r="W711" s="5">
        <v>3922.7232550000003</v>
      </c>
      <c r="X711" s="5">
        <v>3877.3950080000004</v>
      </c>
      <c r="Y711" s="19">
        <v>17.743275000000001</v>
      </c>
      <c r="Z711" s="19">
        <v>107.413488</v>
      </c>
      <c r="AA711" s="19">
        <v>13.259395</v>
      </c>
      <c r="AB711" s="19">
        <v>0</v>
      </c>
      <c r="AC711" s="19">
        <v>120.672883</v>
      </c>
      <c r="AD711" s="19">
        <v>49.147405999999997</v>
      </c>
      <c r="AE711" s="19">
        <v>69.122162000000003</v>
      </c>
      <c r="AF711" s="19">
        <v>5.4577179999999998</v>
      </c>
      <c r="AG711" s="19">
        <v>4.0932880000000003</v>
      </c>
      <c r="AH711" s="19">
        <v>87.356728000000004</v>
      </c>
      <c r="AI711" s="19">
        <v>4.7633450000000002</v>
      </c>
      <c r="AJ711" s="19">
        <v>166.02989600000001</v>
      </c>
      <c r="AK711" s="19">
        <v>5.3649610000000001</v>
      </c>
      <c r="AL711" s="19">
        <v>0</v>
      </c>
      <c r="AM711" s="19">
        <v>358.95842099999999</v>
      </c>
    </row>
    <row r="712" spans="1:39">
      <c r="A712" s="6" t="s">
        <v>1420</v>
      </c>
      <c r="B712" s="6" t="s">
        <v>1378</v>
      </c>
      <c r="C712" s="6" t="s">
        <v>731</v>
      </c>
      <c r="D712" s="5">
        <v>0</v>
      </c>
      <c r="E712" s="5">
        <v>255.38651499999997</v>
      </c>
      <c r="F712" s="5">
        <v>67.757999999999996</v>
      </c>
      <c r="G712" s="5">
        <v>323.14451500000001</v>
      </c>
      <c r="H712" s="5">
        <v>1370.6464289999999</v>
      </c>
      <c r="I712" s="5">
        <v>233.715611</v>
      </c>
      <c r="J712" s="5">
        <v>635.92441199999996</v>
      </c>
      <c r="K712" s="5">
        <v>2240.2864519999998</v>
      </c>
      <c r="L712" s="5">
        <v>777.536294</v>
      </c>
      <c r="M712" s="5">
        <v>1115.9056939999998</v>
      </c>
      <c r="N712" s="5">
        <v>71.781349000000006</v>
      </c>
      <c r="O712" s="5">
        <v>53.836012000000004</v>
      </c>
      <c r="P712" s="5">
        <v>1427.8316100000002</v>
      </c>
      <c r="Q712" s="5">
        <v>66.577067999999997</v>
      </c>
      <c r="R712" s="5">
        <v>2735.9317329999999</v>
      </c>
      <c r="S712" s="5">
        <v>55.396758999999996</v>
      </c>
      <c r="T712" s="5">
        <v>0</v>
      </c>
      <c r="U712" s="5">
        <v>0</v>
      </c>
      <c r="V712" s="5">
        <v>589.69704999999999</v>
      </c>
      <c r="W712" s="5">
        <v>6721.9928029999992</v>
      </c>
      <c r="X712" s="5">
        <v>6655.4157349999996</v>
      </c>
      <c r="Y712" s="19">
        <v>33.273488999999998</v>
      </c>
      <c r="Z712" s="19">
        <v>128.121432</v>
      </c>
      <c r="AA712" s="19">
        <v>22.127414000000002</v>
      </c>
      <c r="AB712" s="19">
        <v>68.076385999999999</v>
      </c>
      <c r="AC712" s="19">
        <v>218.325232</v>
      </c>
      <c r="AD712" s="19">
        <v>67.391705999999999</v>
      </c>
      <c r="AE712" s="19">
        <v>109.1585</v>
      </c>
      <c r="AF712" s="19">
        <v>6.8113599999999996</v>
      </c>
      <c r="AG712" s="19">
        <v>5.1085190000000003</v>
      </c>
      <c r="AH712" s="19">
        <v>138.77992800000001</v>
      </c>
      <c r="AI712" s="19">
        <v>7.0369190000000001</v>
      </c>
      <c r="AJ712" s="19">
        <v>259.85830700000002</v>
      </c>
      <c r="AK712" s="19">
        <v>9.3749120000000001</v>
      </c>
      <c r="AL712" s="19">
        <v>0</v>
      </c>
      <c r="AM712" s="19">
        <v>588.22364600000003</v>
      </c>
    </row>
    <row r="713" spans="1:39">
      <c r="A713" s="6" t="s">
        <v>1421</v>
      </c>
      <c r="B713" s="6" t="s">
        <v>1378</v>
      </c>
      <c r="C713" s="6" t="s">
        <v>1422</v>
      </c>
      <c r="D713" s="5">
        <v>0</v>
      </c>
      <c r="E713" s="5">
        <v>177.77834099999998</v>
      </c>
      <c r="F713" s="5">
        <v>69.861000000000004</v>
      </c>
      <c r="G713" s="5">
        <v>247.63934099999997</v>
      </c>
      <c r="H713" s="5">
        <v>830.63408800000002</v>
      </c>
      <c r="I713" s="5">
        <v>89.191099000000008</v>
      </c>
      <c r="J713" s="5">
        <v>0</v>
      </c>
      <c r="K713" s="5">
        <v>919.82518700000003</v>
      </c>
      <c r="L713" s="5">
        <v>290.05279400000001</v>
      </c>
      <c r="M713" s="5">
        <v>421.70252500000004</v>
      </c>
      <c r="N713" s="5">
        <v>36.764171000000005</v>
      </c>
      <c r="O713" s="5">
        <v>27.573128000000001</v>
      </c>
      <c r="P713" s="5">
        <v>529.79864599999996</v>
      </c>
      <c r="Q713" s="5">
        <v>30.913211</v>
      </c>
      <c r="R713" s="5">
        <v>1046.751681</v>
      </c>
      <c r="S713" s="5">
        <v>22.070267000000001</v>
      </c>
      <c r="T713" s="5">
        <v>0</v>
      </c>
      <c r="U713" s="5">
        <v>0</v>
      </c>
      <c r="V713" s="5">
        <v>48.563112000000004</v>
      </c>
      <c r="W713" s="5">
        <v>2574.9023820000002</v>
      </c>
      <c r="X713" s="5">
        <v>2543.9891710000002</v>
      </c>
      <c r="Y713" s="19">
        <v>15.686324000000001</v>
      </c>
      <c r="Z713" s="19">
        <v>76.154387</v>
      </c>
      <c r="AA713" s="19">
        <v>8.1215630000000001</v>
      </c>
      <c r="AB713" s="19">
        <v>0</v>
      </c>
      <c r="AC713" s="19">
        <v>84.275949999999995</v>
      </c>
      <c r="AD713" s="19">
        <v>29.046035</v>
      </c>
      <c r="AE713" s="19">
        <v>31.120729000000001</v>
      </c>
      <c r="AF713" s="19">
        <v>3.4885649999999999</v>
      </c>
      <c r="AG713" s="19">
        <v>2.616425</v>
      </c>
      <c r="AH713" s="19">
        <v>39.92353</v>
      </c>
      <c r="AI713" s="19">
        <v>1.795715</v>
      </c>
      <c r="AJ713" s="19">
        <v>77.149248999999998</v>
      </c>
      <c r="AK713" s="19">
        <v>2.0842610000000001</v>
      </c>
      <c r="AL713" s="19">
        <v>0</v>
      </c>
      <c r="AM713" s="19">
        <v>208.24181900000002</v>
      </c>
    </row>
    <row r="714" spans="1:39">
      <c r="A714" s="6" t="s">
        <v>1423</v>
      </c>
      <c r="B714" s="6" t="s">
        <v>1378</v>
      </c>
      <c r="C714" s="6" t="s">
        <v>1424</v>
      </c>
      <c r="D714" s="5">
        <v>0</v>
      </c>
      <c r="E714" s="5">
        <v>138.85734200000002</v>
      </c>
      <c r="F714" s="5">
        <v>61.466999999999999</v>
      </c>
      <c r="G714" s="5">
        <v>200.324342</v>
      </c>
      <c r="H714" s="5">
        <v>715.945201</v>
      </c>
      <c r="I714" s="5">
        <v>72.323408999999998</v>
      </c>
      <c r="J714" s="5">
        <v>281.112255</v>
      </c>
      <c r="K714" s="5">
        <v>1069.3808650000001</v>
      </c>
      <c r="L714" s="5">
        <v>301.99497600000001</v>
      </c>
      <c r="M714" s="5">
        <v>523.78218900000002</v>
      </c>
      <c r="N714" s="5">
        <v>29.515840000000001</v>
      </c>
      <c r="O714" s="5">
        <v>22.136879</v>
      </c>
      <c r="P714" s="5">
        <v>660.29135299999996</v>
      </c>
      <c r="Q714" s="5">
        <v>37.074650999999996</v>
      </c>
      <c r="R714" s="5">
        <v>1272.8009119999999</v>
      </c>
      <c r="S714" s="5">
        <v>31.904473000000003</v>
      </c>
      <c r="T714" s="5">
        <v>0</v>
      </c>
      <c r="U714" s="5">
        <v>0</v>
      </c>
      <c r="V714" s="5">
        <v>95.960655000000003</v>
      </c>
      <c r="W714" s="5">
        <v>2972.366223</v>
      </c>
      <c r="X714" s="5">
        <v>2935.2915719999996</v>
      </c>
      <c r="Y714" s="19">
        <v>11.825097</v>
      </c>
      <c r="Z714" s="19">
        <v>55.304749999999999</v>
      </c>
      <c r="AA714" s="19">
        <v>7.241873</v>
      </c>
      <c r="AB714" s="19">
        <v>51.944626</v>
      </c>
      <c r="AC714" s="19">
        <v>114.491249</v>
      </c>
      <c r="AD714" s="19">
        <v>26.789005</v>
      </c>
      <c r="AE714" s="19">
        <v>46.961193999999999</v>
      </c>
      <c r="AF714" s="19">
        <v>2.8007689999999998</v>
      </c>
      <c r="AG714" s="19">
        <v>2.1005760000000002</v>
      </c>
      <c r="AH714" s="19">
        <v>59.269554999999997</v>
      </c>
      <c r="AI714" s="19">
        <v>3.2833039999999998</v>
      </c>
      <c r="AJ714" s="19">
        <v>111.132094</v>
      </c>
      <c r="AK714" s="19">
        <v>2.8105929999999999</v>
      </c>
      <c r="AL714" s="19">
        <v>0</v>
      </c>
      <c r="AM714" s="19">
        <v>267.04803800000002</v>
      </c>
    </row>
    <row r="715" spans="1:39">
      <c r="A715" s="6" t="s">
        <v>1425</v>
      </c>
      <c r="B715" s="6" t="s">
        <v>1378</v>
      </c>
      <c r="C715" s="6" t="s">
        <v>1426</v>
      </c>
      <c r="D715" s="5">
        <v>0</v>
      </c>
      <c r="E715" s="5">
        <v>121.412935</v>
      </c>
      <c r="F715" s="5">
        <v>19.863</v>
      </c>
      <c r="G715" s="5">
        <v>141.275935</v>
      </c>
      <c r="H715" s="5">
        <v>762.61630200000002</v>
      </c>
      <c r="I715" s="5">
        <v>90.072231000000002</v>
      </c>
      <c r="J715" s="5">
        <v>0</v>
      </c>
      <c r="K715" s="5">
        <v>852.68853300000001</v>
      </c>
      <c r="L715" s="5">
        <v>468.52010300000001</v>
      </c>
      <c r="M715" s="5">
        <v>571.69863199999998</v>
      </c>
      <c r="N715" s="5">
        <v>63.531214999999996</v>
      </c>
      <c r="O715" s="5">
        <v>47.648410000000005</v>
      </c>
      <c r="P715" s="5">
        <v>719.53563300000008</v>
      </c>
      <c r="Q715" s="5">
        <v>41.148797000000002</v>
      </c>
      <c r="R715" s="5">
        <v>1443.5626869999999</v>
      </c>
      <c r="S715" s="5">
        <v>19.515489000000002</v>
      </c>
      <c r="T715" s="5">
        <v>0</v>
      </c>
      <c r="U715" s="5">
        <v>0</v>
      </c>
      <c r="V715" s="5">
        <v>121.81683199999999</v>
      </c>
      <c r="W715" s="5">
        <v>3047.3795789999999</v>
      </c>
      <c r="X715" s="5">
        <v>3006.2307820000001</v>
      </c>
      <c r="Y715" s="19">
        <v>10.712904999999999</v>
      </c>
      <c r="Z715" s="19">
        <v>70.247363000000007</v>
      </c>
      <c r="AA715" s="19">
        <v>8.0205570000000002</v>
      </c>
      <c r="AB715" s="19">
        <v>0</v>
      </c>
      <c r="AC715" s="19">
        <v>78.267920000000004</v>
      </c>
      <c r="AD715" s="19">
        <v>47.587829999999997</v>
      </c>
      <c r="AE715" s="19">
        <v>54.058418000000003</v>
      </c>
      <c r="AF715" s="19">
        <v>6.0285010000000003</v>
      </c>
      <c r="AG715" s="19">
        <v>4.5213749999999999</v>
      </c>
      <c r="AH715" s="19">
        <v>67.866416000000001</v>
      </c>
      <c r="AI715" s="19">
        <v>3.9915790000000002</v>
      </c>
      <c r="AJ715" s="19">
        <v>132.47470999999999</v>
      </c>
      <c r="AK715" s="19">
        <v>2.466707</v>
      </c>
      <c r="AL715" s="19">
        <v>0</v>
      </c>
      <c r="AM715" s="19">
        <v>271.51007199999998</v>
      </c>
    </row>
    <row r="716" spans="1:39">
      <c r="A716" s="6" t="s">
        <v>1427</v>
      </c>
      <c r="B716" s="6" t="s">
        <v>1378</v>
      </c>
      <c r="C716" s="6" t="s">
        <v>1428</v>
      </c>
      <c r="D716" s="5">
        <v>0</v>
      </c>
      <c r="E716" s="5">
        <v>23.115639999999999</v>
      </c>
      <c r="F716" s="5">
        <v>11.832000000000001</v>
      </c>
      <c r="G716" s="5">
        <v>34.94764</v>
      </c>
      <c r="H716" s="5">
        <v>167.94290100000001</v>
      </c>
      <c r="I716" s="5">
        <v>11.596172000000001</v>
      </c>
      <c r="J716" s="5">
        <v>0</v>
      </c>
      <c r="K716" s="5">
        <v>179.539073</v>
      </c>
      <c r="L716" s="5">
        <v>175.010411</v>
      </c>
      <c r="M716" s="5">
        <v>389.97841600000004</v>
      </c>
      <c r="N716" s="5">
        <v>23.740376999999999</v>
      </c>
      <c r="O716" s="5">
        <v>17.805282999999999</v>
      </c>
      <c r="P716" s="5">
        <v>481.82373799999999</v>
      </c>
      <c r="Q716" s="5">
        <v>33.363461000000001</v>
      </c>
      <c r="R716" s="5">
        <v>946.711275</v>
      </c>
      <c r="S716" s="5">
        <v>4.382746</v>
      </c>
      <c r="T716" s="5">
        <v>0</v>
      </c>
      <c r="U716" s="5">
        <v>0</v>
      </c>
      <c r="V716" s="5">
        <v>18.937330000000003</v>
      </c>
      <c r="W716" s="5">
        <v>1359.5284750000001</v>
      </c>
      <c r="X716" s="5">
        <v>1326.1650140000002</v>
      </c>
      <c r="Y716" s="19">
        <v>2.0544609999999999</v>
      </c>
      <c r="Z716" s="19">
        <v>16.632192</v>
      </c>
      <c r="AA716" s="19">
        <v>1.2359100000000001</v>
      </c>
      <c r="AB716" s="19">
        <v>0</v>
      </c>
      <c r="AC716" s="19">
        <v>17.868102</v>
      </c>
      <c r="AD716" s="19">
        <v>17.808605</v>
      </c>
      <c r="AE716" s="19">
        <v>32.444246999999997</v>
      </c>
      <c r="AF716" s="19">
        <v>2.2527330000000001</v>
      </c>
      <c r="AG716" s="19">
        <v>1.689549</v>
      </c>
      <c r="AH716" s="19">
        <v>40.317359000000003</v>
      </c>
      <c r="AI716" s="19">
        <v>2.6391779999999998</v>
      </c>
      <c r="AJ716" s="19">
        <v>76.703888000000006</v>
      </c>
      <c r="AK716" s="19">
        <v>0.46349899999999999</v>
      </c>
      <c r="AL716" s="19">
        <v>0</v>
      </c>
      <c r="AM716" s="19">
        <v>114.89855499999999</v>
      </c>
    </row>
    <row r="717" spans="1:39">
      <c r="A717" s="6" t="s">
        <v>1429</v>
      </c>
      <c r="B717" s="6" t="s">
        <v>1378</v>
      </c>
      <c r="C717" s="6" t="s">
        <v>868</v>
      </c>
      <c r="D717" s="5">
        <v>0</v>
      </c>
      <c r="E717" s="5">
        <v>305.121579</v>
      </c>
      <c r="F717" s="5">
        <v>119.169</v>
      </c>
      <c r="G717" s="5">
        <v>424.29057899999998</v>
      </c>
      <c r="H717" s="5">
        <v>1271.8406190000001</v>
      </c>
      <c r="I717" s="5">
        <v>340.421987</v>
      </c>
      <c r="J717" s="5">
        <v>433.61933699999997</v>
      </c>
      <c r="K717" s="5">
        <v>2045.8819429999999</v>
      </c>
      <c r="L717" s="5">
        <v>382.35575300000005</v>
      </c>
      <c r="M717" s="5">
        <v>631.53581700000007</v>
      </c>
      <c r="N717" s="5">
        <v>42.469913999999996</v>
      </c>
      <c r="O717" s="5">
        <v>31.852434000000002</v>
      </c>
      <c r="P717" s="5">
        <v>814.20642799999996</v>
      </c>
      <c r="Q717" s="5">
        <v>34.067329999999998</v>
      </c>
      <c r="R717" s="5">
        <v>1554.1319229999999</v>
      </c>
      <c r="S717" s="5">
        <v>44.978332999999999</v>
      </c>
      <c r="T717" s="5">
        <v>0</v>
      </c>
      <c r="U717" s="5">
        <v>0</v>
      </c>
      <c r="V717" s="5">
        <v>172.084082</v>
      </c>
      <c r="W717" s="5">
        <v>4623.7226129999999</v>
      </c>
      <c r="X717" s="5">
        <v>4589.6552830000001</v>
      </c>
      <c r="Y717" s="19">
        <v>26.922491999999998</v>
      </c>
      <c r="Z717" s="19">
        <v>110.74407600000001</v>
      </c>
      <c r="AA717" s="19">
        <v>32.046481</v>
      </c>
      <c r="AB717" s="19">
        <v>121.75299800000001</v>
      </c>
      <c r="AC717" s="19">
        <v>264.54355500000003</v>
      </c>
      <c r="AD717" s="19">
        <v>35.987670000000001</v>
      </c>
      <c r="AE717" s="19">
        <v>53.945442999999997</v>
      </c>
      <c r="AF717" s="19">
        <v>4.0299880000000003</v>
      </c>
      <c r="AG717" s="19">
        <v>3.0224899999999999</v>
      </c>
      <c r="AH717" s="19">
        <v>70.022160999999997</v>
      </c>
      <c r="AI717" s="19">
        <v>2.6317210000000002</v>
      </c>
      <c r="AJ717" s="19">
        <v>131.020082</v>
      </c>
      <c r="AK717" s="19">
        <v>4.765441</v>
      </c>
      <c r="AL717" s="19">
        <v>0</v>
      </c>
      <c r="AM717" s="19">
        <v>463.23924000000005</v>
      </c>
    </row>
    <row r="718" spans="1:39">
      <c r="A718" s="6" t="s">
        <v>1430</v>
      </c>
      <c r="B718" s="6" t="s">
        <v>1378</v>
      </c>
      <c r="C718" s="6" t="s">
        <v>1431</v>
      </c>
      <c r="D718" s="5">
        <v>0</v>
      </c>
      <c r="E718" s="5">
        <v>404.70714400000003</v>
      </c>
      <c r="F718" s="5">
        <v>117.75</v>
      </c>
      <c r="G718" s="5">
        <v>522.45714400000008</v>
      </c>
      <c r="H718" s="5">
        <v>2162.2405440000002</v>
      </c>
      <c r="I718" s="5">
        <v>274.45749000000001</v>
      </c>
      <c r="J718" s="5">
        <v>0</v>
      </c>
      <c r="K718" s="5">
        <v>2436.698034</v>
      </c>
      <c r="L718" s="5">
        <v>729.88568399999997</v>
      </c>
      <c r="M718" s="5">
        <v>887.9830280000001</v>
      </c>
      <c r="N718" s="5">
        <v>78.670896999999997</v>
      </c>
      <c r="O718" s="5">
        <v>59.003171999999999</v>
      </c>
      <c r="P718" s="5">
        <v>1135.0314879999999</v>
      </c>
      <c r="Q718" s="5">
        <v>53.665169999999996</v>
      </c>
      <c r="R718" s="5">
        <v>2214.3537550000001</v>
      </c>
      <c r="S718" s="5">
        <v>91.005626000000007</v>
      </c>
      <c r="T718" s="5">
        <v>0</v>
      </c>
      <c r="U718" s="5">
        <v>0</v>
      </c>
      <c r="V718" s="5">
        <v>391.52703700000001</v>
      </c>
      <c r="W718" s="5">
        <v>6385.927279999999</v>
      </c>
      <c r="X718" s="5">
        <v>6332.2621099999997</v>
      </c>
      <c r="Y718" s="19">
        <v>35.709453000000003</v>
      </c>
      <c r="Z718" s="19">
        <v>169.39847</v>
      </c>
      <c r="AA718" s="19">
        <v>27.314214</v>
      </c>
      <c r="AB718" s="19">
        <v>0</v>
      </c>
      <c r="AC718" s="19">
        <v>196.712684</v>
      </c>
      <c r="AD718" s="19">
        <v>67.323215000000005</v>
      </c>
      <c r="AE718" s="19">
        <v>76.236247000000006</v>
      </c>
      <c r="AF718" s="19">
        <v>7.4651110000000003</v>
      </c>
      <c r="AG718" s="19">
        <v>5.5988329999999999</v>
      </c>
      <c r="AH718" s="19">
        <v>97.969218999999995</v>
      </c>
      <c r="AI718" s="19">
        <v>4.2996509999999999</v>
      </c>
      <c r="AJ718" s="19">
        <v>187.26940999999999</v>
      </c>
      <c r="AK718" s="19">
        <v>9.3154059999999994</v>
      </c>
      <c r="AL718" s="19">
        <v>0</v>
      </c>
      <c r="AM718" s="19">
        <v>496.33016800000001</v>
      </c>
    </row>
    <row r="719" spans="1:39">
      <c r="A719" s="5" t="s">
        <v>1432</v>
      </c>
      <c r="B719" s="5" t="s">
        <v>1433</v>
      </c>
      <c r="C719" s="5" t="s">
        <v>1434</v>
      </c>
      <c r="D719" s="5">
        <v>99015.705796000009</v>
      </c>
      <c r="E719" s="5">
        <v>3255.9831450000001</v>
      </c>
      <c r="F719" s="5">
        <v>1798.809</v>
      </c>
      <c r="G719" s="5">
        <v>104070.49794099999</v>
      </c>
      <c r="H719" s="5">
        <v>25990.93879</v>
      </c>
      <c r="I719" s="5">
        <v>1271.545263</v>
      </c>
      <c r="J719" s="5">
        <v>1315.774999</v>
      </c>
      <c r="K719" s="5">
        <v>28578.259052000001</v>
      </c>
      <c r="L719" s="5">
        <v>4721.3567739999999</v>
      </c>
      <c r="M719" s="5">
        <v>0</v>
      </c>
      <c r="N719" s="5">
        <v>489.12952799999999</v>
      </c>
      <c r="O719" s="5">
        <v>366.84714600000001</v>
      </c>
      <c r="P719" s="5">
        <v>5642.5313669999996</v>
      </c>
      <c r="Q719" s="5">
        <v>679.82305599999995</v>
      </c>
      <c r="R719" s="5">
        <v>7178.3310970000002</v>
      </c>
      <c r="S719" s="5">
        <v>540.93075899999997</v>
      </c>
      <c r="T719" s="5">
        <v>0</v>
      </c>
      <c r="U719" s="5">
        <v>0</v>
      </c>
      <c r="V719" s="5">
        <v>1385.4764720000001</v>
      </c>
      <c r="W719" s="5">
        <v>146474.85209500001</v>
      </c>
      <c r="X719" s="5">
        <v>145795.02903900002</v>
      </c>
      <c r="Y719" s="19">
        <v>0</v>
      </c>
      <c r="Z719" s="19">
        <v>2413.447056</v>
      </c>
      <c r="AA719" s="19">
        <v>109.99249500000001</v>
      </c>
      <c r="AB719" s="19">
        <v>55.554057999999998</v>
      </c>
      <c r="AC719" s="19">
        <v>2578.9936090000001</v>
      </c>
      <c r="AD719" s="19">
        <v>412.42966899999999</v>
      </c>
      <c r="AE719" s="19">
        <v>0</v>
      </c>
      <c r="AF719" s="19">
        <v>46.413755000000002</v>
      </c>
      <c r="AG719" s="19">
        <v>34.810316999999998</v>
      </c>
      <c r="AH719" s="19">
        <v>475.375587</v>
      </c>
      <c r="AI719" s="19">
        <v>57.274166999999998</v>
      </c>
      <c r="AJ719" s="19">
        <v>556.59965899999997</v>
      </c>
      <c r="AK719" s="19">
        <v>46.170946999999998</v>
      </c>
      <c r="AL719" s="19">
        <v>0</v>
      </c>
      <c r="AM719" s="19">
        <v>3594.1938840000003</v>
      </c>
    </row>
    <row r="720" spans="1:39">
      <c r="A720" s="6" t="s">
        <v>1435</v>
      </c>
      <c r="B720" s="6" t="s">
        <v>1433</v>
      </c>
      <c r="C720" s="6" t="s">
        <v>933</v>
      </c>
      <c r="D720" s="5">
        <v>0</v>
      </c>
      <c r="E720" s="5">
        <v>172.57454800000002</v>
      </c>
      <c r="F720" s="5">
        <v>66.974999999999994</v>
      </c>
      <c r="G720" s="5">
        <v>239.54954800000002</v>
      </c>
      <c r="H720" s="5">
        <v>1143.4787710000001</v>
      </c>
      <c r="I720" s="5">
        <v>82.796528999999992</v>
      </c>
      <c r="J720" s="5">
        <v>89.465401</v>
      </c>
      <c r="K720" s="5">
        <v>1315.7407010000002</v>
      </c>
      <c r="L720" s="5">
        <v>666.48613699999999</v>
      </c>
      <c r="M720" s="5">
        <v>819.02838199999997</v>
      </c>
      <c r="N720" s="5">
        <v>74.468605999999994</v>
      </c>
      <c r="O720" s="5">
        <v>55.851457000000003</v>
      </c>
      <c r="P720" s="5">
        <v>1040.940525</v>
      </c>
      <c r="Q720" s="5">
        <v>52.999215999999997</v>
      </c>
      <c r="R720" s="5">
        <v>2043.288186</v>
      </c>
      <c r="S720" s="5">
        <v>32.728473999999999</v>
      </c>
      <c r="T720" s="5">
        <v>0</v>
      </c>
      <c r="U720" s="5">
        <v>0</v>
      </c>
      <c r="V720" s="5">
        <v>213.33475899999999</v>
      </c>
      <c r="W720" s="5">
        <v>4511.1278050000001</v>
      </c>
      <c r="X720" s="5">
        <v>4458.1285889999999</v>
      </c>
      <c r="Y720" s="19">
        <v>15.227166</v>
      </c>
      <c r="Z720" s="19">
        <v>113.832264</v>
      </c>
      <c r="AA720" s="19">
        <v>8.8602229999999995</v>
      </c>
      <c r="AB720" s="19">
        <v>0</v>
      </c>
      <c r="AC720" s="19">
        <v>122.692487</v>
      </c>
      <c r="AD720" s="19">
        <v>61.290526</v>
      </c>
      <c r="AE720" s="19">
        <v>76.625703999999999</v>
      </c>
      <c r="AF720" s="19">
        <v>7.0663530000000003</v>
      </c>
      <c r="AG720" s="19">
        <v>5.299766</v>
      </c>
      <c r="AH720" s="19">
        <v>97.141571999999996</v>
      </c>
      <c r="AI720" s="19">
        <v>5.1028690000000001</v>
      </c>
      <c r="AJ720" s="19">
        <v>186.13339500000001</v>
      </c>
      <c r="AK720" s="19">
        <v>3.0975459999999999</v>
      </c>
      <c r="AL720" s="19">
        <v>0</v>
      </c>
      <c r="AM720" s="19">
        <v>388.44112000000001</v>
      </c>
    </row>
    <row r="721" spans="1:39">
      <c r="A721" s="6" t="s">
        <v>1436</v>
      </c>
      <c r="B721" s="6" t="s">
        <v>1433</v>
      </c>
      <c r="C721" s="6" t="s">
        <v>1437</v>
      </c>
      <c r="D721" s="5">
        <v>0</v>
      </c>
      <c r="E721" s="5">
        <v>112.334727</v>
      </c>
      <c r="F721" s="5">
        <v>55.853999999999999</v>
      </c>
      <c r="G721" s="5">
        <v>168.188727</v>
      </c>
      <c r="H721" s="5">
        <v>1093.0660170000001</v>
      </c>
      <c r="I721" s="5">
        <v>35.090084000000004</v>
      </c>
      <c r="J721" s="5">
        <v>107.96732</v>
      </c>
      <c r="K721" s="5">
        <v>1236.123421</v>
      </c>
      <c r="L721" s="5">
        <v>335.80665000000005</v>
      </c>
      <c r="M721" s="5">
        <v>439.59918199999998</v>
      </c>
      <c r="N721" s="5">
        <v>46.813459999999999</v>
      </c>
      <c r="O721" s="5">
        <v>35.110095000000001</v>
      </c>
      <c r="P721" s="5">
        <v>558.44196499999998</v>
      </c>
      <c r="Q721" s="5">
        <v>28.602100999999998</v>
      </c>
      <c r="R721" s="5">
        <v>1108.5668030000002</v>
      </c>
      <c r="S721" s="5">
        <v>21.080791000000001</v>
      </c>
      <c r="T721" s="5">
        <v>0</v>
      </c>
      <c r="U721" s="5">
        <v>489.54078299999998</v>
      </c>
      <c r="V721" s="5">
        <v>53.599542</v>
      </c>
      <c r="W721" s="5">
        <v>3412.9067169999998</v>
      </c>
      <c r="X721" s="5">
        <v>3384.3046159999999</v>
      </c>
      <c r="Y721" s="19">
        <v>9.1793969999999998</v>
      </c>
      <c r="Z721" s="19">
        <v>102.694301</v>
      </c>
      <c r="AA721" s="19">
        <v>2.7478579999999999</v>
      </c>
      <c r="AB721" s="19">
        <v>11.176413</v>
      </c>
      <c r="AC721" s="19">
        <v>116.618572</v>
      </c>
      <c r="AD721" s="19">
        <v>34.780504000000001</v>
      </c>
      <c r="AE721" s="19">
        <v>39.488928999999999</v>
      </c>
      <c r="AF721" s="19">
        <v>4.4421470000000003</v>
      </c>
      <c r="AG721" s="19">
        <v>3.33161</v>
      </c>
      <c r="AH721" s="19">
        <v>50.312108000000002</v>
      </c>
      <c r="AI721" s="19">
        <v>2.4824830000000002</v>
      </c>
      <c r="AJ721" s="19">
        <v>97.574793999999997</v>
      </c>
      <c r="AK721" s="19">
        <v>2.0403199999999999</v>
      </c>
      <c r="AL721" s="19">
        <v>0</v>
      </c>
      <c r="AM721" s="19">
        <v>260.19358700000004</v>
      </c>
    </row>
    <row r="722" spans="1:39">
      <c r="A722" s="6" t="s">
        <v>1438</v>
      </c>
      <c r="B722" s="6" t="s">
        <v>1433</v>
      </c>
      <c r="C722" s="6" t="s">
        <v>1439</v>
      </c>
      <c r="D722" s="5">
        <v>0</v>
      </c>
      <c r="E722" s="5">
        <v>137.78084899999999</v>
      </c>
      <c r="F722" s="5">
        <v>51.633000000000003</v>
      </c>
      <c r="G722" s="5">
        <v>189.413849</v>
      </c>
      <c r="H722" s="5">
        <v>1232.421746</v>
      </c>
      <c r="I722" s="5">
        <v>94.487891000000005</v>
      </c>
      <c r="J722" s="5">
        <v>66.651429000000007</v>
      </c>
      <c r="K722" s="5">
        <v>1393.5610660000002</v>
      </c>
      <c r="L722" s="5">
        <v>436.72621399999997</v>
      </c>
      <c r="M722" s="5">
        <v>672.79231900000002</v>
      </c>
      <c r="N722" s="5">
        <v>64.955539999999999</v>
      </c>
      <c r="O722" s="5">
        <v>48.716654999999996</v>
      </c>
      <c r="P722" s="5">
        <v>839.36524699999995</v>
      </c>
      <c r="Q722" s="5">
        <v>52.781709999999997</v>
      </c>
      <c r="R722" s="5">
        <v>1678.6114709999999</v>
      </c>
      <c r="S722" s="5">
        <v>24.065626000000002</v>
      </c>
      <c r="T722" s="5">
        <v>0</v>
      </c>
      <c r="U722" s="5">
        <v>0</v>
      </c>
      <c r="V722" s="5">
        <v>83.291380000000004</v>
      </c>
      <c r="W722" s="5">
        <v>3805.6696059999995</v>
      </c>
      <c r="X722" s="5">
        <v>3752.8878959999997</v>
      </c>
      <c r="Y722" s="19">
        <v>12.157133999999999</v>
      </c>
      <c r="Z722" s="19">
        <v>120.679219</v>
      </c>
      <c r="AA722" s="19">
        <v>8.5898090000000007</v>
      </c>
      <c r="AB722" s="19">
        <v>0</v>
      </c>
      <c r="AC722" s="19">
        <v>129.26902799999999</v>
      </c>
      <c r="AD722" s="19">
        <v>46.356031000000002</v>
      </c>
      <c r="AE722" s="19">
        <v>54.207455000000003</v>
      </c>
      <c r="AF722" s="19">
        <v>6.1636540000000002</v>
      </c>
      <c r="AG722" s="19">
        <v>4.6227410000000004</v>
      </c>
      <c r="AH722" s="19">
        <v>68.458951999999996</v>
      </c>
      <c r="AI722" s="19">
        <v>3.7640959999999999</v>
      </c>
      <c r="AJ722" s="19">
        <v>133.45280199999999</v>
      </c>
      <c r="AK722" s="19">
        <v>0</v>
      </c>
      <c r="AL722" s="19">
        <v>0</v>
      </c>
      <c r="AM722" s="19">
        <v>321.23499499999997</v>
      </c>
    </row>
    <row r="723" spans="1:39">
      <c r="A723" s="6" t="s">
        <v>1440</v>
      </c>
      <c r="B723" s="6" t="s">
        <v>1433</v>
      </c>
      <c r="C723" s="6" t="s">
        <v>1441</v>
      </c>
      <c r="D723" s="5">
        <v>0</v>
      </c>
      <c r="E723" s="5">
        <v>191.58295999999999</v>
      </c>
      <c r="F723" s="5">
        <v>51.201000000000001</v>
      </c>
      <c r="G723" s="5">
        <v>242.78395999999998</v>
      </c>
      <c r="H723" s="5">
        <v>887.67003099999999</v>
      </c>
      <c r="I723" s="5">
        <v>32.573529999999998</v>
      </c>
      <c r="J723" s="5">
        <v>0</v>
      </c>
      <c r="K723" s="5">
        <v>920.243561</v>
      </c>
      <c r="L723" s="5">
        <v>472.11738800000001</v>
      </c>
      <c r="M723" s="5">
        <v>847.38372699999991</v>
      </c>
      <c r="N723" s="5">
        <v>53.606310999999998</v>
      </c>
      <c r="O723" s="5">
        <v>40.204733999999995</v>
      </c>
      <c r="P723" s="5">
        <v>1072.8133970000001</v>
      </c>
      <c r="Q723" s="5">
        <v>57.284222999999997</v>
      </c>
      <c r="R723" s="5">
        <v>2071.2923919999998</v>
      </c>
      <c r="S723" s="5">
        <v>37.402498000000001</v>
      </c>
      <c r="T723" s="5">
        <v>0</v>
      </c>
      <c r="U723" s="5">
        <v>0</v>
      </c>
      <c r="V723" s="5">
        <v>135.65003899999999</v>
      </c>
      <c r="W723" s="5">
        <v>3879.489838</v>
      </c>
      <c r="X723" s="5">
        <v>3822.2056150000003</v>
      </c>
      <c r="Y723" s="19">
        <v>15.069856</v>
      </c>
      <c r="Z723" s="19">
        <v>86.455832999999998</v>
      </c>
      <c r="AA723" s="19">
        <v>3.2024339999999998</v>
      </c>
      <c r="AB723" s="19">
        <v>0</v>
      </c>
      <c r="AC723" s="19">
        <v>89.658266999999995</v>
      </c>
      <c r="AD723" s="19">
        <v>44.532350000000001</v>
      </c>
      <c r="AE723" s="19">
        <v>83.714234000000005</v>
      </c>
      <c r="AF723" s="19">
        <v>5.086722</v>
      </c>
      <c r="AG723" s="19">
        <v>3.815042</v>
      </c>
      <c r="AH723" s="19">
        <v>105.290235</v>
      </c>
      <c r="AI723" s="19">
        <v>6.0677269999999996</v>
      </c>
      <c r="AJ723" s="19">
        <v>197.90623299999999</v>
      </c>
      <c r="AK723" s="19">
        <v>0</v>
      </c>
      <c r="AL723" s="19">
        <v>0</v>
      </c>
      <c r="AM723" s="19">
        <v>347.16670600000003</v>
      </c>
    </row>
    <row r="724" spans="1:39">
      <c r="A724" s="6" t="s">
        <v>1442</v>
      </c>
      <c r="B724" s="6" t="s">
        <v>1433</v>
      </c>
      <c r="C724" s="6" t="s">
        <v>1443</v>
      </c>
      <c r="D724" s="5">
        <v>0</v>
      </c>
      <c r="E724" s="5">
        <v>1277.1231739999998</v>
      </c>
      <c r="F724" s="5">
        <v>174.816</v>
      </c>
      <c r="G724" s="5">
        <v>1451.9391739999999</v>
      </c>
      <c r="H724" s="5">
        <v>3511.8000040000002</v>
      </c>
      <c r="I724" s="5">
        <v>291.70403399999998</v>
      </c>
      <c r="J724" s="5">
        <v>0</v>
      </c>
      <c r="K724" s="5">
        <v>3803.504038</v>
      </c>
      <c r="L724" s="5">
        <v>995.83862399999998</v>
      </c>
      <c r="M724" s="5">
        <v>657.25294499999995</v>
      </c>
      <c r="N724" s="5">
        <v>82.404085000000009</v>
      </c>
      <c r="O724" s="5">
        <v>61.803063999999999</v>
      </c>
      <c r="P724" s="5">
        <v>753.33706599999994</v>
      </c>
      <c r="Q724" s="5">
        <v>90.763501999999988</v>
      </c>
      <c r="R724" s="5">
        <v>1645.5606620000001</v>
      </c>
      <c r="S724" s="5">
        <v>260.868357</v>
      </c>
      <c r="T724" s="5">
        <v>0</v>
      </c>
      <c r="U724" s="5">
        <v>267.294445</v>
      </c>
      <c r="V724" s="5">
        <v>919.32477300000005</v>
      </c>
      <c r="W724" s="5">
        <v>9344.3300729999992</v>
      </c>
      <c r="X724" s="5">
        <v>9253.5665709999994</v>
      </c>
      <c r="Y724" s="19">
        <v>94.499075000000005</v>
      </c>
      <c r="Z724" s="19">
        <v>301.78861799999999</v>
      </c>
      <c r="AA724" s="19">
        <v>26.386278999999998</v>
      </c>
      <c r="AB724" s="19">
        <v>0</v>
      </c>
      <c r="AC724" s="19">
        <v>328.17489699999999</v>
      </c>
      <c r="AD724" s="19">
        <v>80.742783000000003</v>
      </c>
      <c r="AE724" s="19">
        <v>74.425828999999993</v>
      </c>
      <c r="AF724" s="19">
        <v>7.8193570000000001</v>
      </c>
      <c r="AG724" s="19">
        <v>5.8645170000000002</v>
      </c>
      <c r="AH724" s="19">
        <v>85.306177000000005</v>
      </c>
      <c r="AI724" s="19">
        <v>10.277851999999999</v>
      </c>
      <c r="AJ724" s="19">
        <v>173.41587999999999</v>
      </c>
      <c r="AK724" s="19">
        <v>0</v>
      </c>
      <c r="AL724" s="19">
        <v>0</v>
      </c>
      <c r="AM724" s="19">
        <v>676.83263499999998</v>
      </c>
    </row>
    <row r="725" spans="1:39">
      <c r="A725" s="6" t="s">
        <v>1444</v>
      </c>
      <c r="B725" s="6" t="s">
        <v>1433</v>
      </c>
      <c r="C725" s="6" t="s">
        <v>421</v>
      </c>
      <c r="D725" s="5">
        <v>0</v>
      </c>
      <c r="E725" s="5">
        <v>115.544354</v>
      </c>
      <c r="F725" s="5">
        <v>44.31</v>
      </c>
      <c r="G725" s="5">
        <v>159.854354</v>
      </c>
      <c r="H725" s="5">
        <v>686.62374899999998</v>
      </c>
      <c r="I725" s="5">
        <v>22.216688999999999</v>
      </c>
      <c r="J725" s="5">
        <v>49.730193</v>
      </c>
      <c r="K725" s="5">
        <v>758.57063099999993</v>
      </c>
      <c r="L725" s="5">
        <v>420.46901500000001</v>
      </c>
      <c r="M725" s="5">
        <v>489.50847800000003</v>
      </c>
      <c r="N725" s="5">
        <v>63.576785999999998</v>
      </c>
      <c r="O725" s="5">
        <v>47.682589999999998</v>
      </c>
      <c r="P725" s="5">
        <v>608.45343100000002</v>
      </c>
      <c r="Q725" s="5">
        <v>39.726157000000001</v>
      </c>
      <c r="R725" s="5">
        <v>1248.9474420000001</v>
      </c>
      <c r="S725" s="5">
        <v>14.941793000000001</v>
      </c>
      <c r="T725" s="5">
        <v>0</v>
      </c>
      <c r="U725" s="5">
        <v>0</v>
      </c>
      <c r="V725" s="5">
        <v>39.199309</v>
      </c>
      <c r="W725" s="5">
        <v>2641.982544</v>
      </c>
      <c r="X725" s="5">
        <v>2602.2563869999994</v>
      </c>
      <c r="Y725" s="19">
        <v>10.19509</v>
      </c>
      <c r="Z725" s="19">
        <v>60.572167</v>
      </c>
      <c r="AA725" s="19">
        <v>2.244459</v>
      </c>
      <c r="AB725" s="19">
        <v>0</v>
      </c>
      <c r="AC725" s="19">
        <v>62.816625999999999</v>
      </c>
      <c r="AD725" s="19">
        <v>45.024559000000004</v>
      </c>
      <c r="AE725" s="19">
        <v>45.500870999999997</v>
      </c>
      <c r="AF725" s="19">
        <v>6.0328229999999996</v>
      </c>
      <c r="AG725" s="19">
        <v>4.5246180000000003</v>
      </c>
      <c r="AH725" s="19">
        <v>56.605272999999997</v>
      </c>
      <c r="AI725" s="19">
        <v>3.6642739999999998</v>
      </c>
      <c r="AJ725" s="19">
        <v>112.663585</v>
      </c>
      <c r="AK725" s="19">
        <v>0</v>
      </c>
      <c r="AL725" s="19">
        <v>0</v>
      </c>
      <c r="AM725" s="19">
        <v>230.69986</v>
      </c>
    </row>
    <row r="726" spans="1:39">
      <c r="A726" s="6" t="s">
        <v>1445</v>
      </c>
      <c r="B726" s="6" t="s">
        <v>1433</v>
      </c>
      <c r="C726" s="6" t="s">
        <v>1446</v>
      </c>
      <c r="D726" s="5">
        <v>0</v>
      </c>
      <c r="E726" s="5">
        <v>433.58486900000003</v>
      </c>
      <c r="F726" s="5">
        <v>114.048</v>
      </c>
      <c r="G726" s="5">
        <v>547.63286899999991</v>
      </c>
      <c r="H726" s="5">
        <v>1895.15309</v>
      </c>
      <c r="I726" s="5">
        <v>106.730373</v>
      </c>
      <c r="J726" s="5">
        <v>233.981414</v>
      </c>
      <c r="K726" s="5">
        <v>2235.864877</v>
      </c>
      <c r="L726" s="5">
        <v>647.91615000000002</v>
      </c>
      <c r="M726" s="5">
        <v>870.58661600000005</v>
      </c>
      <c r="N726" s="5">
        <v>56.499546000000002</v>
      </c>
      <c r="O726" s="5">
        <v>42.374658000000004</v>
      </c>
      <c r="P726" s="5">
        <v>1121.1032460000001</v>
      </c>
      <c r="Q726" s="5">
        <v>47.726714999999999</v>
      </c>
      <c r="R726" s="5">
        <v>2138.2907810000002</v>
      </c>
      <c r="S726" s="5">
        <v>87.735137000000009</v>
      </c>
      <c r="T726" s="5">
        <v>0</v>
      </c>
      <c r="U726" s="5">
        <v>0</v>
      </c>
      <c r="V726" s="5">
        <v>338.812861</v>
      </c>
      <c r="W726" s="5">
        <v>5996.2526749999988</v>
      </c>
      <c r="X726" s="5">
        <v>5948.525959999999</v>
      </c>
      <c r="Y726" s="19">
        <v>36.202401999999999</v>
      </c>
      <c r="Z726" s="19">
        <v>146.96123499999999</v>
      </c>
      <c r="AA726" s="19">
        <v>10.465949999999999</v>
      </c>
      <c r="AB726" s="19">
        <v>27.505499</v>
      </c>
      <c r="AC726" s="19">
        <v>184.93268399999999</v>
      </c>
      <c r="AD726" s="19">
        <v>52.883634999999998</v>
      </c>
      <c r="AE726" s="19">
        <v>85.033565999999993</v>
      </c>
      <c r="AF726" s="19">
        <v>5.3612640000000003</v>
      </c>
      <c r="AG726" s="19">
        <v>4.0209479999999997</v>
      </c>
      <c r="AH726" s="19">
        <v>108.717865</v>
      </c>
      <c r="AI726" s="19">
        <v>5.1231999999999998</v>
      </c>
      <c r="AJ726" s="19">
        <v>203.13364300000001</v>
      </c>
      <c r="AK726" s="19">
        <v>0</v>
      </c>
      <c r="AL726" s="19">
        <v>0</v>
      </c>
      <c r="AM726" s="19">
        <v>477.15236400000003</v>
      </c>
    </row>
    <row r="727" spans="1:39">
      <c r="A727" s="6" t="s">
        <v>1447</v>
      </c>
      <c r="B727" s="6" t="s">
        <v>1433</v>
      </c>
      <c r="C727" s="6" t="s">
        <v>1448</v>
      </c>
      <c r="D727" s="5">
        <v>0</v>
      </c>
      <c r="E727" s="5">
        <v>181.21170900000001</v>
      </c>
      <c r="F727" s="5">
        <v>60.588000000000001</v>
      </c>
      <c r="G727" s="5">
        <v>241.79970900000001</v>
      </c>
      <c r="H727" s="5">
        <v>1050.6978230000002</v>
      </c>
      <c r="I727" s="5">
        <v>57.744965999999998</v>
      </c>
      <c r="J727" s="5">
        <v>79.033926999999991</v>
      </c>
      <c r="K727" s="5">
        <v>1187.4767160000001</v>
      </c>
      <c r="L727" s="5">
        <v>548.58268199999998</v>
      </c>
      <c r="M727" s="5">
        <v>852.79133999999999</v>
      </c>
      <c r="N727" s="5">
        <v>79.546073000000007</v>
      </c>
      <c r="O727" s="5">
        <v>59.659554</v>
      </c>
      <c r="P727" s="5">
        <v>1061.5955160000001</v>
      </c>
      <c r="Q727" s="5">
        <v>68.275714999999991</v>
      </c>
      <c r="R727" s="5">
        <v>2121.8681979999997</v>
      </c>
      <c r="S727" s="5">
        <v>35.333973</v>
      </c>
      <c r="T727" s="5">
        <v>0</v>
      </c>
      <c r="U727" s="5">
        <v>0</v>
      </c>
      <c r="V727" s="5">
        <v>130.645489</v>
      </c>
      <c r="W727" s="5">
        <v>4265.7067669999997</v>
      </c>
      <c r="X727" s="5">
        <v>4197.4310519999999</v>
      </c>
      <c r="Y727" s="19">
        <v>15.195817</v>
      </c>
      <c r="Z727" s="19">
        <v>89.225418000000005</v>
      </c>
      <c r="AA727" s="19">
        <v>6.0197479999999999</v>
      </c>
      <c r="AB727" s="19">
        <v>0</v>
      </c>
      <c r="AC727" s="19">
        <v>95.245165999999998</v>
      </c>
      <c r="AD727" s="19">
        <v>57.556418999999998</v>
      </c>
      <c r="AE727" s="19">
        <v>83.492136000000002</v>
      </c>
      <c r="AF727" s="19">
        <v>7.5481559999999996</v>
      </c>
      <c r="AG727" s="19">
        <v>5.6611159999999998</v>
      </c>
      <c r="AH727" s="19">
        <v>103.437605</v>
      </c>
      <c r="AI727" s="19">
        <v>6.9770940000000001</v>
      </c>
      <c r="AJ727" s="19">
        <v>200.13901300000001</v>
      </c>
      <c r="AK727" s="19">
        <v>3.5902759999999998</v>
      </c>
      <c r="AL727" s="19">
        <v>0</v>
      </c>
      <c r="AM727" s="19">
        <v>371.72669099999996</v>
      </c>
    </row>
    <row r="728" spans="1:39">
      <c r="A728" s="6" t="s">
        <v>1449</v>
      </c>
      <c r="B728" s="6" t="s">
        <v>1433</v>
      </c>
      <c r="C728" s="6" t="s">
        <v>1450</v>
      </c>
      <c r="D728" s="5">
        <v>0</v>
      </c>
      <c r="E728" s="5">
        <v>192.25332400000002</v>
      </c>
      <c r="F728" s="5">
        <v>63.363</v>
      </c>
      <c r="G728" s="5">
        <v>255.61632400000002</v>
      </c>
      <c r="H728" s="5">
        <v>1354.153568</v>
      </c>
      <c r="I728" s="5">
        <v>42.577529000000006</v>
      </c>
      <c r="J728" s="5">
        <v>66.792315000000002</v>
      </c>
      <c r="K728" s="5">
        <v>1463.523412</v>
      </c>
      <c r="L728" s="5">
        <v>546.92118099999993</v>
      </c>
      <c r="M728" s="5">
        <v>915.72738700000002</v>
      </c>
      <c r="N728" s="5">
        <v>80.939445000000006</v>
      </c>
      <c r="O728" s="5">
        <v>60.704584000000004</v>
      </c>
      <c r="P728" s="5">
        <v>1134.183391</v>
      </c>
      <c r="Q728" s="5">
        <v>76.701485000000005</v>
      </c>
      <c r="R728" s="5">
        <v>2268.256292</v>
      </c>
      <c r="S728" s="5">
        <v>36.612577999999999</v>
      </c>
      <c r="T728" s="5">
        <v>0</v>
      </c>
      <c r="U728" s="5">
        <v>0</v>
      </c>
      <c r="V728" s="5">
        <v>132.02991599999999</v>
      </c>
      <c r="W728" s="5">
        <v>4702.9597029999995</v>
      </c>
      <c r="X728" s="5">
        <v>4626.258217999999</v>
      </c>
      <c r="Y728" s="19">
        <v>16.087761</v>
      </c>
      <c r="Z728" s="19">
        <v>131.44609199999999</v>
      </c>
      <c r="AA728" s="19">
        <v>3.9946130000000002</v>
      </c>
      <c r="AB728" s="19">
        <v>0</v>
      </c>
      <c r="AC728" s="19">
        <v>135.44070500000001</v>
      </c>
      <c r="AD728" s="19">
        <v>58.287799999999997</v>
      </c>
      <c r="AE728" s="19">
        <v>84.765781000000004</v>
      </c>
      <c r="AF728" s="19">
        <v>7.6803739999999996</v>
      </c>
      <c r="AG728" s="19">
        <v>5.7602799999999998</v>
      </c>
      <c r="AH728" s="19">
        <v>104.968085</v>
      </c>
      <c r="AI728" s="19">
        <v>7.1114240000000004</v>
      </c>
      <c r="AJ728" s="19">
        <v>203.17452</v>
      </c>
      <c r="AK728" s="19">
        <v>0</v>
      </c>
      <c r="AL728" s="19">
        <v>0</v>
      </c>
      <c r="AM728" s="19">
        <v>412.99078599999996</v>
      </c>
    </row>
    <row r="729" spans="1:39">
      <c r="A729" s="6" t="s">
        <v>1451</v>
      </c>
      <c r="B729" s="6" t="s">
        <v>1433</v>
      </c>
      <c r="C729" s="6" t="s">
        <v>1452</v>
      </c>
      <c r="D729" s="5">
        <v>0</v>
      </c>
      <c r="E729" s="5">
        <v>102.12973800000002</v>
      </c>
      <c r="F729" s="5">
        <v>30.431999999999999</v>
      </c>
      <c r="G729" s="5">
        <v>132.56173800000002</v>
      </c>
      <c r="H729" s="5">
        <v>877.03711499999997</v>
      </c>
      <c r="I729" s="5">
        <v>27.312018999999999</v>
      </c>
      <c r="J729" s="5">
        <v>54.462803999999998</v>
      </c>
      <c r="K729" s="5">
        <v>958.81193799999994</v>
      </c>
      <c r="L729" s="5">
        <v>337.87577899999997</v>
      </c>
      <c r="M729" s="5">
        <v>823.35130400000003</v>
      </c>
      <c r="N729" s="5">
        <v>38.124894999999995</v>
      </c>
      <c r="O729" s="5">
        <v>28.593669999999999</v>
      </c>
      <c r="P729" s="5">
        <v>1027.072416</v>
      </c>
      <c r="Q729" s="5">
        <v>64.668544999999995</v>
      </c>
      <c r="R729" s="5">
        <v>1981.8108300000001</v>
      </c>
      <c r="S729" s="5">
        <v>26.178229999999999</v>
      </c>
      <c r="T729" s="5">
        <v>0</v>
      </c>
      <c r="U729" s="5">
        <v>0</v>
      </c>
      <c r="V729" s="5">
        <v>130.72246200000001</v>
      </c>
      <c r="W729" s="5">
        <v>3567.9609769999997</v>
      </c>
      <c r="X729" s="5">
        <v>3503.2924320000002</v>
      </c>
      <c r="Y729" s="19">
        <v>8.5221239999999998</v>
      </c>
      <c r="Z729" s="19">
        <v>86.792587999999995</v>
      </c>
      <c r="AA729" s="19">
        <v>2.4155540000000002</v>
      </c>
      <c r="AB729" s="19">
        <v>0</v>
      </c>
      <c r="AC729" s="19">
        <v>89.208141999999995</v>
      </c>
      <c r="AD729" s="19">
        <v>31.561962999999999</v>
      </c>
      <c r="AE729" s="19">
        <v>70.660095999999996</v>
      </c>
      <c r="AF729" s="19">
        <v>3.617686</v>
      </c>
      <c r="AG729" s="19">
        <v>2.7132640000000001</v>
      </c>
      <c r="AH729" s="19">
        <v>88.676163000000003</v>
      </c>
      <c r="AI729" s="19">
        <v>5.2365089999999999</v>
      </c>
      <c r="AJ729" s="19">
        <v>165.66720900000001</v>
      </c>
      <c r="AK729" s="19">
        <v>2.5419070000000001</v>
      </c>
      <c r="AL729" s="19">
        <v>0</v>
      </c>
      <c r="AM729" s="19">
        <v>297.50134500000001</v>
      </c>
    </row>
    <row r="730" spans="1:39">
      <c r="A730" s="6" t="s">
        <v>1453</v>
      </c>
      <c r="B730" s="6" t="s">
        <v>1433</v>
      </c>
      <c r="C730" s="6" t="s">
        <v>340</v>
      </c>
      <c r="D730" s="5">
        <v>0</v>
      </c>
      <c r="E730" s="5">
        <v>353.67435099999994</v>
      </c>
      <c r="F730" s="5">
        <v>115.137</v>
      </c>
      <c r="G730" s="5">
        <v>468.81135099999995</v>
      </c>
      <c r="H730" s="5">
        <v>2325.7625129999997</v>
      </c>
      <c r="I730" s="5">
        <v>66.321094000000002</v>
      </c>
      <c r="J730" s="5">
        <v>0</v>
      </c>
      <c r="K730" s="5">
        <v>2392.083607</v>
      </c>
      <c r="L730" s="5">
        <v>555.06615699999998</v>
      </c>
      <c r="M730" s="5">
        <v>810.70633400000008</v>
      </c>
      <c r="N730" s="5">
        <v>65.746422999999993</v>
      </c>
      <c r="O730" s="5">
        <v>49.309818</v>
      </c>
      <c r="P730" s="5">
        <v>1038.3262299999999</v>
      </c>
      <c r="Q730" s="5">
        <v>47.776831000000001</v>
      </c>
      <c r="R730" s="5">
        <v>2011.865636</v>
      </c>
      <c r="S730" s="5">
        <v>83.799865000000011</v>
      </c>
      <c r="T730" s="5">
        <v>0</v>
      </c>
      <c r="U730" s="5">
        <v>1051.0375490000001</v>
      </c>
      <c r="V730" s="5">
        <v>227.90361300000001</v>
      </c>
      <c r="W730" s="5">
        <v>6790.5677780000005</v>
      </c>
      <c r="X730" s="5">
        <v>6742.7909470000004</v>
      </c>
      <c r="Y730" s="19">
        <v>29.748754999999999</v>
      </c>
      <c r="Z730" s="19">
        <v>205.62194</v>
      </c>
      <c r="AA730" s="19">
        <v>6.029191</v>
      </c>
      <c r="AB730" s="19">
        <v>0</v>
      </c>
      <c r="AC730" s="19">
        <v>211.65113099999999</v>
      </c>
      <c r="AD730" s="19">
        <v>53.694355000000002</v>
      </c>
      <c r="AE730" s="19">
        <v>84.073509999999999</v>
      </c>
      <c r="AF730" s="19">
        <v>6.238702</v>
      </c>
      <c r="AG730" s="19">
        <v>4.6790260000000004</v>
      </c>
      <c r="AH730" s="19">
        <v>106.39757899999999</v>
      </c>
      <c r="AI730" s="19">
        <v>5.7081970000000002</v>
      </c>
      <c r="AJ730" s="19">
        <v>201.38881699999999</v>
      </c>
      <c r="AK730" s="19">
        <v>9.0963480000000008</v>
      </c>
      <c r="AL730" s="19">
        <v>0</v>
      </c>
      <c r="AM730" s="19">
        <v>505.57940600000001</v>
      </c>
    </row>
    <row r="731" spans="1:39">
      <c r="A731" s="6" t="s">
        <v>1454</v>
      </c>
      <c r="B731" s="6" t="s">
        <v>1433</v>
      </c>
      <c r="C731" s="6" t="s">
        <v>1455</v>
      </c>
      <c r="D731" s="5">
        <v>0</v>
      </c>
      <c r="E731" s="5">
        <v>137.95113800000001</v>
      </c>
      <c r="F731" s="5">
        <v>55.850999999999999</v>
      </c>
      <c r="G731" s="5">
        <v>193.80213800000001</v>
      </c>
      <c r="H731" s="5">
        <v>1380.7636839999998</v>
      </c>
      <c r="I731" s="5">
        <v>32.034970999999999</v>
      </c>
      <c r="J731" s="5">
        <v>135.515906</v>
      </c>
      <c r="K731" s="5">
        <v>1548.3145609999997</v>
      </c>
      <c r="L731" s="5">
        <v>478.29127099999999</v>
      </c>
      <c r="M731" s="5">
        <v>624.02073600000006</v>
      </c>
      <c r="N731" s="5">
        <v>58.579706000000002</v>
      </c>
      <c r="O731" s="5">
        <v>43.934778999999999</v>
      </c>
      <c r="P731" s="5">
        <v>794.19104900000002</v>
      </c>
      <c r="Q731" s="5">
        <v>39.736394999999995</v>
      </c>
      <c r="R731" s="5">
        <v>1560.462665</v>
      </c>
      <c r="S731" s="5">
        <v>30.772145999999999</v>
      </c>
      <c r="T731" s="5">
        <v>0</v>
      </c>
      <c r="U731" s="5">
        <v>537.46344700000009</v>
      </c>
      <c r="V731" s="5">
        <v>135.31575000000001</v>
      </c>
      <c r="W731" s="5">
        <v>4484.4219780000003</v>
      </c>
      <c r="X731" s="5">
        <v>4444.6855830000004</v>
      </c>
      <c r="Y731" s="19">
        <v>11.268452</v>
      </c>
      <c r="Z731" s="19">
        <v>128.11620600000001</v>
      </c>
      <c r="AA731" s="19">
        <v>3.0372910000000002</v>
      </c>
      <c r="AB731" s="19">
        <v>10.615427</v>
      </c>
      <c r="AC731" s="19">
        <v>141.768924</v>
      </c>
      <c r="AD731" s="19">
        <v>45.554183999999999</v>
      </c>
      <c r="AE731" s="19">
        <v>76.656030000000001</v>
      </c>
      <c r="AF731" s="19">
        <v>5.5586500000000001</v>
      </c>
      <c r="AG731" s="19">
        <v>4.1689879999999997</v>
      </c>
      <c r="AH731" s="19">
        <v>95.117773999999997</v>
      </c>
      <c r="AI731" s="19">
        <v>6.3179730000000003</v>
      </c>
      <c r="AJ731" s="19">
        <v>181.501442</v>
      </c>
      <c r="AK731" s="19">
        <v>0</v>
      </c>
      <c r="AL731" s="19">
        <v>0</v>
      </c>
      <c r="AM731" s="19">
        <v>380.09300200000001</v>
      </c>
    </row>
    <row r="732" spans="1:39">
      <c r="A732" s="6" t="s">
        <v>1456</v>
      </c>
      <c r="B732" s="6" t="s">
        <v>1433</v>
      </c>
      <c r="C732" s="6" t="s">
        <v>1457</v>
      </c>
      <c r="D732" s="5">
        <v>0</v>
      </c>
      <c r="E732" s="5">
        <v>569.43013199999996</v>
      </c>
      <c r="F732" s="5">
        <v>234.52199999999999</v>
      </c>
      <c r="G732" s="5">
        <v>803.95213200000001</v>
      </c>
      <c r="H732" s="5">
        <v>4088.0610159999997</v>
      </c>
      <c r="I732" s="5">
        <v>156.837446</v>
      </c>
      <c r="J732" s="5">
        <v>251.42532500000002</v>
      </c>
      <c r="K732" s="5">
        <v>4496.3237869999994</v>
      </c>
      <c r="L732" s="5">
        <v>770.11874799999998</v>
      </c>
      <c r="M732" s="5">
        <v>627.79708299999993</v>
      </c>
      <c r="N732" s="5">
        <v>79.983883000000006</v>
      </c>
      <c r="O732" s="5">
        <v>59.987910999999997</v>
      </c>
      <c r="P732" s="5">
        <v>719.57503700000007</v>
      </c>
      <c r="Q732" s="5">
        <v>86.695788000000007</v>
      </c>
      <c r="R732" s="5">
        <v>1574.039702</v>
      </c>
      <c r="S732" s="5">
        <v>102.04905599999999</v>
      </c>
      <c r="T732" s="5">
        <v>0</v>
      </c>
      <c r="U732" s="5">
        <v>2207.000853</v>
      </c>
      <c r="V732" s="5">
        <v>349.80719400000004</v>
      </c>
      <c r="W732" s="5">
        <v>10303.291471999999</v>
      </c>
      <c r="X732" s="5">
        <v>10216.595683999998</v>
      </c>
      <c r="Y732" s="19">
        <v>50.243834999999997</v>
      </c>
      <c r="Z732" s="19">
        <v>402.10073799999998</v>
      </c>
      <c r="AA732" s="19">
        <v>14.856899</v>
      </c>
      <c r="AB732" s="19">
        <v>0</v>
      </c>
      <c r="AC732" s="19">
        <v>416.95763699999998</v>
      </c>
      <c r="AD732" s="19">
        <v>70.706231000000002</v>
      </c>
      <c r="AE732" s="19">
        <v>69.140870000000007</v>
      </c>
      <c r="AF732" s="19">
        <v>7.5897019999999999</v>
      </c>
      <c r="AG732" s="19">
        <v>5.6922759999999997</v>
      </c>
      <c r="AH732" s="19">
        <v>79.248609000000002</v>
      </c>
      <c r="AI732" s="19">
        <v>9.5480250000000009</v>
      </c>
      <c r="AJ732" s="19">
        <v>161.671457</v>
      </c>
      <c r="AK732" s="19">
        <v>8.9951930000000004</v>
      </c>
      <c r="AL732" s="19">
        <v>0</v>
      </c>
      <c r="AM732" s="19">
        <v>708.57435299999997</v>
      </c>
    </row>
    <row r="733" spans="1:39">
      <c r="A733" s="6" t="s">
        <v>1458</v>
      </c>
      <c r="B733" s="6" t="s">
        <v>1433</v>
      </c>
      <c r="C733" s="6" t="s">
        <v>1459</v>
      </c>
      <c r="D733" s="5">
        <v>0</v>
      </c>
      <c r="E733" s="5">
        <v>258.08916599999998</v>
      </c>
      <c r="F733" s="5">
        <v>34.200000000000003</v>
      </c>
      <c r="G733" s="5">
        <v>292.28916599999997</v>
      </c>
      <c r="H733" s="5">
        <v>991.40022499999998</v>
      </c>
      <c r="I733" s="5">
        <v>70.938896999999997</v>
      </c>
      <c r="J733" s="5">
        <v>0</v>
      </c>
      <c r="K733" s="5">
        <v>1062.3391219999999</v>
      </c>
      <c r="L733" s="5">
        <v>723.30427699999996</v>
      </c>
      <c r="M733" s="5">
        <v>1112.6528700000001</v>
      </c>
      <c r="N733" s="5">
        <v>90.767895999999993</v>
      </c>
      <c r="O733" s="5">
        <v>68.075924000000001</v>
      </c>
      <c r="P733" s="5">
        <v>1409.5998559999998</v>
      </c>
      <c r="Q733" s="5">
        <v>74.659278999999998</v>
      </c>
      <c r="R733" s="5">
        <v>2755.7558250000002</v>
      </c>
      <c r="S733" s="5">
        <v>65.144503999999998</v>
      </c>
      <c r="T733" s="5">
        <v>0</v>
      </c>
      <c r="U733" s="5">
        <v>0</v>
      </c>
      <c r="V733" s="5">
        <v>377.82425699999999</v>
      </c>
      <c r="W733" s="5">
        <v>5276.6571510000003</v>
      </c>
      <c r="X733" s="5">
        <v>5201.9978720000008</v>
      </c>
      <c r="Y733" s="19">
        <v>21.480215000000001</v>
      </c>
      <c r="Z733" s="19">
        <v>89.756343999999999</v>
      </c>
      <c r="AA733" s="19">
        <v>7.3394399999999997</v>
      </c>
      <c r="AB733" s="19">
        <v>0</v>
      </c>
      <c r="AC733" s="19">
        <v>97.095783999999995</v>
      </c>
      <c r="AD733" s="19">
        <v>70.507219000000006</v>
      </c>
      <c r="AE733" s="19">
        <v>107.55554600000001</v>
      </c>
      <c r="AF733" s="19">
        <v>8.6129990000000003</v>
      </c>
      <c r="AG733" s="19">
        <v>6.4597490000000004</v>
      </c>
      <c r="AH733" s="19">
        <v>135.55341100000001</v>
      </c>
      <c r="AI733" s="19">
        <v>7.6327509999999998</v>
      </c>
      <c r="AJ733" s="19">
        <v>258.18170500000002</v>
      </c>
      <c r="AK733" s="19">
        <v>6.9805169999999999</v>
      </c>
      <c r="AL733" s="19">
        <v>0</v>
      </c>
      <c r="AM733" s="19">
        <v>454.24543999999997</v>
      </c>
    </row>
    <row r="734" spans="1:39">
      <c r="A734" s="6" t="s">
        <v>1460</v>
      </c>
      <c r="B734" s="6" t="s">
        <v>1433</v>
      </c>
      <c r="C734" s="6" t="s">
        <v>1461</v>
      </c>
      <c r="D734" s="5">
        <v>0</v>
      </c>
      <c r="E734" s="5">
        <v>198.01169099999998</v>
      </c>
      <c r="F734" s="5">
        <v>74.784000000000006</v>
      </c>
      <c r="G734" s="5">
        <v>272.79569099999998</v>
      </c>
      <c r="H734" s="5">
        <v>1122.625663</v>
      </c>
      <c r="I734" s="5">
        <v>47.310569999999998</v>
      </c>
      <c r="J734" s="5">
        <v>94.018847999999991</v>
      </c>
      <c r="K734" s="5">
        <v>1263.9550810000001</v>
      </c>
      <c r="L734" s="5">
        <v>490.524156</v>
      </c>
      <c r="M734" s="5">
        <v>650.77681799999993</v>
      </c>
      <c r="N734" s="5">
        <v>69.699892000000006</v>
      </c>
      <c r="O734" s="5">
        <v>52.274919000000004</v>
      </c>
      <c r="P734" s="5">
        <v>829.45868599999994</v>
      </c>
      <c r="Q734" s="5">
        <v>40.725358999999997</v>
      </c>
      <c r="R734" s="5">
        <v>1642.9356740000001</v>
      </c>
      <c r="S734" s="5">
        <v>39.860569000000005</v>
      </c>
      <c r="T734" s="5">
        <v>0</v>
      </c>
      <c r="U734" s="5">
        <v>0</v>
      </c>
      <c r="V734" s="5">
        <v>149.44879299999999</v>
      </c>
      <c r="W734" s="5">
        <v>3859.5199640000001</v>
      </c>
      <c r="X734" s="5">
        <v>3818.794605</v>
      </c>
      <c r="Y734" s="19">
        <v>15.858563999999999</v>
      </c>
      <c r="Z734" s="19">
        <v>103.586697</v>
      </c>
      <c r="AA734" s="19">
        <v>4.1358180000000004</v>
      </c>
      <c r="AB734" s="19">
        <v>10.874402</v>
      </c>
      <c r="AC734" s="19">
        <v>118.596917</v>
      </c>
      <c r="AD734" s="19">
        <v>51.622264999999999</v>
      </c>
      <c r="AE734" s="19">
        <v>55.120978999999998</v>
      </c>
      <c r="AF734" s="19">
        <v>6.6138479999999999</v>
      </c>
      <c r="AG734" s="19">
        <v>4.9603859999999997</v>
      </c>
      <c r="AH734" s="19">
        <v>70.837743000000003</v>
      </c>
      <c r="AI734" s="19">
        <v>3.1068859999999998</v>
      </c>
      <c r="AJ734" s="19">
        <v>137.53295600000001</v>
      </c>
      <c r="AK734" s="19">
        <v>3.7648619999999999</v>
      </c>
      <c r="AL734" s="19">
        <v>0</v>
      </c>
      <c r="AM734" s="19">
        <v>327.375564</v>
      </c>
    </row>
    <row r="735" spans="1:39">
      <c r="A735" s="6" t="s">
        <v>1462</v>
      </c>
      <c r="B735" s="6" t="s">
        <v>1433</v>
      </c>
      <c r="C735" s="6" t="s">
        <v>1463</v>
      </c>
      <c r="D735" s="5">
        <v>0</v>
      </c>
      <c r="E735" s="5">
        <v>1051.7325449999998</v>
      </c>
      <c r="F735" s="5">
        <v>100.065</v>
      </c>
      <c r="G735" s="5">
        <v>1151.7975449999999</v>
      </c>
      <c r="H735" s="5">
        <v>2461.5748130000002</v>
      </c>
      <c r="I735" s="5">
        <v>276.327316</v>
      </c>
      <c r="J735" s="5">
        <v>0</v>
      </c>
      <c r="K735" s="5">
        <v>2737.9021290000001</v>
      </c>
      <c r="L735" s="5">
        <v>916.75539599999991</v>
      </c>
      <c r="M735" s="5">
        <v>718.925477</v>
      </c>
      <c r="N735" s="5">
        <v>71.490623000000014</v>
      </c>
      <c r="O735" s="5">
        <v>53.617968999999995</v>
      </c>
      <c r="P735" s="5">
        <v>824.02553499999999</v>
      </c>
      <c r="Q735" s="5">
        <v>99.280185000000003</v>
      </c>
      <c r="R735" s="5">
        <v>1767.3397890000001</v>
      </c>
      <c r="S735" s="5">
        <v>259.05809599999998</v>
      </c>
      <c r="T735" s="5">
        <v>0</v>
      </c>
      <c r="U735" s="5">
        <v>72.885926999999995</v>
      </c>
      <c r="V735" s="5">
        <v>906.57734800000003</v>
      </c>
      <c r="W735" s="5">
        <v>7812.3162300000004</v>
      </c>
      <c r="X735" s="5">
        <v>7713.0360450000007</v>
      </c>
      <c r="Y735" s="19">
        <v>79.809303999999997</v>
      </c>
      <c r="Z735" s="19">
        <v>193.41394700000001</v>
      </c>
      <c r="AA735" s="19">
        <v>26.528523</v>
      </c>
      <c r="AB735" s="19">
        <v>0</v>
      </c>
      <c r="AC735" s="19">
        <v>219.94246999999999</v>
      </c>
      <c r="AD735" s="19">
        <v>74.212007</v>
      </c>
      <c r="AE735" s="19">
        <v>81.375072000000003</v>
      </c>
      <c r="AF735" s="19">
        <v>6.7837719999999999</v>
      </c>
      <c r="AG735" s="19">
        <v>5.0878310000000004</v>
      </c>
      <c r="AH735" s="19">
        <v>93.271332000000001</v>
      </c>
      <c r="AI735" s="19">
        <v>11.23751</v>
      </c>
      <c r="AJ735" s="19">
        <v>186.51800700000001</v>
      </c>
      <c r="AK735" s="19">
        <v>20.719488999999999</v>
      </c>
      <c r="AL735" s="19">
        <v>0</v>
      </c>
      <c r="AM735" s="19">
        <v>581.201277</v>
      </c>
    </row>
    <row r="736" spans="1:39">
      <c r="A736" s="6" t="s">
        <v>1464</v>
      </c>
      <c r="B736" s="6" t="s">
        <v>1433</v>
      </c>
      <c r="C736" s="6" t="s">
        <v>1465</v>
      </c>
      <c r="D736" s="5">
        <v>0</v>
      </c>
      <c r="E736" s="5">
        <v>120.347008</v>
      </c>
      <c r="F736" s="5">
        <v>41.253</v>
      </c>
      <c r="G736" s="5">
        <v>161.600008</v>
      </c>
      <c r="H736" s="5">
        <v>755.41306000000009</v>
      </c>
      <c r="I736" s="5">
        <v>32.645068999999999</v>
      </c>
      <c r="J736" s="5">
        <v>0</v>
      </c>
      <c r="K736" s="5">
        <v>788.05812900000012</v>
      </c>
      <c r="L736" s="5">
        <v>454.24646200000001</v>
      </c>
      <c r="M736" s="5">
        <v>662.53777500000001</v>
      </c>
      <c r="N736" s="5">
        <v>64.711393000000001</v>
      </c>
      <c r="O736" s="5">
        <v>48.533543999999999</v>
      </c>
      <c r="P736" s="5">
        <v>831.64586699999995</v>
      </c>
      <c r="Q736" s="5">
        <v>48.9925</v>
      </c>
      <c r="R736" s="5">
        <v>1656.421079</v>
      </c>
      <c r="S736" s="5">
        <v>29.289244</v>
      </c>
      <c r="T736" s="5">
        <v>0</v>
      </c>
      <c r="U736" s="5">
        <v>0</v>
      </c>
      <c r="V736" s="5">
        <v>88.499257999999998</v>
      </c>
      <c r="W736" s="5">
        <v>3178.11418</v>
      </c>
      <c r="X736" s="5">
        <v>3129.1216800000002</v>
      </c>
      <c r="Y736" s="19">
        <v>9.6938309999999994</v>
      </c>
      <c r="Z736" s="19">
        <v>74.387873999999996</v>
      </c>
      <c r="AA736" s="19">
        <v>3.3791259999999999</v>
      </c>
      <c r="AB736" s="19">
        <v>0</v>
      </c>
      <c r="AC736" s="19">
        <v>77.766999999999996</v>
      </c>
      <c r="AD736" s="19">
        <v>47.382835</v>
      </c>
      <c r="AE736" s="19">
        <v>57.086511999999999</v>
      </c>
      <c r="AF736" s="19">
        <v>6.1404870000000003</v>
      </c>
      <c r="AG736" s="19">
        <v>4.6053660000000001</v>
      </c>
      <c r="AH736" s="19">
        <v>72.101110000000006</v>
      </c>
      <c r="AI736" s="19">
        <v>3.9603799999999998</v>
      </c>
      <c r="AJ736" s="19">
        <v>139.93347499999999</v>
      </c>
      <c r="AK736" s="19">
        <v>2.4527429999999999</v>
      </c>
      <c r="AL736" s="19">
        <v>0</v>
      </c>
      <c r="AM736" s="19">
        <v>277.22988400000003</v>
      </c>
    </row>
    <row r="737" spans="1:39">
      <c r="A737" s="6" t="s">
        <v>1466</v>
      </c>
      <c r="B737" s="6" t="s">
        <v>1433</v>
      </c>
      <c r="C737" s="6" t="s">
        <v>1467</v>
      </c>
      <c r="D737" s="5">
        <v>0</v>
      </c>
      <c r="E737" s="5">
        <v>206.427111</v>
      </c>
      <c r="F737" s="5">
        <v>37.884</v>
      </c>
      <c r="G737" s="5">
        <v>244.31111100000001</v>
      </c>
      <c r="H737" s="5">
        <v>1220.8036499999998</v>
      </c>
      <c r="I737" s="5">
        <v>103.72505700000001</v>
      </c>
      <c r="J737" s="5">
        <v>23.492121999999998</v>
      </c>
      <c r="K737" s="5">
        <v>1348.0208289999998</v>
      </c>
      <c r="L737" s="5">
        <v>603.65354200000002</v>
      </c>
      <c r="M737" s="5">
        <v>841.46126300000003</v>
      </c>
      <c r="N737" s="5">
        <v>77.469109000000003</v>
      </c>
      <c r="O737" s="5">
        <v>58.101832000000002</v>
      </c>
      <c r="P737" s="5">
        <v>1074.8280910000001</v>
      </c>
      <c r="Q737" s="5">
        <v>51.288142999999998</v>
      </c>
      <c r="R737" s="5">
        <v>2103.1484380000002</v>
      </c>
      <c r="S737" s="5">
        <v>45.774911999999993</v>
      </c>
      <c r="T737" s="5">
        <v>0</v>
      </c>
      <c r="U737" s="5">
        <v>0</v>
      </c>
      <c r="V737" s="5">
        <v>253.77621400000001</v>
      </c>
      <c r="W737" s="5">
        <v>4598.6850459999996</v>
      </c>
      <c r="X737" s="5">
        <v>4547.3969029999989</v>
      </c>
      <c r="Y737" s="19">
        <v>17.849046999999999</v>
      </c>
      <c r="Z737" s="19">
        <v>119.77660899999999</v>
      </c>
      <c r="AA737" s="19">
        <v>9.9897469999999995</v>
      </c>
      <c r="AB737" s="19">
        <v>2.250842</v>
      </c>
      <c r="AC737" s="19">
        <v>132.01719800000001</v>
      </c>
      <c r="AD737" s="19">
        <v>61.029263</v>
      </c>
      <c r="AE737" s="19">
        <v>80.486365000000006</v>
      </c>
      <c r="AF737" s="19">
        <v>7.3510720000000003</v>
      </c>
      <c r="AG737" s="19">
        <v>5.5133029999999996</v>
      </c>
      <c r="AH737" s="19">
        <v>102.445348</v>
      </c>
      <c r="AI737" s="19">
        <v>5.1191110000000002</v>
      </c>
      <c r="AJ737" s="19">
        <v>195.796088</v>
      </c>
      <c r="AK737" s="19">
        <v>0</v>
      </c>
      <c r="AL737" s="19">
        <v>0</v>
      </c>
      <c r="AM737" s="19">
        <v>406.691596</v>
      </c>
    </row>
    <row r="738" spans="1:39">
      <c r="A738" s="6" t="s">
        <v>1468</v>
      </c>
      <c r="B738" s="6" t="s">
        <v>1433</v>
      </c>
      <c r="C738" s="6" t="s">
        <v>1469</v>
      </c>
      <c r="D738" s="5">
        <v>0</v>
      </c>
      <c r="E738" s="5">
        <v>292.17125500000003</v>
      </c>
      <c r="F738" s="5">
        <v>102.54600000000001</v>
      </c>
      <c r="G738" s="5">
        <v>394.71725500000002</v>
      </c>
      <c r="H738" s="5">
        <v>1791.8260989999999</v>
      </c>
      <c r="I738" s="5">
        <v>98.915436</v>
      </c>
      <c r="J738" s="5">
        <v>50.945650000000001</v>
      </c>
      <c r="K738" s="5">
        <v>1941.6871849999998</v>
      </c>
      <c r="L738" s="5">
        <v>612.611131</v>
      </c>
      <c r="M738" s="5">
        <v>722.41464699999995</v>
      </c>
      <c r="N738" s="5">
        <v>88.632774000000012</v>
      </c>
      <c r="O738" s="5">
        <v>66.474580000000003</v>
      </c>
      <c r="P738" s="5">
        <v>915.31167900000003</v>
      </c>
      <c r="Q738" s="5">
        <v>48.416792999999998</v>
      </c>
      <c r="R738" s="5">
        <v>1841.2504730000001</v>
      </c>
      <c r="S738" s="5">
        <v>49.134174000000002</v>
      </c>
      <c r="T738" s="5">
        <v>0</v>
      </c>
      <c r="U738" s="5">
        <v>228.74321399999999</v>
      </c>
      <c r="V738" s="5">
        <v>172.95164000000003</v>
      </c>
      <c r="W738" s="5">
        <v>5241.0950719999992</v>
      </c>
      <c r="X738" s="5">
        <v>5192.6782789999988</v>
      </c>
      <c r="Y738" s="19">
        <v>23.145115000000001</v>
      </c>
      <c r="Z738" s="19">
        <v>134.59130999999999</v>
      </c>
      <c r="AA738" s="19">
        <v>7.7837180000000004</v>
      </c>
      <c r="AB738" s="19">
        <v>16.217511999999999</v>
      </c>
      <c r="AC738" s="19">
        <v>158.59254000000001</v>
      </c>
      <c r="AD738" s="19">
        <v>64.881563</v>
      </c>
      <c r="AE738" s="19">
        <v>61.178446999999998</v>
      </c>
      <c r="AF738" s="19">
        <v>8.4103969999999997</v>
      </c>
      <c r="AG738" s="19">
        <v>6.3077959999999997</v>
      </c>
      <c r="AH738" s="19">
        <v>78.173047999999994</v>
      </c>
      <c r="AI738" s="19">
        <v>3.712631</v>
      </c>
      <c r="AJ738" s="19">
        <v>154.06968800000001</v>
      </c>
      <c r="AK738" s="19">
        <v>0</v>
      </c>
      <c r="AL738" s="19">
        <v>0</v>
      </c>
      <c r="AM738" s="19">
        <v>400.68890599999997</v>
      </c>
    </row>
    <row r="739" spans="1:39">
      <c r="A739" s="6" t="s">
        <v>1470</v>
      </c>
      <c r="B739" s="6" t="s">
        <v>1433</v>
      </c>
      <c r="C739" s="6" t="s">
        <v>761</v>
      </c>
      <c r="D739" s="5">
        <v>0</v>
      </c>
      <c r="E739" s="5">
        <v>235.46221800000001</v>
      </c>
      <c r="F739" s="5">
        <v>85.793999999999997</v>
      </c>
      <c r="G739" s="5">
        <v>321.25621799999999</v>
      </c>
      <c r="H739" s="5">
        <v>2002.185113</v>
      </c>
      <c r="I739" s="5">
        <v>91.164169000000001</v>
      </c>
      <c r="J739" s="5">
        <v>145.12023499999998</v>
      </c>
      <c r="K739" s="5">
        <v>2238.469517</v>
      </c>
      <c r="L739" s="5">
        <v>562.15626499999996</v>
      </c>
      <c r="M739" s="5">
        <v>678.08389399999999</v>
      </c>
      <c r="N739" s="5">
        <v>83.724733999999998</v>
      </c>
      <c r="O739" s="5">
        <v>62.793550000000003</v>
      </c>
      <c r="P739" s="5">
        <v>859.38624100000004</v>
      </c>
      <c r="Q739" s="5">
        <v>45.303134</v>
      </c>
      <c r="R739" s="5">
        <v>1729.291553</v>
      </c>
      <c r="S739" s="5">
        <v>47.305313000000005</v>
      </c>
      <c r="T739" s="5">
        <v>0</v>
      </c>
      <c r="U739" s="5">
        <v>0</v>
      </c>
      <c r="V739" s="5">
        <v>143.30015499999999</v>
      </c>
      <c r="W739" s="5">
        <v>5041.7790210000003</v>
      </c>
      <c r="X739" s="5">
        <v>4996.4758870000014</v>
      </c>
      <c r="Y739" s="19">
        <v>20.776077999999998</v>
      </c>
      <c r="Z739" s="19">
        <v>198.23937699999999</v>
      </c>
      <c r="AA739" s="19">
        <v>8.2876519999999996</v>
      </c>
      <c r="AB739" s="19">
        <v>0</v>
      </c>
      <c r="AC739" s="19">
        <v>206.527029</v>
      </c>
      <c r="AD739" s="19">
        <v>60.326763</v>
      </c>
      <c r="AE739" s="19">
        <v>66.350873000000007</v>
      </c>
      <c r="AF739" s="19">
        <v>7.9446700000000003</v>
      </c>
      <c r="AG739" s="19">
        <v>5.9585030000000003</v>
      </c>
      <c r="AH739" s="19">
        <v>83.656565000000001</v>
      </c>
      <c r="AI739" s="19">
        <v>4.6887249999999998</v>
      </c>
      <c r="AJ739" s="19">
        <v>163.91061099999999</v>
      </c>
      <c r="AK739" s="19">
        <v>4.4210409999999998</v>
      </c>
      <c r="AL739" s="19">
        <v>0</v>
      </c>
      <c r="AM739" s="19">
        <v>455.961522</v>
      </c>
    </row>
    <row r="740" spans="1:39">
      <c r="A740" s="6" t="s">
        <v>1471</v>
      </c>
      <c r="B740" s="6" t="s">
        <v>1433</v>
      </c>
      <c r="C740" s="6" t="s">
        <v>1472</v>
      </c>
      <c r="D740" s="5">
        <v>0</v>
      </c>
      <c r="E740" s="5">
        <v>128.81297899999998</v>
      </c>
      <c r="F740" s="5">
        <v>38.360999999999997</v>
      </c>
      <c r="G740" s="5">
        <v>167.173979</v>
      </c>
      <c r="H740" s="5">
        <v>911.50413200000003</v>
      </c>
      <c r="I740" s="5">
        <v>37.244517999999999</v>
      </c>
      <c r="J740" s="5">
        <v>44.506803999999995</v>
      </c>
      <c r="K740" s="5">
        <v>993.25545399999999</v>
      </c>
      <c r="L740" s="5">
        <v>363.62705299999999</v>
      </c>
      <c r="M740" s="5">
        <v>856.27628200000004</v>
      </c>
      <c r="N740" s="5">
        <v>42.997330999999996</v>
      </c>
      <c r="O740" s="5">
        <v>32.247999</v>
      </c>
      <c r="P740" s="5">
        <v>1064.1170749999999</v>
      </c>
      <c r="Q740" s="5">
        <v>69.623351</v>
      </c>
      <c r="R740" s="5">
        <v>2065.2620379999998</v>
      </c>
      <c r="S740" s="5">
        <v>23.122831999999999</v>
      </c>
      <c r="T740" s="5">
        <v>0</v>
      </c>
      <c r="U740" s="5">
        <v>0</v>
      </c>
      <c r="V740" s="5">
        <v>105.006011</v>
      </c>
      <c r="W740" s="5">
        <v>3717.4473670000002</v>
      </c>
      <c r="X740" s="5">
        <v>3647.8240160000005</v>
      </c>
      <c r="Y740" s="19">
        <v>9.7917380000000005</v>
      </c>
      <c r="Z740" s="19">
        <v>90.918813999999998</v>
      </c>
      <c r="AA740" s="19">
        <v>3.347235</v>
      </c>
      <c r="AB740" s="19">
        <v>0</v>
      </c>
      <c r="AC740" s="19">
        <v>94.266048999999995</v>
      </c>
      <c r="AD740" s="19">
        <v>34.832649000000004</v>
      </c>
      <c r="AE740" s="19">
        <v>69.028204000000002</v>
      </c>
      <c r="AF740" s="19">
        <v>4.0800320000000001</v>
      </c>
      <c r="AG740" s="19">
        <v>3.0600239999999999</v>
      </c>
      <c r="AH740" s="19">
        <v>86.749314999999996</v>
      </c>
      <c r="AI740" s="19">
        <v>5.0443210000000001</v>
      </c>
      <c r="AJ740" s="19">
        <v>162.917575</v>
      </c>
      <c r="AK740" s="19">
        <v>0</v>
      </c>
      <c r="AL740" s="19">
        <v>0</v>
      </c>
      <c r="AM740" s="19">
        <v>301.80801100000002</v>
      </c>
    </row>
    <row r="741" spans="1:39">
      <c r="A741" s="6" t="s">
        <v>1473</v>
      </c>
      <c r="B741" s="6" t="s">
        <v>1433</v>
      </c>
      <c r="C741" s="6" t="s">
        <v>1474</v>
      </c>
      <c r="D741" s="5">
        <v>0</v>
      </c>
      <c r="E741" s="5">
        <v>294.57326899999998</v>
      </c>
      <c r="F741" s="5">
        <v>102.999</v>
      </c>
      <c r="G741" s="5">
        <v>397.57226899999995</v>
      </c>
      <c r="H741" s="5">
        <v>2261.9140910000001</v>
      </c>
      <c r="I741" s="5">
        <v>67.940314999999998</v>
      </c>
      <c r="J741" s="5">
        <v>67.055655999999999</v>
      </c>
      <c r="K741" s="5">
        <v>2396.9100619999999</v>
      </c>
      <c r="L741" s="5">
        <v>538.39105200000006</v>
      </c>
      <c r="M741" s="5">
        <v>706.06064400000002</v>
      </c>
      <c r="N741" s="5">
        <v>66.496200999999999</v>
      </c>
      <c r="O741" s="5">
        <v>49.872152</v>
      </c>
      <c r="P741" s="5">
        <v>894.55573199999992</v>
      </c>
      <c r="Q741" s="5">
        <v>47.341408999999999</v>
      </c>
      <c r="R741" s="5">
        <v>1764.3261380000001</v>
      </c>
      <c r="S741" s="5">
        <v>45.030571000000002</v>
      </c>
      <c r="T741" s="5">
        <v>0</v>
      </c>
      <c r="U741" s="5">
        <v>1091.5633089999999</v>
      </c>
      <c r="V741" s="5">
        <v>128.08264399999999</v>
      </c>
      <c r="W741" s="5">
        <v>6361.8760450000009</v>
      </c>
      <c r="X741" s="5">
        <v>6314.5346360000012</v>
      </c>
      <c r="Y741" s="19">
        <v>25.991758999999998</v>
      </c>
      <c r="Z741" s="19">
        <v>201.153525</v>
      </c>
      <c r="AA741" s="19">
        <v>6.1763919999999999</v>
      </c>
      <c r="AB741" s="19">
        <v>0</v>
      </c>
      <c r="AC741" s="19">
        <v>207.32991699999999</v>
      </c>
      <c r="AD741" s="19">
        <v>52.096705</v>
      </c>
      <c r="AE741" s="19">
        <v>62.140335</v>
      </c>
      <c r="AF741" s="19">
        <v>6.30985</v>
      </c>
      <c r="AG741" s="19">
        <v>4.7323880000000003</v>
      </c>
      <c r="AH741" s="19">
        <v>79.089854000000003</v>
      </c>
      <c r="AI741" s="19">
        <v>3.9546999999999999</v>
      </c>
      <c r="AJ741" s="19">
        <v>152.27242699999999</v>
      </c>
      <c r="AK741" s="19">
        <v>4.4541909999999998</v>
      </c>
      <c r="AL741" s="19">
        <v>0</v>
      </c>
      <c r="AM741" s="19">
        <v>442.14499899999998</v>
      </c>
    </row>
    <row r="742" spans="1:39">
      <c r="A742" s="6" t="s">
        <v>1475</v>
      </c>
      <c r="B742" s="6" t="s">
        <v>1433</v>
      </c>
      <c r="C742" s="6" t="s">
        <v>1476</v>
      </c>
      <c r="D742" s="5">
        <v>0</v>
      </c>
      <c r="E742" s="5">
        <v>248.72207999999998</v>
      </c>
      <c r="F742" s="5">
        <v>87.399000000000001</v>
      </c>
      <c r="G742" s="5">
        <v>336.12107999999995</v>
      </c>
      <c r="H742" s="5">
        <v>1788.7994269999999</v>
      </c>
      <c r="I742" s="5">
        <v>93.198622</v>
      </c>
      <c r="J742" s="5">
        <v>69.735848000000004</v>
      </c>
      <c r="K742" s="5">
        <v>1951.7338969999998</v>
      </c>
      <c r="L742" s="5">
        <v>631.82035600000006</v>
      </c>
      <c r="M742" s="5">
        <v>828.77566999999999</v>
      </c>
      <c r="N742" s="5">
        <v>92.085836</v>
      </c>
      <c r="O742" s="5">
        <v>69.064377999999991</v>
      </c>
      <c r="P742" s="5">
        <v>1039.810516</v>
      </c>
      <c r="Q742" s="5">
        <v>61.581892999999994</v>
      </c>
      <c r="R742" s="5">
        <v>2091.3182930000003</v>
      </c>
      <c r="S742" s="5">
        <v>49.511837</v>
      </c>
      <c r="T742" s="5">
        <v>0</v>
      </c>
      <c r="U742" s="5">
        <v>0</v>
      </c>
      <c r="V742" s="5">
        <v>147.54499100000001</v>
      </c>
      <c r="W742" s="5">
        <v>5208.0504540000011</v>
      </c>
      <c r="X742" s="5">
        <v>5146.4685610000006</v>
      </c>
      <c r="Y742" s="19">
        <v>20.392298</v>
      </c>
      <c r="Z742" s="19">
        <v>177.64693</v>
      </c>
      <c r="AA742" s="19">
        <v>8.4726020000000002</v>
      </c>
      <c r="AB742" s="19">
        <v>0</v>
      </c>
      <c r="AC742" s="19">
        <v>186.11953199999999</v>
      </c>
      <c r="AD742" s="19">
        <v>65.539483000000004</v>
      </c>
      <c r="AE742" s="19">
        <v>86.869298000000001</v>
      </c>
      <c r="AF742" s="19">
        <v>8.7380580000000005</v>
      </c>
      <c r="AG742" s="19">
        <v>6.5535449999999997</v>
      </c>
      <c r="AH742" s="19">
        <v>107.877636</v>
      </c>
      <c r="AI742" s="19">
        <v>7.1086640000000001</v>
      </c>
      <c r="AJ742" s="19">
        <v>210.03853699999999</v>
      </c>
      <c r="AK742" s="19">
        <v>4.8560509999999999</v>
      </c>
      <c r="AL742" s="19">
        <v>0</v>
      </c>
      <c r="AM742" s="19">
        <v>486.94590099999999</v>
      </c>
    </row>
    <row r="743" spans="1:39">
      <c r="A743" s="6" t="s">
        <v>1477</v>
      </c>
      <c r="B743" s="6" t="s">
        <v>1433</v>
      </c>
      <c r="C743" s="6" t="s">
        <v>1478</v>
      </c>
      <c r="D743" s="5">
        <v>0</v>
      </c>
      <c r="E743" s="5">
        <v>109.94756099999999</v>
      </c>
      <c r="F743" s="5">
        <v>44.826000000000001</v>
      </c>
      <c r="G743" s="5">
        <v>154.773561</v>
      </c>
      <c r="H743" s="5">
        <v>728.60456199999999</v>
      </c>
      <c r="I743" s="5">
        <v>20.272919999999999</v>
      </c>
      <c r="J743" s="5">
        <v>30.810568</v>
      </c>
      <c r="K743" s="5">
        <v>779.68805000000009</v>
      </c>
      <c r="L743" s="5">
        <v>276.10435100000001</v>
      </c>
      <c r="M743" s="5">
        <v>547.59844900000007</v>
      </c>
      <c r="N743" s="5">
        <v>33.342064000000001</v>
      </c>
      <c r="O743" s="5">
        <v>25.006547999999999</v>
      </c>
      <c r="P743" s="5">
        <v>690.350236</v>
      </c>
      <c r="Q743" s="5">
        <v>38.739497</v>
      </c>
      <c r="R743" s="5">
        <v>1335.0367940000001</v>
      </c>
      <c r="S743" s="5">
        <v>25.663796999999999</v>
      </c>
      <c r="T743" s="5">
        <v>0</v>
      </c>
      <c r="U743" s="5">
        <v>0</v>
      </c>
      <c r="V743" s="5">
        <v>59.771529999999998</v>
      </c>
      <c r="W743" s="5">
        <v>2631.0380829999995</v>
      </c>
      <c r="X743" s="5">
        <v>2592.2985859999999</v>
      </c>
      <c r="Y743" s="19">
        <v>9.0383759999999995</v>
      </c>
      <c r="Z743" s="19">
        <v>59.019039999999997</v>
      </c>
      <c r="AA743" s="19">
        <v>2.2018019999999998</v>
      </c>
      <c r="AB743" s="19">
        <v>4.1018039999999996</v>
      </c>
      <c r="AC743" s="19">
        <v>65.322646000000006</v>
      </c>
      <c r="AD743" s="19">
        <v>26.958879</v>
      </c>
      <c r="AE743" s="19">
        <v>55.148612999999997</v>
      </c>
      <c r="AF743" s="19">
        <v>3.1638410000000001</v>
      </c>
      <c r="AG743" s="19">
        <v>2.372881</v>
      </c>
      <c r="AH743" s="19">
        <v>68.982847000000007</v>
      </c>
      <c r="AI743" s="19">
        <v>4.2204480000000002</v>
      </c>
      <c r="AJ743" s="19">
        <v>129.668182</v>
      </c>
      <c r="AK743" s="19">
        <v>2.1990099999999999</v>
      </c>
      <c r="AL743" s="19">
        <v>0</v>
      </c>
      <c r="AM743" s="19">
        <v>233.18709300000003</v>
      </c>
    </row>
    <row r="744" spans="1:39">
      <c r="A744" s="6" t="s">
        <v>1479</v>
      </c>
      <c r="B744" s="6" t="s">
        <v>1433</v>
      </c>
      <c r="C744" s="6" t="s">
        <v>1480</v>
      </c>
      <c r="D744" s="5">
        <v>0</v>
      </c>
      <c r="E744" s="5">
        <v>164.23271400000002</v>
      </c>
      <c r="F744" s="5">
        <v>54.530999999999999</v>
      </c>
      <c r="G744" s="5">
        <v>218.76371399999999</v>
      </c>
      <c r="H744" s="5">
        <v>862.28718000000003</v>
      </c>
      <c r="I744" s="5">
        <v>31.015825</v>
      </c>
      <c r="J744" s="5">
        <v>49.624935000000001</v>
      </c>
      <c r="K744" s="5">
        <v>942.92793999999992</v>
      </c>
      <c r="L744" s="5">
        <v>467.01963699999999</v>
      </c>
      <c r="M744" s="5">
        <v>694.62494400000003</v>
      </c>
      <c r="N744" s="5">
        <v>64.690111999999999</v>
      </c>
      <c r="O744" s="5">
        <v>48.517583000000002</v>
      </c>
      <c r="P744" s="5">
        <v>878.24649499999998</v>
      </c>
      <c r="Q744" s="5">
        <v>47.645574000000003</v>
      </c>
      <c r="R744" s="5">
        <v>1733.7247080000002</v>
      </c>
      <c r="S744" s="5">
        <v>41.324829000000001</v>
      </c>
      <c r="T744" s="5">
        <v>0</v>
      </c>
      <c r="U744" s="5">
        <v>0</v>
      </c>
      <c r="V744" s="5">
        <v>113.58565399999999</v>
      </c>
      <c r="W744" s="5">
        <v>3517.3464819999999</v>
      </c>
      <c r="X744" s="5">
        <v>3469.7009079999998</v>
      </c>
      <c r="Y744" s="19">
        <v>13.745938000000001</v>
      </c>
      <c r="Z744" s="19">
        <v>82.186747999999994</v>
      </c>
      <c r="AA744" s="19">
        <v>2.985808</v>
      </c>
      <c r="AB744" s="19">
        <v>5.6417799999999998</v>
      </c>
      <c r="AC744" s="19">
        <v>90.814335999999997</v>
      </c>
      <c r="AD744" s="19">
        <v>47.919916999999998</v>
      </c>
      <c r="AE744" s="19">
        <v>69.700918999999999</v>
      </c>
      <c r="AF744" s="19">
        <v>6.1384679999999996</v>
      </c>
      <c r="AG744" s="19">
        <v>4.6038509999999997</v>
      </c>
      <c r="AH744" s="19">
        <v>87.417946000000001</v>
      </c>
      <c r="AI744" s="19">
        <v>5.1974720000000003</v>
      </c>
      <c r="AJ744" s="19">
        <v>167.86118400000001</v>
      </c>
      <c r="AK744" s="19">
        <v>3.578986</v>
      </c>
      <c r="AL744" s="19">
        <v>0</v>
      </c>
      <c r="AM744" s="19">
        <v>323.92036100000007</v>
      </c>
    </row>
    <row r="745" spans="1:39">
      <c r="A745" s="6" t="s">
        <v>1481</v>
      </c>
      <c r="B745" s="6" t="s">
        <v>1433</v>
      </c>
      <c r="C745" s="6" t="s">
        <v>1482</v>
      </c>
      <c r="D745" s="5">
        <v>0</v>
      </c>
      <c r="E745" s="5">
        <v>145.78909600000003</v>
      </c>
      <c r="F745" s="5">
        <v>48.231000000000002</v>
      </c>
      <c r="G745" s="5">
        <v>194.02009600000002</v>
      </c>
      <c r="H745" s="5">
        <v>928.56183499999997</v>
      </c>
      <c r="I745" s="5">
        <v>36.541601</v>
      </c>
      <c r="J745" s="5">
        <v>64.419911999999997</v>
      </c>
      <c r="K745" s="5">
        <v>1029.5233479999999</v>
      </c>
      <c r="L745" s="5">
        <v>402.30359499999997</v>
      </c>
      <c r="M745" s="5">
        <v>833.22029000000009</v>
      </c>
      <c r="N745" s="5">
        <v>52.272928999999998</v>
      </c>
      <c r="O745" s="5">
        <v>39.204696000000006</v>
      </c>
      <c r="P745" s="5">
        <v>1029.0680280000001</v>
      </c>
      <c r="Q745" s="5">
        <v>71.511479000000008</v>
      </c>
      <c r="R745" s="5">
        <v>2025.2774220000001</v>
      </c>
      <c r="S745" s="5">
        <v>31.438222000000003</v>
      </c>
      <c r="T745" s="5">
        <v>0</v>
      </c>
      <c r="U745" s="5">
        <v>0</v>
      </c>
      <c r="V745" s="5">
        <v>92.497289999999992</v>
      </c>
      <c r="W745" s="5">
        <v>3775.0599730000004</v>
      </c>
      <c r="X745" s="5">
        <v>3703.5484940000006</v>
      </c>
      <c r="Y745" s="19">
        <v>12.048840999999999</v>
      </c>
      <c r="Z745" s="19">
        <v>96.128174999999999</v>
      </c>
      <c r="AA745" s="19">
        <v>3.4867469999999998</v>
      </c>
      <c r="AB745" s="19">
        <v>0</v>
      </c>
      <c r="AC745" s="19">
        <v>99.614922000000007</v>
      </c>
      <c r="AD745" s="19">
        <v>39.927627000000001</v>
      </c>
      <c r="AE745" s="19">
        <v>55.292794999999998</v>
      </c>
      <c r="AF745" s="19">
        <v>4.9601980000000001</v>
      </c>
      <c r="AG745" s="19">
        <v>3.7201469999999999</v>
      </c>
      <c r="AH745" s="19">
        <v>70.228202999999993</v>
      </c>
      <c r="AI745" s="19">
        <v>3.6050089999999999</v>
      </c>
      <c r="AJ745" s="19">
        <v>134.20134300000001</v>
      </c>
      <c r="AK745" s="19">
        <v>0</v>
      </c>
      <c r="AL745" s="19">
        <v>0</v>
      </c>
      <c r="AM745" s="19">
        <v>285.792733</v>
      </c>
    </row>
    <row r="746" spans="1:39">
      <c r="A746" s="6" t="s">
        <v>1483</v>
      </c>
      <c r="B746" s="6" t="s">
        <v>1433</v>
      </c>
      <c r="C746" s="6" t="s">
        <v>1484</v>
      </c>
      <c r="D746" s="5">
        <v>0</v>
      </c>
      <c r="E746" s="5">
        <v>1373.0796039999998</v>
      </c>
      <c r="F746" s="5">
        <v>467.988</v>
      </c>
      <c r="G746" s="5">
        <v>1841.0676039999998</v>
      </c>
      <c r="H746" s="5">
        <v>9672.2688039999994</v>
      </c>
      <c r="I746" s="5">
        <v>522.49285899999995</v>
      </c>
      <c r="J746" s="5">
        <v>540.72839599999998</v>
      </c>
      <c r="K746" s="5">
        <v>10735.490058999998</v>
      </c>
      <c r="L746" s="5">
        <v>1469.4532469999999</v>
      </c>
      <c r="M746" s="5">
        <v>1041.9117369999999</v>
      </c>
      <c r="N746" s="5">
        <v>102.94122</v>
      </c>
      <c r="O746" s="5">
        <v>77.20591499999999</v>
      </c>
      <c r="P746" s="5">
        <v>1194.2293100000002</v>
      </c>
      <c r="Q746" s="5">
        <v>143.88305</v>
      </c>
      <c r="R746" s="5">
        <v>2560.1712319999997</v>
      </c>
      <c r="S746" s="5">
        <v>284.09981599999998</v>
      </c>
      <c r="T746" s="5">
        <v>0</v>
      </c>
      <c r="U746" s="5">
        <v>2135.9665329999998</v>
      </c>
      <c r="V746" s="5">
        <v>964.69215899999995</v>
      </c>
      <c r="W746" s="5">
        <v>19990.940649999997</v>
      </c>
      <c r="X746" s="5">
        <v>19847.057599999996</v>
      </c>
      <c r="Y746" s="19">
        <v>118.353101</v>
      </c>
      <c r="Z746" s="19">
        <v>679.24339399999997</v>
      </c>
      <c r="AA746" s="19">
        <v>38.098084999999998</v>
      </c>
      <c r="AB746" s="19">
        <v>112.858238</v>
      </c>
      <c r="AC746" s="19">
        <v>830.19971699999996</v>
      </c>
      <c r="AD746" s="19">
        <v>114.114689</v>
      </c>
      <c r="AE746" s="19">
        <v>98.424532999999997</v>
      </c>
      <c r="AF746" s="19">
        <v>9.7681419999999992</v>
      </c>
      <c r="AG746" s="19">
        <v>7.3261050000000001</v>
      </c>
      <c r="AH746" s="19">
        <v>112.81326300000001</v>
      </c>
      <c r="AI746" s="19">
        <v>13.59196</v>
      </c>
      <c r="AJ746" s="19">
        <v>228.332043</v>
      </c>
      <c r="AK746" s="19">
        <v>22.918742999999999</v>
      </c>
      <c r="AL746" s="19">
        <v>0</v>
      </c>
      <c r="AM746" s="19">
        <v>1313.9182929999999</v>
      </c>
    </row>
    <row r="747" spans="1:39">
      <c r="A747" s="6" t="s">
        <v>1485</v>
      </c>
      <c r="B747" s="6" t="s">
        <v>1433</v>
      </c>
      <c r="C747" s="6" t="s">
        <v>1486</v>
      </c>
      <c r="D747" s="5">
        <v>0</v>
      </c>
      <c r="E747" s="5">
        <v>417.46145799999999</v>
      </c>
      <c r="F747" s="5">
        <v>104.919</v>
      </c>
      <c r="G747" s="5">
        <v>522.38045799999998</v>
      </c>
      <c r="H747" s="5">
        <v>1652.9886140000001</v>
      </c>
      <c r="I747" s="5">
        <v>75.199706000000006</v>
      </c>
      <c r="J747" s="5">
        <v>189.51914199999999</v>
      </c>
      <c r="K747" s="5">
        <v>1917.7074620000001</v>
      </c>
      <c r="L747" s="5">
        <v>649.26862899999992</v>
      </c>
      <c r="M747" s="5">
        <v>851.65318600000001</v>
      </c>
      <c r="N747" s="5">
        <v>60.917346999999999</v>
      </c>
      <c r="O747" s="5">
        <v>45.688008000000004</v>
      </c>
      <c r="P747" s="5">
        <v>1096.9632760000002</v>
      </c>
      <c r="Q747" s="5">
        <v>46.546599000000001</v>
      </c>
      <c r="R747" s="5">
        <v>2101.7684160000003</v>
      </c>
      <c r="S747" s="5">
        <v>54.811343000000001</v>
      </c>
      <c r="T747" s="5">
        <v>0</v>
      </c>
      <c r="U747" s="5">
        <v>0</v>
      </c>
      <c r="V747" s="5">
        <v>281.213863</v>
      </c>
      <c r="W747" s="5">
        <v>5527.1501710000002</v>
      </c>
      <c r="X747" s="5">
        <v>5480.603572</v>
      </c>
      <c r="Y747" s="19">
        <v>35.288130000000002</v>
      </c>
      <c r="Z747" s="19">
        <v>141.446124</v>
      </c>
      <c r="AA747" s="19">
        <v>7.0989089999999999</v>
      </c>
      <c r="AB747" s="19">
        <v>23.387713999999999</v>
      </c>
      <c r="AC747" s="19">
        <v>171.93274700000001</v>
      </c>
      <c r="AD747" s="19">
        <v>56.578330999999999</v>
      </c>
      <c r="AE747" s="19">
        <v>83.483913000000001</v>
      </c>
      <c r="AF747" s="19">
        <v>5.7804700000000002</v>
      </c>
      <c r="AG747" s="19">
        <v>4.3353529999999996</v>
      </c>
      <c r="AH747" s="19">
        <v>106.825345</v>
      </c>
      <c r="AI747" s="19">
        <v>4.977627</v>
      </c>
      <c r="AJ747" s="19">
        <v>200.42508100000001</v>
      </c>
      <c r="AK747" s="19">
        <v>0</v>
      </c>
      <c r="AL747" s="19">
        <v>0</v>
      </c>
      <c r="AM747" s="19">
        <v>464.224289</v>
      </c>
    </row>
    <row r="748" spans="1:39">
      <c r="A748" s="6" t="s">
        <v>1487</v>
      </c>
      <c r="B748" s="6" t="s">
        <v>1433</v>
      </c>
      <c r="C748" s="6" t="s">
        <v>1488</v>
      </c>
      <c r="D748" s="5">
        <v>0</v>
      </c>
      <c r="E748" s="5">
        <v>191.678033</v>
      </c>
      <c r="F748" s="5">
        <v>62.148000000000003</v>
      </c>
      <c r="G748" s="5">
        <v>253.826033</v>
      </c>
      <c r="H748" s="5">
        <v>1362.4153249999999</v>
      </c>
      <c r="I748" s="5">
        <v>70.835150999999996</v>
      </c>
      <c r="J748" s="5">
        <v>94.028365000000008</v>
      </c>
      <c r="K748" s="5">
        <v>1527.2788410000001</v>
      </c>
      <c r="L748" s="5">
        <v>561.63456400000007</v>
      </c>
      <c r="M748" s="5">
        <v>903.59256499999992</v>
      </c>
      <c r="N748" s="5">
        <v>84.133562000000012</v>
      </c>
      <c r="O748" s="5">
        <v>63.100169999999999</v>
      </c>
      <c r="P748" s="5">
        <v>1111.4950710000001</v>
      </c>
      <c r="Q748" s="5">
        <v>80.190135999999995</v>
      </c>
      <c r="R748" s="5">
        <v>2242.5115040000001</v>
      </c>
      <c r="S748" s="5">
        <v>37.753661999999998</v>
      </c>
      <c r="T748" s="5">
        <v>0</v>
      </c>
      <c r="U748" s="5">
        <v>0</v>
      </c>
      <c r="V748" s="5">
        <v>116.7107</v>
      </c>
      <c r="W748" s="5">
        <v>4739.7153039999994</v>
      </c>
      <c r="X748" s="5">
        <v>4659.5251679999992</v>
      </c>
      <c r="Y748" s="19">
        <v>16.912768</v>
      </c>
      <c r="Z748" s="19">
        <v>132.957706</v>
      </c>
      <c r="AA748" s="19">
        <v>6.439559</v>
      </c>
      <c r="AB748" s="19">
        <v>0</v>
      </c>
      <c r="AC748" s="19">
        <v>139.397265</v>
      </c>
      <c r="AD748" s="19">
        <v>59.791567999999998</v>
      </c>
      <c r="AE748" s="19">
        <v>76.258195999999998</v>
      </c>
      <c r="AF748" s="19">
        <v>7.9834639999999997</v>
      </c>
      <c r="AG748" s="19">
        <v>5.9875980000000002</v>
      </c>
      <c r="AH748" s="19">
        <v>94.416549000000003</v>
      </c>
      <c r="AI748" s="19">
        <v>6.4072880000000003</v>
      </c>
      <c r="AJ748" s="19">
        <v>184.64580699999999</v>
      </c>
      <c r="AK748" s="19">
        <v>3.1928429999999999</v>
      </c>
      <c r="AL748" s="19">
        <v>0</v>
      </c>
      <c r="AM748" s="19">
        <v>403.94025099999999</v>
      </c>
    </row>
    <row r="749" spans="1:39">
      <c r="A749" s="6" t="s">
        <v>1489</v>
      </c>
      <c r="B749" s="6" t="s">
        <v>1433</v>
      </c>
      <c r="C749" s="6" t="s">
        <v>1490</v>
      </c>
      <c r="D749" s="5">
        <v>0</v>
      </c>
      <c r="E749" s="5">
        <v>90.254168000000007</v>
      </c>
      <c r="F749" s="5">
        <v>26.178000000000001</v>
      </c>
      <c r="G749" s="5">
        <v>116.432168</v>
      </c>
      <c r="H749" s="5">
        <v>517.44560999999999</v>
      </c>
      <c r="I749" s="5">
        <v>34.103619000000002</v>
      </c>
      <c r="J749" s="5">
        <v>24.497805</v>
      </c>
      <c r="K749" s="5">
        <v>576.04703399999994</v>
      </c>
      <c r="L749" s="5">
        <v>543.30764399999998</v>
      </c>
      <c r="M749" s="5">
        <v>755.84483</v>
      </c>
      <c r="N749" s="5">
        <v>90.178065000000004</v>
      </c>
      <c r="O749" s="5">
        <v>67.63354799999999</v>
      </c>
      <c r="P749" s="5">
        <v>920.449974</v>
      </c>
      <c r="Q749" s="5">
        <v>72.550437000000002</v>
      </c>
      <c r="R749" s="5">
        <v>1906.6568540000001</v>
      </c>
      <c r="S749" s="5">
        <v>11.843871</v>
      </c>
      <c r="T749" s="5">
        <v>0</v>
      </c>
      <c r="U749" s="5">
        <v>0</v>
      </c>
      <c r="V749" s="5">
        <v>64.718205999999995</v>
      </c>
      <c r="W749" s="5">
        <v>3219.0057769999999</v>
      </c>
      <c r="X749" s="5">
        <v>3146.45534</v>
      </c>
      <c r="Y749" s="19">
        <v>7.963603</v>
      </c>
      <c r="Z749" s="19">
        <v>49.622894000000002</v>
      </c>
      <c r="AA749" s="19">
        <v>3.4284789999999998</v>
      </c>
      <c r="AB749" s="19">
        <v>4.5146090000000001</v>
      </c>
      <c r="AC749" s="19">
        <v>57.565981999999998</v>
      </c>
      <c r="AD749" s="19">
        <v>60.586978999999999</v>
      </c>
      <c r="AE749" s="19">
        <v>72.611287000000004</v>
      </c>
      <c r="AF749" s="19">
        <v>8.557029</v>
      </c>
      <c r="AG749" s="19">
        <v>6.4177710000000001</v>
      </c>
      <c r="AH749" s="19">
        <v>88.227204999999998</v>
      </c>
      <c r="AI749" s="19">
        <v>7.0856029999999999</v>
      </c>
      <c r="AJ749" s="19">
        <v>175.81329199999999</v>
      </c>
      <c r="AK749" s="19">
        <v>0</v>
      </c>
      <c r="AL749" s="19">
        <v>0</v>
      </c>
      <c r="AM749" s="19">
        <v>301.92985599999997</v>
      </c>
    </row>
    <row r="750" spans="1:39">
      <c r="A750" s="6" t="s">
        <v>1491</v>
      </c>
      <c r="B750" s="6" t="s">
        <v>1433</v>
      </c>
      <c r="C750" s="6" t="s">
        <v>1492</v>
      </c>
      <c r="D750" s="5">
        <v>0</v>
      </c>
      <c r="E750" s="5">
        <v>279.73018700000006</v>
      </c>
      <c r="F750" s="5">
        <v>36.81</v>
      </c>
      <c r="G750" s="5">
        <v>316.54018700000006</v>
      </c>
      <c r="H750" s="5">
        <v>889.36770799999999</v>
      </c>
      <c r="I750" s="5">
        <v>88.807096000000001</v>
      </c>
      <c r="J750" s="5">
        <v>0</v>
      </c>
      <c r="K750" s="5">
        <v>978.17480399999999</v>
      </c>
      <c r="L750" s="5">
        <v>534.07724600000006</v>
      </c>
      <c r="M750" s="5">
        <v>934.17084199999999</v>
      </c>
      <c r="N750" s="5">
        <v>47.964013000000001</v>
      </c>
      <c r="O750" s="5">
        <v>35.973010000000002</v>
      </c>
      <c r="P750" s="5">
        <v>1188.2943559999999</v>
      </c>
      <c r="Q750" s="5">
        <v>59.853584000000005</v>
      </c>
      <c r="R750" s="5">
        <v>2266.2558050000002</v>
      </c>
      <c r="S750" s="5">
        <v>25.127087</v>
      </c>
      <c r="T750" s="5">
        <v>0</v>
      </c>
      <c r="U750" s="5">
        <v>6.1718329999999995</v>
      </c>
      <c r="V750" s="5">
        <v>355.45876199999998</v>
      </c>
      <c r="W750" s="5">
        <v>4481.8057240000007</v>
      </c>
      <c r="X750" s="5">
        <v>4421.9521400000003</v>
      </c>
      <c r="Y750" s="19">
        <v>24.490828</v>
      </c>
      <c r="Z750" s="19">
        <v>83.395853000000002</v>
      </c>
      <c r="AA750" s="19">
        <v>8.1950540000000007</v>
      </c>
      <c r="AB750" s="19">
        <v>0</v>
      </c>
      <c r="AC750" s="19">
        <v>91.590907000000001</v>
      </c>
      <c r="AD750" s="19">
        <v>44.986491000000001</v>
      </c>
      <c r="AE750" s="19">
        <v>88.072064999999995</v>
      </c>
      <c r="AF750" s="19">
        <v>4.551323</v>
      </c>
      <c r="AG750" s="19">
        <v>3.4134920000000002</v>
      </c>
      <c r="AH750" s="19">
        <v>111.66229300000001</v>
      </c>
      <c r="AI750" s="19">
        <v>5.859432</v>
      </c>
      <c r="AJ750" s="19">
        <v>207.699173</v>
      </c>
      <c r="AK750" s="19">
        <v>0</v>
      </c>
      <c r="AL750" s="19">
        <v>0</v>
      </c>
      <c r="AM750" s="19">
        <v>368.76739900000001</v>
      </c>
    </row>
    <row r="751" spans="1:39">
      <c r="A751" s="6" t="s">
        <v>1493</v>
      </c>
      <c r="B751" s="6" t="s">
        <v>1433</v>
      </c>
      <c r="C751" s="6" t="s">
        <v>152</v>
      </c>
      <c r="D751" s="5">
        <v>0</v>
      </c>
      <c r="E751" s="5">
        <v>409.59330800000004</v>
      </c>
      <c r="F751" s="5">
        <v>169.33199999999999</v>
      </c>
      <c r="G751" s="5">
        <v>578.92530799999997</v>
      </c>
      <c r="H751" s="5">
        <v>2684.8341190000001</v>
      </c>
      <c r="I751" s="5">
        <v>138.917731</v>
      </c>
      <c r="J751" s="5">
        <v>245.334101</v>
      </c>
      <c r="K751" s="5">
        <v>3069.085951</v>
      </c>
      <c r="L751" s="5">
        <v>660.50936799999999</v>
      </c>
      <c r="M751" s="5">
        <v>544.07722000000001</v>
      </c>
      <c r="N751" s="5">
        <v>63.068269999999998</v>
      </c>
      <c r="O751" s="5">
        <v>47.301201999999996</v>
      </c>
      <c r="P751" s="5">
        <v>623.616129</v>
      </c>
      <c r="Q751" s="5">
        <v>75.134473</v>
      </c>
      <c r="R751" s="5">
        <v>1353.1972940000001</v>
      </c>
      <c r="S751" s="5">
        <v>69.393410000000003</v>
      </c>
      <c r="T751" s="5">
        <v>0</v>
      </c>
      <c r="U751" s="5">
        <v>0</v>
      </c>
      <c r="V751" s="5">
        <v>234.82522</v>
      </c>
      <c r="W751" s="5">
        <v>5965.9365509999989</v>
      </c>
      <c r="X751" s="5">
        <v>5890.8020779999988</v>
      </c>
      <c r="Y751" s="19">
        <v>33.457889000000002</v>
      </c>
      <c r="Z751" s="19">
        <v>250.475934</v>
      </c>
      <c r="AA751" s="19">
        <v>14.079394000000001</v>
      </c>
      <c r="AB751" s="19">
        <v>33.148007</v>
      </c>
      <c r="AC751" s="19">
        <v>297.70333499999998</v>
      </c>
      <c r="AD751" s="19">
        <v>55.890300000000003</v>
      </c>
      <c r="AE751" s="19">
        <v>52.598534000000001</v>
      </c>
      <c r="AF751" s="19">
        <v>5.9845740000000003</v>
      </c>
      <c r="AG751" s="19">
        <v>4.488429</v>
      </c>
      <c r="AH751" s="19">
        <v>60.287939999999999</v>
      </c>
      <c r="AI751" s="19">
        <v>7.2636070000000004</v>
      </c>
      <c r="AJ751" s="19">
        <v>123.359477</v>
      </c>
      <c r="AK751" s="19">
        <v>0</v>
      </c>
      <c r="AL751" s="19">
        <v>0</v>
      </c>
      <c r="AM751" s="19">
        <v>510.411001</v>
      </c>
    </row>
    <row r="752" spans="1:39">
      <c r="A752" s="6" t="s">
        <v>1494</v>
      </c>
      <c r="B752" s="6" t="s">
        <v>1433</v>
      </c>
      <c r="C752" s="6" t="s">
        <v>1495</v>
      </c>
      <c r="D752" s="5">
        <v>0</v>
      </c>
      <c r="E752" s="5">
        <v>218.71905699999999</v>
      </c>
      <c r="F752" s="5">
        <v>52.692</v>
      </c>
      <c r="G752" s="5">
        <v>271.41105700000003</v>
      </c>
      <c r="H752" s="5">
        <v>1221.6755880000001</v>
      </c>
      <c r="I752" s="5">
        <v>84.565887000000004</v>
      </c>
      <c r="J752" s="5">
        <v>0</v>
      </c>
      <c r="K752" s="5">
        <v>1306.241475</v>
      </c>
      <c r="L752" s="5">
        <v>543.65207099999998</v>
      </c>
      <c r="M752" s="5">
        <v>791.90104000000008</v>
      </c>
      <c r="N752" s="5">
        <v>66.415210999999999</v>
      </c>
      <c r="O752" s="5">
        <v>49.811408</v>
      </c>
      <c r="P752" s="5">
        <v>1006.325153</v>
      </c>
      <c r="Q752" s="5">
        <v>51.324983999999994</v>
      </c>
      <c r="R752" s="5">
        <v>1965.7777960000001</v>
      </c>
      <c r="S752" s="5">
        <v>45.796334999999999</v>
      </c>
      <c r="T752" s="5">
        <v>0</v>
      </c>
      <c r="U752" s="5">
        <v>0</v>
      </c>
      <c r="V752" s="5">
        <v>297.13966600000003</v>
      </c>
      <c r="W752" s="5">
        <v>4430.0183999999999</v>
      </c>
      <c r="X752" s="5">
        <v>4378.6934160000001</v>
      </c>
      <c r="Y752" s="19">
        <v>18.136339</v>
      </c>
      <c r="Z752" s="19">
        <v>107.12871</v>
      </c>
      <c r="AA752" s="19">
        <v>8.3764289999999999</v>
      </c>
      <c r="AB752" s="19">
        <v>12.069832</v>
      </c>
      <c r="AC752" s="19">
        <v>127.57497100000001</v>
      </c>
      <c r="AD752" s="19">
        <v>52.887140000000002</v>
      </c>
      <c r="AE752" s="19">
        <v>71.552833000000007</v>
      </c>
      <c r="AF752" s="19">
        <v>6.3021640000000003</v>
      </c>
      <c r="AG752" s="19">
        <v>4.726623</v>
      </c>
      <c r="AH752" s="19">
        <v>91.040993999999998</v>
      </c>
      <c r="AI752" s="19">
        <v>4.5706249999999997</v>
      </c>
      <c r="AJ752" s="19">
        <v>173.622614</v>
      </c>
      <c r="AK752" s="19">
        <v>4.5235079999999996</v>
      </c>
      <c r="AL752" s="19">
        <v>0</v>
      </c>
      <c r="AM752" s="19">
        <v>376.74457200000006</v>
      </c>
    </row>
    <row r="753" spans="1:39">
      <c r="A753" s="6" t="s">
        <v>1496</v>
      </c>
      <c r="B753" s="6" t="s">
        <v>1433</v>
      </c>
      <c r="C753" s="6" t="s">
        <v>1497</v>
      </c>
      <c r="D753" s="5">
        <v>0</v>
      </c>
      <c r="E753" s="5">
        <v>182.47985399999999</v>
      </c>
      <c r="F753" s="5">
        <v>58.347000000000001</v>
      </c>
      <c r="G753" s="5">
        <v>240.826854</v>
      </c>
      <c r="H753" s="5">
        <v>1440.5147439999998</v>
      </c>
      <c r="I753" s="5">
        <v>101.281482</v>
      </c>
      <c r="J753" s="5">
        <v>123.244469</v>
      </c>
      <c r="K753" s="5">
        <v>1665.0406950000001</v>
      </c>
      <c r="L753" s="5">
        <v>497.08350000000002</v>
      </c>
      <c r="M753" s="5">
        <v>703.59067600000003</v>
      </c>
      <c r="N753" s="5">
        <v>69.808680999999993</v>
      </c>
      <c r="O753" s="5">
        <v>52.356508999999996</v>
      </c>
      <c r="P753" s="5">
        <v>890.68411700000001</v>
      </c>
      <c r="Q753" s="5">
        <v>47.612413999999994</v>
      </c>
      <c r="R753" s="5">
        <v>1764.0523970000002</v>
      </c>
      <c r="S753" s="5">
        <v>34.741368000000001</v>
      </c>
      <c r="T753" s="5">
        <v>0</v>
      </c>
      <c r="U753" s="5">
        <v>0</v>
      </c>
      <c r="V753" s="5">
        <v>134.33262299999998</v>
      </c>
      <c r="W753" s="5">
        <v>4336.0774369999999</v>
      </c>
      <c r="X753" s="5">
        <v>4288.4650229999997</v>
      </c>
      <c r="Y753" s="19">
        <v>16.101163</v>
      </c>
      <c r="Z753" s="19">
        <v>134.96627799999999</v>
      </c>
      <c r="AA753" s="19">
        <v>9.2074079999999991</v>
      </c>
      <c r="AB753" s="19">
        <v>0</v>
      </c>
      <c r="AC753" s="19">
        <v>144.173686</v>
      </c>
      <c r="AD753" s="19">
        <v>51.511445000000002</v>
      </c>
      <c r="AE753" s="19">
        <v>67.573302999999996</v>
      </c>
      <c r="AF753" s="19">
        <v>6.6241709999999996</v>
      </c>
      <c r="AG753" s="19">
        <v>4.9681280000000001</v>
      </c>
      <c r="AH753" s="19">
        <v>85.250442000000007</v>
      </c>
      <c r="AI753" s="19">
        <v>4.7441610000000001</v>
      </c>
      <c r="AJ753" s="19">
        <v>164.416044</v>
      </c>
      <c r="AK753" s="19">
        <v>0</v>
      </c>
      <c r="AL753" s="19">
        <v>0</v>
      </c>
      <c r="AM753" s="19">
        <v>376.202338</v>
      </c>
    </row>
    <row r="754" spans="1:39">
      <c r="A754" s="6" t="s">
        <v>1498</v>
      </c>
      <c r="B754" s="6" t="s">
        <v>1433</v>
      </c>
      <c r="C754" s="6" t="s">
        <v>1499</v>
      </c>
      <c r="D754" s="5">
        <v>0</v>
      </c>
      <c r="E754" s="5">
        <v>227.731009</v>
      </c>
      <c r="F754" s="5">
        <v>63.999000000000002</v>
      </c>
      <c r="G754" s="5">
        <v>291.73000899999994</v>
      </c>
      <c r="H754" s="5">
        <v>1443.7419930000001</v>
      </c>
      <c r="I754" s="5">
        <v>130.58801399999999</v>
      </c>
      <c r="J754" s="5">
        <v>136.37419</v>
      </c>
      <c r="K754" s="5">
        <v>1710.704197</v>
      </c>
      <c r="L754" s="5">
        <v>674.49997100000007</v>
      </c>
      <c r="M754" s="5">
        <v>868.372972</v>
      </c>
      <c r="N754" s="5">
        <v>80.79772100000001</v>
      </c>
      <c r="O754" s="5">
        <v>60.598290999999996</v>
      </c>
      <c r="P754" s="5">
        <v>1111.6650830000001</v>
      </c>
      <c r="Q754" s="5">
        <v>51.480376999999997</v>
      </c>
      <c r="R754" s="5">
        <v>2172.914444</v>
      </c>
      <c r="S754" s="5">
        <v>50.028966999999994</v>
      </c>
      <c r="T754" s="5">
        <v>0</v>
      </c>
      <c r="U754" s="5">
        <v>0</v>
      </c>
      <c r="V754" s="5">
        <v>465.53257199999996</v>
      </c>
      <c r="W754" s="5">
        <v>5365.4101599999995</v>
      </c>
      <c r="X754" s="5">
        <v>5313.9297829999987</v>
      </c>
      <c r="Y754" s="19">
        <v>18.256316000000002</v>
      </c>
      <c r="Z754" s="19">
        <v>114.31542899999999</v>
      </c>
      <c r="AA754" s="19">
        <v>12.255027999999999</v>
      </c>
      <c r="AB754" s="19">
        <v>0</v>
      </c>
      <c r="AC754" s="19">
        <v>126.570457</v>
      </c>
      <c r="AD754" s="19">
        <v>63.018186</v>
      </c>
      <c r="AE754" s="19">
        <v>83.000170999999995</v>
      </c>
      <c r="AF754" s="19">
        <v>7.6669260000000001</v>
      </c>
      <c r="AG754" s="19">
        <v>5.7501939999999996</v>
      </c>
      <c r="AH754" s="19">
        <v>105.761134</v>
      </c>
      <c r="AI754" s="19">
        <v>5.2106760000000003</v>
      </c>
      <c r="AJ754" s="19">
        <v>202.178425</v>
      </c>
      <c r="AK754" s="19">
        <v>4.7207670000000004</v>
      </c>
      <c r="AL754" s="19">
        <v>0</v>
      </c>
      <c r="AM754" s="19">
        <v>414.74415100000004</v>
      </c>
    </row>
    <row r="755" spans="1:39">
      <c r="A755" s="6" t="s">
        <v>1500</v>
      </c>
      <c r="B755" s="6" t="s">
        <v>1433</v>
      </c>
      <c r="C755" s="6" t="s">
        <v>1501</v>
      </c>
      <c r="D755" s="5">
        <v>0</v>
      </c>
      <c r="E755" s="5">
        <v>453.11571600000002</v>
      </c>
      <c r="F755" s="5">
        <v>45.512999999999998</v>
      </c>
      <c r="G755" s="5">
        <v>498.628716</v>
      </c>
      <c r="H755" s="5">
        <v>1171.39832</v>
      </c>
      <c r="I755" s="5">
        <v>175.97971699999999</v>
      </c>
      <c r="J755" s="5">
        <v>0</v>
      </c>
      <c r="K755" s="5">
        <v>1347.3780369999999</v>
      </c>
      <c r="L755" s="5">
        <v>696.13120600000002</v>
      </c>
      <c r="M755" s="5">
        <v>1009.759888</v>
      </c>
      <c r="N755" s="5">
        <v>64.746311000000006</v>
      </c>
      <c r="O755" s="5">
        <v>48.559735999999994</v>
      </c>
      <c r="P755" s="5">
        <v>1290.8382339999998</v>
      </c>
      <c r="Q755" s="5">
        <v>60.936521999999997</v>
      </c>
      <c r="R755" s="5">
        <v>2474.8406910000003</v>
      </c>
      <c r="S755" s="5">
        <v>108.176388</v>
      </c>
      <c r="T755" s="5">
        <v>0</v>
      </c>
      <c r="U755" s="5">
        <v>0</v>
      </c>
      <c r="V755" s="5">
        <v>550.26902399999994</v>
      </c>
      <c r="W755" s="5">
        <v>5675.424062000001</v>
      </c>
      <c r="X755" s="5">
        <v>5614.487540000001</v>
      </c>
      <c r="Y755" s="19">
        <v>36.433405999999998</v>
      </c>
      <c r="Z755" s="19">
        <v>109.247838</v>
      </c>
      <c r="AA755" s="19">
        <v>15.998991</v>
      </c>
      <c r="AB755" s="19">
        <v>0</v>
      </c>
      <c r="AC755" s="19">
        <v>125.24682900000001</v>
      </c>
      <c r="AD755" s="19">
        <v>60.195264000000002</v>
      </c>
      <c r="AE755" s="19">
        <v>93.632706999999996</v>
      </c>
      <c r="AF755" s="19">
        <v>6.143802</v>
      </c>
      <c r="AG755" s="19">
        <v>4.6078530000000004</v>
      </c>
      <c r="AH755" s="19">
        <v>119.36887900000001</v>
      </c>
      <c r="AI755" s="19">
        <v>5.8431940000000004</v>
      </c>
      <c r="AJ755" s="19">
        <v>223.753241</v>
      </c>
      <c r="AK755" s="19">
        <v>9.2547099999999993</v>
      </c>
      <c r="AL755" s="19">
        <v>0</v>
      </c>
      <c r="AM755" s="19">
        <v>454.88344999999998</v>
      </c>
    </row>
    <row r="756" spans="1:39">
      <c r="A756" s="6" t="s">
        <v>1502</v>
      </c>
      <c r="B756" s="6" t="s">
        <v>1433</v>
      </c>
      <c r="C756" s="6" t="s">
        <v>1503</v>
      </c>
      <c r="D756" s="5">
        <v>0</v>
      </c>
      <c r="E756" s="5">
        <v>139.45656500000001</v>
      </c>
      <c r="F756" s="5">
        <v>56.889000000000003</v>
      </c>
      <c r="G756" s="5">
        <v>196.34556499999999</v>
      </c>
      <c r="H756" s="5">
        <v>1266.7375500000001</v>
      </c>
      <c r="I756" s="5">
        <v>58.393046999999996</v>
      </c>
      <c r="J756" s="5">
        <v>80.810593999999995</v>
      </c>
      <c r="K756" s="5">
        <v>1405.9411910000001</v>
      </c>
      <c r="L756" s="5">
        <v>492.352215</v>
      </c>
      <c r="M756" s="5">
        <v>590.17590000000007</v>
      </c>
      <c r="N756" s="5">
        <v>66.557153999999997</v>
      </c>
      <c r="O756" s="5">
        <v>49.917866000000004</v>
      </c>
      <c r="P756" s="5">
        <v>745.99136499999997</v>
      </c>
      <c r="Q756" s="5">
        <v>40.596145999999997</v>
      </c>
      <c r="R756" s="5">
        <v>1493.238431</v>
      </c>
      <c r="S756" s="5">
        <v>32.382618000000001</v>
      </c>
      <c r="T756" s="5">
        <v>0</v>
      </c>
      <c r="U756" s="5">
        <v>215.00411600000001</v>
      </c>
      <c r="V756" s="5">
        <v>127.07473900000001</v>
      </c>
      <c r="W756" s="5">
        <v>3962.3388749999999</v>
      </c>
      <c r="X756" s="5">
        <v>3921.7427289999996</v>
      </c>
      <c r="Y756" s="19">
        <v>10.995742999999999</v>
      </c>
      <c r="Z756" s="19">
        <v>126.103425</v>
      </c>
      <c r="AA756" s="19">
        <v>5.325787</v>
      </c>
      <c r="AB756" s="19">
        <v>2.956423</v>
      </c>
      <c r="AC756" s="19">
        <v>134.38563500000001</v>
      </c>
      <c r="AD756" s="19">
        <v>50.088717000000003</v>
      </c>
      <c r="AE756" s="19">
        <v>57.817397999999997</v>
      </c>
      <c r="AF756" s="19">
        <v>6.3156319999999999</v>
      </c>
      <c r="AG756" s="19">
        <v>4.7367249999999999</v>
      </c>
      <c r="AH756" s="19">
        <v>72.710956999999993</v>
      </c>
      <c r="AI756" s="19">
        <v>4.1953620000000003</v>
      </c>
      <c r="AJ756" s="19">
        <v>141.58071200000001</v>
      </c>
      <c r="AK756" s="19">
        <v>2.6658789999999999</v>
      </c>
      <c r="AL756" s="19">
        <v>0</v>
      </c>
      <c r="AM756" s="19">
        <v>339.71668600000004</v>
      </c>
    </row>
    <row r="757" spans="1:39">
      <c r="A757" s="6" t="s">
        <v>1504</v>
      </c>
      <c r="B757" s="6" t="s">
        <v>1433</v>
      </c>
      <c r="C757" s="6" t="s">
        <v>1042</v>
      </c>
      <c r="D757" s="5">
        <v>0</v>
      </c>
      <c r="E757" s="5">
        <v>323.10083500000002</v>
      </c>
      <c r="F757" s="5">
        <v>49.503</v>
      </c>
      <c r="G757" s="5">
        <v>372.603835</v>
      </c>
      <c r="H757" s="5">
        <v>1612.8498259999999</v>
      </c>
      <c r="I757" s="5">
        <v>115.865859</v>
      </c>
      <c r="J757" s="5">
        <v>116.279787</v>
      </c>
      <c r="K757" s="5">
        <v>1844.9954719999998</v>
      </c>
      <c r="L757" s="5">
        <v>867.37316299999998</v>
      </c>
      <c r="M757" s="5">
        <v>1281.9519850000001</v>
      </c>
      <c r="N757" s="5">
        <v>108.838638</v>
      </c>
      <c r="O757" s="5">
        <v>81.628978000000004</v>
      </c>
      <c r="P757" s="5">
        <v>1590.3432909999999</v>
      </c>
      <c r="Q757" s="5">
        <v>105.865504</v>
      </c>
      <c r="R757" s="5">
        <v>3168.6283960000001</v>
      </c>
      <c r="S757" s="5">
        <v>80.892800000000008</v>
      </c>
      <c r="T757" s="5">
        <v>0</v>
      </c>
      <c r="U757" s="5">
        <v>0</v>
      </c>
      <c r="V757" s="5">
        <v>448.89611200000002</v>
      </c>
      <c r="W757" s="5">
        <v>6783.3897779999998</v>
      </c>
      <c r="X757" s="5">
        <v>6677.5242740000003</v>
      </c>
      <c r="Y757" s="19">
        <v>28.575927</v>
      </c>
      <c r="Z757" s="19">
        <v>91.197660999999997</v>
      </c>
      <c r="AA757" s="19">
        <v>11.545705</v>
      </c>
      <c r="AB757" s="19">
        <v>28.154105000000001</v>
      </c>
      <c r="AC757" s="19">
        <v>130.897471</v>
      </c>
      <c r="AD757" s="19">
        <v>83.009254999999996</v>
      </c>
      <c r="AE757" s="19">
        <v>89.150833000000006</v>
      </c>
      <c r="AF757" s="19">
        <v>10.327738</v>
      </c>
      <c r="AG757" s="19">
        <v>7.7458030000000004</v>
      </c>
      <c r="AH757" s="19">
        <v>113.185536</v>
      </c>
      <c r="AI757" s="19">
        <v>5.8397170000000003</v>
      </c>
      <c r="AJ757" s="19">
        <v>220.40991</v>
      </c>
      <c r="AK757" s="19">
        <v>0</v>
      </c>
      <c r="AL757" s="19">
        <v>0</v>
      </c>
      <c r="AM757" s="19">
        <v>462.892563</v>
      </c>
    </row>
    <row r="758" spans="1:39">
      <c r="A758" s="6" t="s">
        <v>1505</v>
      </c>
      <c r="B758" s="6" t="s">
        <v>1433</v>
      </c>
      <c r="C758" s="6" t="s">
        <v>1044</v>
      </c>
      <c r="D758" s="5">
        <v>0</v>
      </c>
      <c r="E758" s="5">
        <v>50.247567000000004</v>
      </c>
      <c r="F758" s="5">
        <v>22.248000000000001</v>
      </c>
      <c r="G758" s="5">
        <v>72.495567000000008</v>
      </c>
      <c r="H758" s="5">
        <v>391.40072600000002</v>
      </c>
      <c r="I758" s="5">
        <v>20.006259999999997</v>
      </c>
      <c r="J758" s="5">
        <v>0</v>
      </c>
      <c r="K758" s="5">
        <v>411.40698600000002</v>
      </c>
      <c r="L758" s="5">
        <v>264.103475</v>
      </c>
      <c r="M758" s="5">
        <v>462.227958</v>
      </c>
      <c r="N758" s="5">
        <v>34.460301000000001</v>
      </c>
      <c r="O758" s="5">
        <v>25.845223999999998</v>
      </c>
      <c r="P758" s="5">
        <v>581.79319999999996</v>
      </c>
      <c r="Q758" s="5">
        <v>33.247999999999998</v>
      </c>
      <c r="R758" s="5">
        <v>1137.5746830000001</v>
      </c>
      <c r="S758" s="5">
        <v>10.650939000000001</v>
      </c>
      <c r="T758" s="5">
        <v>0</v>
      </c>
      <c r="U758" s="5">
        <v>0</v>
      </c>
      <c r="V758" s="5">
        <v>41.962949000000002</v>
      </c>
      <c r="W758" s="5">
        <v>1938.1945990000002</v>
      </c>
      <c r="X758" s="5">
        <v>1904.9465990000001</v>
      </c>
      <c r="Y758" s="19">
        <v>4.0897269999999999</v>
      </c>
      <c r="Z758" s="19">
        <v>39.095993</v>
      </c>
      <c r="AA758" s="19">
        <v>1.818751</v>
      </c>
      <c r="AB758" s="19">
        <v>0</v>
      </c>
      <c r="AC758" s="19">
        <v>40.914743999999999</v>
      </c>
      <c r="AD758" s="19">
        <v>26.290004</v>
      </c>
      <c r="AE758" s="19">
        <v>40.594622999999999</v>
      </c>
      <c r="AF758" s="19">
        <v>3.2699509999999998</v>
      </c>
      <c r="AG758" s="19">
        <v>2.4524620000000001</v>
      </c>
      <c r="AH758" s="19">
        <v>51.222301000000002</v>
      </c>
      <c r="AI758" s="19">
        <v>2.845259</v>
      </c>
      <c r="AJ758" s="19">
        <v>97.539337000000003</v>
      </c>
      <c r="AK758" s="19">
        <v>0</v>
      </c>
      <c r="AL758" s="19">
        <v>0</v>
      </c>
      <c r="AM758" s="19">
        <v>168.83381199999999</v>
      </c>
    </row>
    <row r="759" spans="1:39">
      <c r="A759" s="6" t="s">
        <v>1506</v>
      </c>
      <c r="B759" s="6" t="s">
        <v>1433</v>
      </c>
      <c r="C759" s="6" t="s">
        <v>1507</v>
      </c>
      <c r="D759" s="5">
        <v>0</v>
      </c>
      <c r="E759" s="5">
        <v>685.51595800000007</v>
      </c>
      <c r="F759" s="5">
        <v>122.01</v>
      </c>
      <c r="G759" s="5">
        <v>807.52595800000006</v>
      </c>
      <c r="H759" s="5">
        <v>2414.6456860000003</v>
      </c>
      <c r="I759" s="5">
        <v>223.98074199999999</v>
      </c>
      <c r="J759" s="5">
        <v>0</v>
      </c>
      <c r="K759" s="5">
        <v>2638.6264280000005</v>
      </c>
      <c r="L759" s="5">
        <v>812.17035199999998</v>
      </c>
      <c r="M759" s="5">
        <v>681.90220799999997</v>
      </c>
      <c r="N759" s="5">
        <v>70.397020999999995</v>
      </c>
      <c r="O759" s="5">
        <v>52.797766000000003</v>
      </c>
      <c r="P759" s="5">
        <v>781.58981700000004</v>
      </c>
      <c r="Q759" s="5">
        <v>94.167448000000007</v>
      </c>
      <c r="R759" s="5">
        <v>1680.8542600000001</v>
      </c>
      <c r="S759" s="5">
        <v>167.92524799999998</v>
      </c>
      <c r="T759" s="5">
        <v>0</v>
      </c>
      <c r="U759" s="5">
        <v>104.837751</v>
      </c>
      <c r="V759" s="5">
        <v>739.76892899999996</v>
      </c>
      <c r="W759" s="5">
        <v>6951.7089259999993</v>
      </c>
      <c r="X759" s="5">
        <v>6857.5414779999992</v>
      </c>
      <c r="Y759" s="19">
        <v>45.027006</v>
      </c>
      <c r="Z759" s="19">
        <v>229.26015899999999</v>
      </c>
      <c r="AA759" s="19">
        <v>21.282485999999999</v>
      </c>
      <c r="AB759" s="19">
        <v>0</v>
      </c>
      <c r="AC759" s="19">
        <v>250.54264499999999</v>
      </c>
      <c r="AD759" s="19">
        <v>69.140006999999997</v>
      </c>
      <c r="AE759" s="19">
        <v>67.998463999999998</v>
      </c>
      <c r="AF759" s="19">
        <v>6.6800009999999999</v>
      </c>
      <c r="AG759" s="19">
        <v>5.01</v>
      </c>
      <c r="AH759" s="19">
        <v>77.939192000000006</v>
      </c>
      <c r="AI759" s="19">
        <v>9.3902640000000002</v>
      </c>
      <c r="AJ759" s="19">
        <v>157.627657</v>
      </c>
      <c r="AK759" s="19">
        <v>0</v>
      </c>
      <c r="AL759" s="19">
        <v>0</v>
      </c>
      <c r="AM759" s="19">
        <v>522.33731499999999</v>
      </c>
    </row>
    <row r="760" spans="1:39">
      <c r="A760" s="6" t="s">
        <v>1508</v>
      </c>
      <c r="B760" s="6" t="s">
        <v>1433</v>
      </c>
      <c r="C760" s="6" t="s">
        <v>1509</v>
      </c>
      <c r="D760" s="5">
        <v>0</v>
      </c>
      <c r="E760" s="5">
        <v>114.969785</v>
      </c>
      <c r="F760" s="5">
        <v>40.622999999999998</v>
      </c>
      <c r="G760" s="5">
        <v>155.59278499999999</v>
      </c>
      <c r="H760" s="5">
        <v>765.27251799999999</v>
      </c>
      <c r="I760" s="5">
        <v>31.716850999999998</v>
      </c>
      <c r="J760" s="5">
        <v>38.769608999999996</v>
      </c>
      <c r="K760" s="5">
        <v>835.75897800000007</v>
      </c>
      <c r="L760" s="5">
        <v>506.501732</v>
      </c>
      <c r="M760" s="5">
        <v>714.14382599999999</v>
      </c>
      <c r="N760" s="5">
        <v>73.562792000000002</v>
      </c>
      <c r="O760" s="5">
        <v>55.172093000000004</v>
      </c>
      <c r="P760" s="5">
        <v>900.45679500000006</v>
      </c>
      <c r="Q760" s="5">
        <v>50.436366</v>
      </c>
      <c r="R760" s="5">
        <v>1793.771872</v>
      </c>
      <c r="S760" s="5">
        <v>25.123112000000003</v>
      </c>
      <c r="T760" s="5">
        <v>0</v>
      </c>
      <c r="U760" s="5">
        <v>0</v>
      </c>
      <c r="V760" s="5">
        <v>109.71521899999999</v>
      </c>
      <c r="W760" s="5">
        <v>3426.4636980000005</v>
      </c>
      <c r="X760" s="5">
        <v>3376.0273320000006</v>
      </c>
      <c r="Y760" s="19">
        <v>9.1898389999999992</v>
      </c>
      <c r="Z760" s="19">
        <v>75.027238999999994</v>
      </c>
      <c r="AA760" s="19">
        <v>3.609337</v>
      </c>
      <c r="AB760" s="19">
        <v>6.1467499999999999</v>
      </c>
      <c r="AC760" s="19">
        <v>84.783326000000002</v>
      </c>
      <c r="AD760" s="19">
        <v>52.614711</v>
      </c>
      <c r="AE760" s="19">
        <v>71.511290000000002</v>
      </c>
      <c r="AF760" s="19">
        <v>6.9804000000000004</v>
      </c>
      <c r="AG760" s="19">
        <v>5.2352990000000004</v>
      </c>
      <c r="AH760" s="19">
        <v>89.496125000000006</v>
      </c>
      <c r="AI760" s="19">
        <v>5.4456249999999997</v>
      </c>
      <c r="AJ760" s="19">
        <v>173.22311400000001</v>
      </c>
      <c r="AK760" s="19">
        <v>2.3430409999999999</v>
      </c>
      <c r="AL760" s="19">
        <v>0</v>
      </c>
      <c r="AM760" s="19">
        <v>322.15403100000003</v>
      </c>
    </row>
    <row r="761" spans="1:39">
      <c r="A761" s="6" t="s">
        <v>1510</v>
      </c>
      <c r="B761" s="6" t="s">
        <v>1433</v>
      </c>
      <c r="C761" s="6" t="s">
        <v>1511</v>
      </c>
      <c r="D761" s="5">
        <v>0</v>
      </c>
      <c r="E761" s="5">
        <v>216.68453900000003</v>
      </c>
      <c r="F761" s="5">
        <v>43.976999999999997</v>
      </c>
      <c r="G761" s="5">
        <v>260.661539</v>
      </c>
      <c r="H761" s="5">
        <v>883.08833400000003</v>
      </c>
      <c r="I761" s="5">
        <v>113.715975</v>
      </c>
      <c r="J761" s="5">
        <v>0</v>
      </c>
      <c r="K761" s="5">
        <v>996.80430899999999</v>
      </c>
      <c r="L761" s="5">
        <v>533.78356099999996</v>
      </c>
      <c r="M761" s="5">
        <v>892.04154799999992</v>
      </c>
      <c r="N761" s="5">
        <v>52.994000999999997</v>
      </c>
      <c r="O761" s="5">
        <v>39.745502000000002</v>
      </c>
      <c r="P761" s="5">
        <v>1127.6867</v>
      </c>
      <c r="Q761" s="5">
        <v>61.282471000000001</v>
      </c>
      <c r="R761" s="5">
        <v>2173.7502220000001</v>
      </c>
      <c r="S761" s="5">
        <v>48.815910000000002</v>
      </c>
      <c r="T761" s="5">
        <v>0</v>
      </c>
      <c r="U761" s="5">
        <v>0</v>
      </c>
      <c r="V761" s="5">
        <v>321.224763</v>
      </c>
      <c r="W761" s="5">
        <v>4335.0403040000001</v>
      </c>
      <c r="X761" s="5">
        <v>4273.7578330000006</v>
      </c>
      <c r="Y761" s="19">
        <v>19.897205</v>
      </c>
      <c r="Z761" s="19">
        <v>84.830257000000003</v>
      </c>
      <c r="AA761" s="19">
        <v>10.85866</v>
      </c>
      <c r="AB761" s="19">
        <v>0</v>
      </c>
      <c r="AC761" s="19">
        <v>95.688917000000004</v>
      </c>
      <c r="AD761" s="19">
        <v>45.791978</v>
      </c>
      <c r="AE761" s="19">
        <v>70.943354999999997</v>
      </c>
      <c r="AF761" s="19">
        <v>5.0286200000000001</v>
      </c>
      <c r="AG761" s="19">
        <v>3.7714650000000001</v>
      </c>
      <c r="AH761" s="19">
        <v>90.666173999999998</v>
      </c>
      <c r="AI761" s="19">
        <v>4.2960140000000004</v>
      </c>
      <c r="AJ761" s="19">
        <v>170.409614</v>
      </c>
      <c r="AK761" s="19">
        <v>5.2157210000000003</v>
      </c>
      <c r="AL761" s="19">
        <v>0</v>
      </c>
      <c r="AM761" s="19">
        <v>337.00343499999997</v>
      </c>
    </row>
    <row r="762" spans="1:39">
      <c r="A762" s="6" t="s">
        <v>1512</v>
      </c>
      <c r="B762" s="6" t="s">
        <v>1433</v>
      </c>
      <c r="C762" s="6" t="s">
        <v>1513</v>
      </c>
      <c r="D762" s="5">
        <v>0</v>
      </c>
      <c r="E762" s="5">
        <v>223.21212800000001</v>
      </c>
      <c r="F762" s="5">
        <v>61.215000000000003</v>
      </c>
      <c r="G762" s="5">
        <v>284.42712800000004</v>
      </c>
      <c r="H762" s="5">
        <v>1325.1423540000001</v>
      </c>
      <c r="I762" s="5">
        <v>113.999379</v>
      </c>
      <c r="J762" s="5">
        <v>0</v>
      </c>
      <c r="K762" s="5">
        <v>1439.1417329999999</v>
      </c>
      <c r="L762" s="5">
        <v>500.44869799999998</v>
      </c>
      <c r="M762" s="5">
        <v>701.00081599999999</v>
      </c>
      <c r="N762" s="5">
        <v>61.18817</v>
      </c>
      <c r="O762" s="5">
        <v>45.891128999999999</v>
      </c>
      <c r="P762" s="5">
        <v>891.33945900000003</v>
      </c>
      <c r="Q762" s="5">
        <v>45.123110999999994</v>
      </c>
      <c r="R762" s="5">
        <v>1744.5426850000001</v>
      </c>
      <c r="S762" s="5">
        <v>51.723639999999996</v>
      </c>
      <c r="T762" s="5">
        <v>0</v>
      </c>
      <c r="U762" s="5">
        <v>0</v>
      </c>
      <c r="V762" s="5">
        <v>195.034234</v>
      </c>
      <c r="W762" s="5">
        <v>4215.3181180000001</v>
      </c>
      <c r="X762" s="5">
        <v>4170.1950069999994</v>
      </c>
      <c r="Y762" s="19">
        <v>18.230649</v>
      </c>
      <c r="Z762" s="19">
        <v>121.686454</v>
      </c>
      <c r="AA762" s="19">
        <v>11.462339</v>
      </c>
      <c r="AB762" s="19">
        <v>17.187849</v>
      </c>
      <c r="AC762" s="19">
        <v>150.33664200000001</v>
      </c>
      <c r="AD762" s="19">
        <v>48.905749999999998</v>
      </c>
      <c r="AE762" s="19">
        <v>66.536291000000006</v>
      </c>
      <c r="AF762" s="19">
        <v>5.8061689999999997</v>
      </c>
      <c r="AG762" s="19">
        <v>4.3546250000000004</v>
      </c>
      <c r="AH762" s="19">
        <v>84.270595</v>
      </c>
      <c r="AI762" s="19">
        <v>4.4781510000000004</v>
      </c>
      <c r="AJ762" s="19">
        <v>160.96768</v>
      </c>
      <c r="AK762" s="19">
        <v>4.4145989999999999</v>
      </c>
      <c r="AL762" s="19">
        <v>0</v>
      </c>
      <c r="AM762" s="19">
        <v>382.85532000000001</v>
      </c>
    </row>
    <row r="763" spans="1:39">
      <c r="A763" s="6" t="s">
        <v>1514</v>
      </c>
      <c r="B763" s="6" t="s">
        <v>1433</v>
      </c>
      <c r="C763" s="6" t="s">
        <v>1515</v>
      </c>
      <c r="D763" s="5">
        <v>0</v>
      </c>
      <c r="E763" s="5">
        <v>180.14458299999998</v>
      </c>
      <c r="F763" s="5">
        <v>67.727999999999994</v>
      </c>
      <c r="G763" s="5">
        <v>247.87258299999999</v>
      </c>
      <c r="H763" s="5">
        <v>1483.3394990000002</v>
      </c>
      <c r="I763" s="5">
        <v>89.193407999999991</v>
      </c>
      <c r="J763" s="5">
        <v>48.442360999999998</v>
      </c>
      <c r="K763" s="5">
        <v>1620.9752680000001</v>
      </c>
      <c r="L763" s="5">
        <v>521.45125400000006</v>
      </c>
      <c r="M763" s="5">
        <v>698.23667</v>
      </c>
      <c r="N763" s="5">
        <v>78.363703999999998</v>
      </c>
      <c r="O763" s="5">
        <v>58.772777000000005</v>
      </c>
      <c r="P763" s="5">
        <v>877.93015200000002</v>
      </c>
      <c r="Q763" s="5">
        <v>50.765552999999997</v>
      </c>
      <c r="R763" s="5">
        <v>1764.0688559999999</v>
      </c>
      <c r="S763" s="5">
        <v>35.996181999999997</v>
      </c>
      <c r="T763" s="5">
        <v>0</v>
      </c>
      <c r="U763" s="5">
        <v>235.70684400000002</v>
      </c>
      <c r="V763" s="5">
        <v>114.127781</v>
      </c>
      <c r="W763" s="5">
        <v>4540.1987680000002</v>
      </c>
      <c r="X763" s="5">
        <v>4489.433215</v>
      </c>
      <c r="Y763" s="19">
        <v>14.279244</v>
      </c>
      <c r="Z763" s="19">
        <v>143.543217</v>
      </c>
      <c r="AA763" s="19">
        <v>7.0249889999999997</v>
      </c>
      <c r="AB763" s="19">
        <v>0</v>
      </c>
      <c r="AC763" s="19">
        <v>150.568206</v>
      </c>
      <c r="AD763" s="19">
        <v>55.952275</v>
      </c>
      <c r="AE763" s="19">
        <v>61.333280999999999</v>
      </c>
      <c r="AF763" s="19">
        <v>7.4359599999999997</v>
      </c>
      <c r="AG763" s="19">
        <v>5.5769700000000002</v>
      </c>
      <c r="AH763" s="19">
        <v>77.459199999999996</v>
      </c>
      <c r="AI763" s="19">
        <v>4.258318</v>
      </c>
      <c r="AJ763" s="19">
        <v>151.80541099999999</v>
      </c>
      <c r="AK763" s="19">
        <v>0</v>
      </c>
      <c r="AL763" s="19">
        <v>0</v>
      </c>
      <c r="AM763" s="19">
        <v>372.60513599999996</v>
      </c>
    </row>
    <row r="764" spans="1:39">
      <c r="A764" s="6" t="s">
        <v>1516</v>
      </c>
      <c r="B764" s="6" t="s">
        <v>1433</v>
      </c>
      <c r="C764" s="6" t="s">
        <v>1517</v>
      </c>
      <c r="D764" s="5">
        <v>0</v>
      </c>
      <c r="E764" s="5">
        <v>91.524964000000011</v>
      </c>
      <c r="F764" s="5">
        <v>26.826000000000001</v>
      </c>
      <c r="G764" s="5">
        <v>118.350964</v>
      </c>
      <c r="H764" s="5">
        <v>833.92107200000009</v>
      </c>
      <c r="I764" s="5">
        <v>50.937975999999999</v>
      </c>
      <c r="J764" s="5">
        <v>20.082348999999997</v>
      </c>
      <c r="K764" s="5">
        <v>904.94139700000017</v>
      </c>
      <c r="L764" s="5">
        <v>578.58011799999997</v>
      </c>
      <c r="M764" s="5">
        <v>1044.357548</v>
      </c>
      <c r="N764" s="5">
        <v>84.505076000000003</v>
      </c>
      <c r="O764" s="5">
        <v>63.378807000000002</v>
      </c>
      <c r="P764" s="5">
        <v>1295.113883</v>
      </c>
      <c r="Q764" s="5">
        <v>86.525976</v>
      </c>
      <c r="R764" s="5">
        <v>2573.8812900000003</v>
      </c>
      <c r="S764" s="5">
        <v>11.671498999999999</v>
      </c>
      <c r="T764" s="5">
        <v>0</v>
      </c>
      <c r="U764" s="5">
        <v>0</v>
      </c>
      <c r="V764" s="5">
        <v>232.85470999999998</v>
      </c>
      <c r="W764" s="5">
        <v>4420.2799780000005</v>
      </c>
      <c r="X764" s="5">
        <v>4333.7540020000006</v>
      </c>
      <c r="Y764" s="19">
        <v>6.6616150000000003</v>
      </c>
      <c r="Z764" s="19">
        <v>83.298191000000003</v>
      </c>
      <c r="AA764" s="19">
        <v>4.5768089999999999</v>
      </c>
      <c r="AB764" s="19">
        <v>0</v>
      </c>
      <c r="AC764" s="19">
        <v>87.875</v>
      </c>
      <c r="AD764" s="19">
        <v>61.050834999999999</v>
      </c>
      <c r="AE764" s="19">
        <v>96.557201000000006</v>
      </c>
      <c r="AF764" s="19">
        <v>8.0187170000000005</v>
      </c>
      <c r="AG764" s="19">
        <v>6.0140380000000002</v>
      </c>
      <c r="AH764" s="19">
        <v>119.66000699999999</v>
      </c>
      <c r="AI764" s="19">
        <v>8.0475820000000002</v>
      </c>
      <c r="AJ764" s="19">
        <v>230.24996300000001</v>
      </c>
      <c r="AK764" s="19">
        <v>0</v>
      </c>
      <c r="AL764" s="19">
        <v>0</v>
      </c>
      <c r="AM764" s="19">
        <v>385.83741299999997</v>
      </c>
    </row>
    <row r="765" spans="1:39">
      <c r="A765" s="6" t="s">
        <v>1518</v>
      </c>
      <c r="B765" s="6" t="s">
        <v>1433</v>
      </c>
      <c r="C765" s="6" t="s">
        <v>1519</v>
      </c>
      <c r="D765" s="5">
        <v>0</v>
      </c>
      <c r="E765" s="5">
        <v>149.56099900000001</v>
      </c>
      <c r="F765" s="5">
        <v>57.662999999999997</v>
      </c>
      <c r="G765" s="5">
        <v>207.22399900000002</v>
      </c>
      <c r="H765" s="5">
        <v>917.14551899999992</v>
      </c>
      <c r="I765" s="5">
        <v>50.377241000000005</v>
      </c>
      <c r="J765" s="5">
        <v>45.577690000000004</v>
      </c>
      <c r="K765" s="5">
        <v>1013.1004499999999</v>
      </c>
      <c r="L765" s="5">
        <v>441.88277899999997</v>
      </c>
      <c r="M765" s="5">
        <v>807.22097600000006</v>
      </c>
      <c r="N765" s="5">
        <v>61.667360000000002</v>
      </c>
      <c r="O765" s="5">
        <v>46.250519999999995</v>
      </c>
      <c r="P765" s="5">
        <v>995.19604700000002</v>
      </c>
      <c r="Q765" s="5">
        <v>70.316282999999999</v>
      </c>
      <c r="R765" s="5">
        <v>1980.6511860000001</v>
      </c>
      <c r="S765" s="5">
        <v>27.599916</v>
      </c>
      <c r="T765" s="5">
        <v>0</v>
      </c>
      <c r="U765" s="5">
        <v>0</v>
      </c>
      <c r="V765" s="5">
        <v>94.588958000000005</v>
      </c>
      <c r="W765" s="5">
        <v>3765.0472880000002</v>
      </c>
      <c r="X765" s="5">
        <v>3694.7310050000006</v>
      </c>
      <c r="Y765" s="19">
        <v>11.892269000000001</v>
      </c>
      <c r="Z765" s="19">
        <v>87.034878000000006</v>
      </c>
      <c r="AA765" s="19">
        <v>4.5914640000000002</v>
      </c>
      <c r="AB765" s="19">
        <v>0</v>
      </c>
      <c r="AC765" s="19">
        <v>91.626341999999994</v>
      </c>
      <c r="AD765" s="19">
        <v>45.401446999999997</v>
      </c>
      <c r="AE765" s="19">
        <v>67.550354999999996</v>
      </c>
      <c r="AF765" s="19">
        <v>5.8516389999999996</v>
      </c>
      <c r="AG765" s="19">
        <v>4.3887289999999997</v>
      </c>
      <c r="AH765" s="19">
        <v>83.879886999999997</v>
      </c>
      <c r="AI765" s="19">
        <v>5.5317270000000001</v>
      </c>
      <c r="AJ765" s="19">
        <v>161.67061000000001</v>
      </c>
      <c r="AK765" s="19">
        <v>2.975257</v>
      </c>
      <c r="AL765" s="19">
        <v>0</v>
      </c>
      <c r="AM765" s="19">
        <v>313.56592499999999</v>
      </c>
    </row>
    <row r="766" spans="1:39">
      <c r="A766" s="6" t="s">
        <v>1520</v>
      </c>
      <c r="B766" s="6" t="s">
        <v>1433</v>
      </c>
      <c r="C766" s="6" t="s">
        <v>1521</v>
      </c>
      <c r="D766" s="5">
        <v>0</v>
      </c>
      <c r="E766" s="5">
        <v>275.30501400000003</v>
      </c>
      <c r="F766" s="5">
        <v>110.364</v>
      </c>
      <c r="G766" s="5">
        <v>385.669014</v>
      </c>
      <c r="H766" s="5">
        <v>1559.9626910000002</v>
      </c>
      <c r="I766" s="5">
        <v>66.862096000000008</v>
      </c>
      <c r="J766" s="5">
        <v>178.028964</v>
      </c>
      <c r="K766" s="5">
        <v>1804.8537509999999</v>
      </c>
      <c r="L766" s="5">
        <v>540.90190199999995</v>
      </c>
      <c r="M766" s="5">
        <v>636.19655299999999</v>
      </c>
      <c r="N766" s="5">
        <v>56.499686000000004</v>
      </c>
      <c r="O766" s="5">
        <v>42.374766000000001</v>
      </c>
      <c r="P766" s="5">
        <v>822.42413600000009</v>
      </c>
      <c r="Q766" s="5">
        <v>33.019417000000004</v>
      </c>
      <c r="R766" s="5">
        <v>1590.5145579999999</v>
      </c>
      <c r="S766" s="5">
        <v>62.222296999999998</v>
      </c>
      <c r="T766" s="5">
        <v>0</v>
      </c>
      <c r="U766" s="5">
        <v>0</v>
      </c>
      <c r="V766" s="5">
        <v>170.74341799999999</v>
      </c>
      <c r="W766" s="5">
        <v>4554.9049400000004</v>
      </c>
      <c r="X766" s="5">
        <v>4521.8855229999999</v>
      </c>
      <c r="Y766" s="19">
        <v>22.183530000000001</v>
      </c>
      <c r="Z766" s="19">
        <v>138.92952199999999</v>
      </c>
      <c r="AA766" s="19">
        <v>6.2249569999999999</v>
      </c>
      <c r="AB766" s="19">
        <v>21.068109</v>
      </c>
      <c r="AC766" s="19">
        <v>166.222588</v>
      </c>
      <c r="AD766" s="19">
        <v>48.206937000000003</v>
      </c>
      <c r="AE766" s="19">
        <v>61.979719000000003</v>
      </c>
      <c r="AF766" s="19">
        <v>5.3612770000000003</v>
      </c>
      <c r="AG766" s="19">
        <v>4.0209580000000003</v>
      </c>
      <c r="AH766" s="19">
        <v>79.580117000000001</v>
      </c>
      <c r="AI766" s="19">
        <v>3.535838</v>
      </c>
      <c r="AJ766" s="19">
        <v>150.942071</v>
      </c>
      <c r="AK766" s="19">
        <v>5.8810669999999998</v>
      </c>
      <c r="AL766" s="19">
        <v>0</v>
      </c>
      <c r="AM766" s="19">
        <v>393.43619300000006</v>
      </c>
    </row>
    <row r="767" spans="1:39">
      <c r="A767" s="6" t="s">
        <v>1522</v>
      </c>
      <c r="B767" s="6" t="s">
        <v>1433</v>
      </c>
      <c r="C767" s="6" t="s">
        <v>1078</v>
      </c>
      <c r="D767" s="5">
        <v>0</v>
      </c>
      <c r="E767" s="5">
        <v>370.93812500000001</v>
      </c>
      <c r="F767" s="5">
        <v>120.17100000000001</v>
      </c>
      <c r="G767" s="5">
        <v>491.10912500000001</v>
      </c>
      <c r="H767" s="5">
        <v>2452.8737069999997</v>
      </c>
      <c r="I767" s="5">
        <v>171.28653700000001</v>
      </c>
      <c r="J767" s="5">
        <v>3234.1658459999999</v>
      </c>
      <c r="K767" s="5">
        <v>5858.3260899999996</v>
      </c>
      <c r="L767" s="5">
        <v>651.24179700000002</v>
      </c>
      <c r="M767" s="5">
        <v>867.56462899999997</v>
      </c>
      <c r="N767" s="5">
        <v>63.826501999999998</v>
      </c>
      <c r="O767" s="5">
        <v>47.869875999999998</v>
      </c>
      <c r="P767" s="5">
        <v>1105.1027569999999</v>
      </c>
      <c r="Q767" s="5">
        <v>54.683930999999994</v>
      </c>
      <c r="R767" s="5">
        <v>2139.0476949999997</v>
      </c>
      <c r="S767" s="5">
        <v>76.474075999999997</v>
      </c>
      <c r="T767" s="5">
        <v>0</v>
      </c>
      <c r="U767" s="5">
        <v>1144.785993</v>
      </c>
      <c r="V767" s="5">
        <v>360.83789100000001</v>
      </c>
      <c r="W767" s="5">
        <v>10721.822667000002</v>
      </c>
      <c r="X767" s="5">
        <v>10667.138736000001</v>
      </c>
      <c r="Y767" s="19">
        <v>28.833214999999999</v>
      </c>
      <c r="Z767" s="19">
        <v>214.50269800000001</v>
      </c>
      <c r="AA767" s="19">
        <v>16.17718</v>
      </c>
      <c r="AB767" s="19">
        <v>329.18566499999997</v>
      </c>
      <c r="AC767" s="19">
        <v>559.865543</v>
      </c>
      <c r="AD767" s="19">
        <v>55.781931</v>
      </c>
      <c r="AE767" s="19">
        <v>91.059460000000001</v>
      </c>
      <c r="AF767" s="19">
        <v>6.0565199999999999</v>
      </c>
      <c r="AG767" s="19">
        <v>4.5423900000000001</v>
      </c>
      <c r="AH767" s="19">
        <v>114.447796</v>
      </c>
      <c r="AI767" s="19">
        <v>6.6476360000000003</v>
      </c>
      <c r="AJ767" s="19">
        <v>216.106166</v>
      </c>
      <c r="AK767" s="19">
        <v>7.1417109999999999</v>
      </c>
      <c r="AL767" s="19">
        <v>0</v>
      </c>
      <c r="AM767" s="19">
        <v>867.728566</v>
      </c>
    </row>
    <row r="768" spans="1:39">
      <c r="A768" s="6" t="s">
        <v>1523</v>
      </c>
      <c r="B768" s="6" t="s">
        <v>1433</v>
      </c>
      <c r="C768" s="6" t="s">
        <v>1524</v>
      </c>
      <c r="D768" s="5">
        <v>0</v>
      </c>
      <c r="E768" s="5">
        <v>535.10904000000005</v>
      </c>
      <c r="F768" s="5">
        <v>43.32</v>
      </c>
      <c r="G768" s="5">
        <v>578.42903999999999</v>
      </c>
      <c r="H768" s="5">
        <v>1581.736887</v>
      </c>
      <c r="I768" s="5">
        <v>163.105289</v>
      </c>
      <c r="J768" s="5">
        <v>404.45308500000004</v>
      </c>
      <c r="K768" s="5">
        <v>2149.2952609999998</v>
      </c>
      <c r="L768" s="5">
        <v>741.91344200000003</v>
      </c>
      <c r="M768" s="5">
        <v>1014.4824080000001</v>
      </c>
      <c r="N768" s="5">
        <v>67.728795000000005</v>
      </c>
      <c r="O768" s="5">
        <v>50.796595000000003</v>
      </c>
      <c r="P768" s="5">
        <v>1287.9097400000001</v>
      </c>
      <c r="Q768" s="5">
        <v>66.495385999999996</v>
      </c>
      <c r="R768" s="5">
        <v>2487.4129240000002</v>
      </c>
      <c r="S768" s="5">
        <v>97.646321999999998</v>
      </c>
      <c r="T768" s="5">
        <v>0</v>
      </c>
      <c r="U768" s="5">
        <v>0</v>
      </c>
      <c r="V768" s="5">
        <v>519.71301700000004</v>
      </c>
      <c r="W768" s="5">
        <v>6574.4100059999992</v>
      </c>
      <c r="X768" s="5">
        <v>6507.9146199999996</v>
      </c>
      <c r="Y768" s="19">
        <v>43.614693000000003</v>
      </c>
      <c r="Z768" s="19">
        <v>147.38927200000001</v>
      </c>
      <c r="AA768" s="19">
        <v>15.388214</v>
      </c>
      <c r="AB768" s="19">
        <v>81.542053999999993</v>
      </c>
      <c r="AC768" s="19">
        <v>244.31953999999999</v>
      </c>
      <c r="AD768" s="19">
        <v>61.376085000000003</v>
      </c>
      <c r="AE768" s="19">
        <v>74.507679999999993</v>
      </c>
      <c r="AF768" s="19">
        <v>6.426812</v>
      </c>
      <c r="AG768" s="19">
        <v>4.8201080000000003</v>
      </c>
      <c r="AH768" s="19">
        <v>96.725331999999995</v>
      </c>
      <c r="AI768" s="19">
        <v>3.627192</v>
      </c>
      <c r="AJ768" s="19">
        <v>182.47993199999999</v>
      </c>
      <c r="AK768" s="19">
        <v>0</v>
      </c>
      <c r="AL768" s="19">
        <v>0</v>
      </c>
      <c r="AM768" s="19">
        <v>531.79025000000001</v>
      </c>
    </row>
    <row r="769" spans="1:39">
      <c r="A769" s="6" t="s">
        <v>1525</v>
      </c>
      <c r="B769" s="6" t="s">
        <v>1433</v>
      </c>
      <c r="C769" s="6" t="s">
        <v>1526</v>
      </c>
      <c r="D769" s="5">
        <v>0</v>
      </c>
      <c r="E769" s="5">
        <v>602.71231299999999</v>
      </c>
      <c r="F769" s="5">
        <v>169.398</v>
      </c>
      <c r="G769" s="5">
        <v>772.11031300000002</v>
      </c>
      <c r="H769" s="5">
        <v>3821.4497689999998</v>
      </c>
      <c r="I769" s="5">
        <v>350.50237499999997</v>
      </c>
      <c r="J769" s="5">
        <v>0</v>
      </c>
      <c r="K769" s="5">
        <v>4171.9521439999999</v>
      </c>
      <c r="L769" s="5">
        <v>931.91518200000007</v>
      </c>
      <c r="M769" s="5">
        <v>743.80225699999994</v>
      </c>
      <c r="N769" s="5">
        <v>106.08784900000001</v>
      </c>
      <c r="O769" s="5">
        <v>79.565887000000004</v>
      </c>
      <c r="P769" s="5">
        <v>852.53906299999994</v>
      </c>
      <c r="Q769" s="5">
        <v>102.71555000000001</v>
      </c>
      <c r="R769" s="5">
        <v>1884.7106059999999</v>
      </c>
      <c r="S769" s="5">
        <v>118.452871</v>
      </c>
      <c r="T769" s="5">
        <v>0</v>
      </c>
      <c r="U769" s="5">
        <v>32.133513000000001</v>
      </c>
      <c r="V769" s="5">
        <v>744.74460400000009</v>
      </c>
      <c r="W769" s="5">
        <v>8656.0192329999991</v>
      </c>
      <c r="X769" s="5">
        <v>8553.3036829999983</v>
      </c>
      <c r="Y769" s="19">
        <v>48.481574999999999</v>
      </c>
      <c r="Z769" s="19">
        <v>363.61078500000002</v>
      </c>
      <c r="AA769" s="19">
        <v>32.619824999999999</v>
      </c>
      <c r="AB769" s="19">
        <v>0</v>
      </c>
      <c r="AC769" s="19">
        <v>396.23061000000001</v>
      </c>
      <c r="AD769" s="19">
        <v>89.755161000000001</v>
      </c>
      <c r="AE769" s="19">
        <v>72.473149000000006</v>
      </c>
      <c r="AF769" s="19">
        <v>10.066718</v>
      </c>
      <c r="AG769" s="19">
        <v>7.5500400000000001</v>
      </c>
      <c r="AH769" s="19">
        <v>83.068033999999997</v>
      </c>
      <c r="AI769" s="19">
        <v>10.008196999999999</v>
      </c>
      <c r="AJ769" s="19">
        <v>173.15794099999999</v>
      </c>
      <c r="AK769" s="19">
        <v>0</v>
      </c>
      <c r="AL769" s="19">
        <v>0</v>
      </c>
      <c r="AM769" s="19">
        <v>707.62528700000007</v>
      </c>
    </row>
    <row r="770" spans="1:39">
      <c r="A770" s="6" t="s">
        <v>1527</v>
      </c>
      <c r="B770" s="6" t="s">
        <v>1433</v>
      </c>
      <c r="C770" s="6" t="s">
        <v>1528</v>
      </c>
      <c r="D770" s="5">
        <v>0</v>
      </c>
      <c r="E770" s="5">
        <v>312.71053999999998</v>
      </c>
      <c r="F770" s="5">
        <v>128.82599999999999</v>
      </c>
      <c r="G770" s="5">
        <v>441.53654</v>
      </c>
      <c r="H770" s="5">
        <v>2241.4136209999997</v>
      </c>
      <c r="I770" s="5">
        <v>99.728506999999993</v>
      </c>
      <c r="J770" s="5">
        <v>121.29686699999999</v>
      </c>
      <c r="K770" s="5">
        <v>2462.438995</v>
      </c>
      <c r="L770" s="5">
        <v>640.82518700000003</v>
      </c>
      <c r="M770" s="5">
        <v>570.44064400000002</v>
      </c>
      <c r="N770" s="5">
        <v>77.613478000000001</v>
      </c>
      <c r="O770" s="5">
        <v>58.210108999999996</v>
      </c>
      <c r="P770" s="5">
        <v>732.60877000000005</v>
      </c>
      <c r="Q770" s="5">
        <v>0</v>
      </c>
      <c r="R770" s="5">
        <v>1438.8730009999999</v>
      </c>
      <c r="S770" s="5">
        <v>66.164384000000013</v>
      </c>
      <c r="T770" s="5">
        <v>0</v>
      </c>
      <c r="U770" s="5">
        <v>0</v>
      </c>
      <c r="V770" s="5">
        <v>237.851675</v>
      </c>
      <c r="W770" s="5">
        <v>5287.6897819999995</v>
      </c>
      <c r="X770" s="5">
        <v>5287.6897819999995</v>
      </c>
      <c r="Y770" s="19">
        <v>25.707606999999999</v>
      </c>
      <c r="Z770" s="19">
        <v>219.495397</v>
      </c>
      <c r="AA770" s="19">
        <v>8.6921689999999998</v>
      </c>
      <c r="AB770" s="19">
        <v>38.731409999999997</v>
      </c>
      <c r="AC770" s="19">
        <v>266.91897599999999</v>
      </c>
      <c r="AD770" s="19">
        <v>61.205111000000002</v>
      </c>
      <c r="AE770" s="19">
        <v>47.037731000000001</v>
      </c>
      <c r="AF770" s="19">
        <v>7.3647720000000003</v>
      </c>
      <c r="AG770" s="19">
        <v>5.5235799999999999</v>
      </c>
      <c r="AH770" s="19">
        <v>60.409886999999998</v>
      </c>
      <c r="AI770" s="19">
        <v>0</v>
      </c>
      <c r="AJ770" s="19">
        <v>120.33597</v>
      </c>
      <c r="AK770" s="19">
        <v>0</v>
      </c>
      <c r="AL770" s="19">
        <v>0</v>
      </c>
      <c r="AM770" s="19">
        <v>474.167664</v>
      </c>
    </row>
    <row r="771" spans="1:39">
      <c r="A771" s="6" t="s">
        <v>1529</v>
      </c>
      <c r="B771" s="6" t="s">
        <v>1433</v>
      </c>
      <c r="C771" s="6" t="s">
        <v>1082</v>
      </c>
      <c r="D771" s="5">
        <v>0</v>
      </c>
      <c r="E771" s="5">
        <v>142.71153099999998</v>
      </c>
      <c r="F771" s="5">
        <v>46.926000000000002</v>
      </c>
      <c r="G771" s="5">
        <v>189.637531</v>
      </c>
      <c r="H771" s="5">
        <v>921.19319499999995</v>
      </c>
      <c r="I771" s="5">
        <v>59.999428999999999</v>
      </c>
      <c r="J771" s="5">
        <v>18.364575000000002</v>
      </c>
      <c r="K771" s="5">
        <v>999.55719899999986</v>
      </c>
      <c r="L771" s="5">
        <v>670.230908</v>
      </c>
      <c r="M771" s="5">
        <v>888.65258400000005</v>
      </c>
      <c r="N771" s="5">
        <v>87.103642000000008</v>
      </c>
      <c r="O771" s="5">
        <v>65.327731999999997</v>
      </c>
      <c r="P771" s="5">
        <v>1120.310919</v>
      </c>
      <c r="Q771" s="5">
        <v>62.868224999999995</v>
      </c>
      <c r="R771" s="5">
        <v>2224.2631019999999</v>
      </c>
      <c r="S771" s="5">
        <v>25.065099999999997</v>
      </c>
      <c r="T771" s="5">
        <v>0</v>
      </c>
      <c r="U771" s="5">
        <v>0</v>
      </c>
      <c r="V771" s="5">
        <v>203.21035599999999</v>
      </c>
      <c r="W771" s="5">
        <v>4311.9641960000008</v>
      </c>
      <c r="X771" s="5">
        <v>4249.0959710000006</v>
      </c>
      <c r="Y771" s="19">
        <v>11.314178999999999</v>
      </c>
      <c r="Z771" s="19">
        <v>90.080674999999999</v>
      </c>
      <c r="AA771" s="19">
        <v>6.1058839999999996</v>
      </c>
      <c r="AB771" s="19">
        <v>1.728925</v>
      </c>
      <c r="AC771" s="19">
        <v>97.915484000000006</v>
      </c>
      <c r="AD771" s="19">
        <v>65.857022000000001</v>
      </c>
      <c r="AE771" s="19">
        <v>82.560057</v>
      </c>
      <c r="AF771" s="19">
        <v>8.2652950000000001</v>
      </c>
      <c r="AG771" s="19">
        <v>6.1989720000000004</v>
      </c>
      <c r="AH771" s="19">
        <v>103.846085</v>
      </c>
      <c r="AI771" s="19">
        <v>5.9796610000000001</v>
      </c>
      <c r="AJ771" s="19">
        <v>200.870409</v>
      </c>
      <c r="AK771" s="19">
        <v>0</v>
      </c>
      <c r="AL771" s="19">
        <v>0</v>
      </c>
      <c r="AM771" s="19">
        <v>375.95709400000004</v>
      </c>
    </row>
    <row r="772" spans="1:39">
      <c r="A772" s="6" t="s">
        <v>1530</v>
      </c>
      <c r="B772" s="6" t="s">
        <v>1433</v>
      </c>
      <c r="C772" s="6" t="s">
        <v>1531</v>
      </c>
      <c r="D772" s="5">
        <v>0</v>
      </c>
      <c r="E772" s="5">
        <v>341.690496</v>
      </c>
      <c r="F772" s="5">
        <v>103.63500000000001</v>
      </c>
      <c r="G772" s="5">
        <v>445.32549599999999</v>
      </c>
      <c r="H772" s="5">
        <v>2111.722945</v>
      </c>
      <c r="I772" s="5">
        <v>72.246934999999993</v>
      </c>
      <c r="J772" s="5">
        <v>76.556096999999994</v>
      </c>
      <c r="K772" s="5">
        <v>2260.5259769999998</v>
      </c>
      <c r="L772" s="5">
        <v>635.91069200000004</v>
      </c>
      <c r="M772" s="5">
        <v>954.27751799999999</v>
      </c>
      <c r="N772" s="5">
        <v>83.538399999999996</v>
      </c>
      <c r="O772" s="5">
        <v>62.653798999999999</v>
      </c>
      <c r="P772" s="5">
        <v>1203.44174</v>
      </c>
      <c r="Q772" s="5">
        <v>67.276511999999997</v>
      </c>
      <c r="R772" s="5">
        <v>2371.1879690000001</v>
      </c>
      <c r="S772" s="5">
        <v>69.188876999999991</v>
      </c>
      <c r="T772" s="5">
        <v>0</v>
      </c>
      <c r="U772" s="5">
        <v>0</v>
      </c>
      <c r="V772" s="5">
        <v>276.21527700000001</v>
      </c>
      <c r="W772" s="5">
        <v>6058.3542879999995</v>
      </c>
      <c r="X772" s="5">
        <v>5991.0777759999992</v>
      </c>
      <c r="Y772" s="19">
        <v>28.039242000000002</v>
      </c>
      <c r="Z772" s="19">
        <v>172.309158</v>
      </c>
      <c r="AA772" s="19">
        <v>7.2907890000000002</v>
      </c>
      <c r="AB772" s="19">
        <v>15.413592</v>
      </c>
      <c r="AC772" s="19">
        <v>195.01353900000001</v>
      </c>
      <c r="AD772" s="19">
        <v>64.556335000000004</v>
      </c>
      <c r="AE772" s="19">
        <v>90.650195999999994</v>
      </c>
      <c r="AF772" s="19">
        <v>7.92699</v>
      </c>
      <c r="AG772" s="19">
        <v>5.9452420000000004</v>
      </c>
      <c r="AH772" s="19">
        <v>113.94684100000001</v>
      </c>
      <c r="AI772" s="19">
        <v>6.6098619999999997</v>
      </c>
      <c r="AJ772" s="19">
        <v>218.469269</v>
      </c>
      <c r="AK772" s="19">
        <v>0</v>
      </c>
      <c r="AL772" s="19">
        <v>0</v>
      </c>
      <c r="AM772" s="19">
        <v>506.07838499999997</v>
      </c>
    </row>
    <row r="773" spans="1:39">
      <c r="A773" s="6" t="s">
        <v>1532</v>
      </c>
      <c r="B773" s="6" t="s">
        <v>1433</v>
      </c>
      <c r="C773" s="6" t="s">
        <v>388</v>
      </c>
      <c r="D773" s="5">
        <v>0</v>
      </c>
      <c r="E773" s="5">
        <v>230.38078300000001</v>
      </c>
      <c r="F773" s="5">
        <v>83.147999999999996</v>
      </c>
      <c r="G773" s="5">
        <v>313.52878299999998</v>
      </c>
      <c r="H773" s="5">
        <v>1809.0008300000002</v>
      </c>
      <c r="I773" s="5">
        <v>89.972617999999997</v>
      </c>
      <c r="J773" s="5">
        <v>279.12634399999996</v>
      </c>
      <c r="K773" s="5">
        <v>2178.099792</v>
      </c>
      <c r="L773" s="5">
        <v>608.94610999999998</v>
      </c>
      <c r="M773" s="5">
        <v>756.588257</v>
      </c>
      <c r="N773" s="5">
        <v>77.749237999999991</v>
      </c>
      <c r="O773" s="5">
        <v>58.311928999999999</v>
      </c>
      <c r="P773" s="5">
        <v>950.342805</v>
      </c>
      <c r="Q773" s="5">
        <v>55.570322999999995</v>
      </c>
      <c r="R773" s="5">
        <v>1898.5625519999999</v>
      </c>
      <c r="S773" s="5">
        <v>32.452204999999999</v>
      </c>
      <c r="T773" s="5">
        <v>0</v>
      </c>
      <c r="U773" s="5">
        <v>0</v>
      </c>
      <c r="V773" s="5">
        <v>130.74142699999999</v>
      </c>
      <c r="W773" s="5">
        <v>5162.3308690000003</v>
      </c>
      <c r="X773" s="5">
        <v>5106.7605460000004</v>
      </c>
      <c r="Y773" s="19">
        <v>20.327715999999999</v>
      </c>
      <c r="Z773" s="19">
        <v>170.84659400000001</v>
      </c>
      <c r="AA773" s="19">
        <v>8.1793289999999992</v>
      </c>
      <c r="AB773" s="19">
        <v>0</v>
      </c>
      <c r="AC773" s="19">
        <v>179.02592300000001</v>
      </c>
      <c r="AD773" s="19">
        <v>58.78501</v>
      </c>
      <c r="AE773" s="19">
        <v>66.741476000000006</v>
      </c>
      <c r="AF773" s="19">
        <v>7.3776539999999997</v>
      </c>
      <c r="AG773" s="19">
        <v>5.5332420000000004</v>
      </c>
      <c r="AH773" s="19">
        <v>84.133600000000001</v>
      </c>
      <c r="AI773" s="19">
        <v>4.7254110000000003</v>
      </c>
      <c r="AJ773" s="19">
        <v>163.78597199999999</v>
      </c>
      <c r="AK773" s="19">
        <v>0</v>
      </c>
      <c r="AL773" s="19">
        <v>0</v>
      </c>
      <c r="AM773" s="19">
        <v>421.924621</v>
      </c>
    </row>
    <row r="774" spans="1:39">
      <c r="A774" s="6" t="s">
        <v>1533</v>
      </c>
      <c r="B774" s="6" t="s">
        <v>1433</v>
      </c>
      <c r="C774" s="6" t="s">
        <v>1534</v>
      </c>
      <c r="D774" s="5">
        <v>0</v>
      </c>
      <c r="E774" s="5">
        <v>110.88800999999999</v>
      </c>
      <c r="F774" s="5">
        <v>34.542000000000002</v>
      </c>
      <c r="G774" s="5">
        <v>145.43001000000001</v>
      </c>
      <c r="H774" s="5">
        <v>804.31597199999999</v>
      </c>
      <c r="I774" s="5">
        <v>29.299422999999997</v>
      </c>
      <c r="J774" s="5">
        <v>37.284150000000004</v>
      </c>
      <c r="K774" s="5">
        <v>870.89954499999988</v>
      </c>
      <c r="L774" s="5">
        <v>416.84455400000002</v>
      </c>
      <c r="M774" s="5">
        <v>643.16300899999999</v>
      </c>
      <c r="N774" s="5">
        <v>54.743541</v>
      </c>
      <c r="O774" s="5">
        <v>41.057654999999997</v>
      </c>
      <c r="P774" s="5">
        <v>813.58409299999994</v>
      </c>
      <c r="Q774" s="5">
        <v>43.878467999999998</v>
      </c>
      <c r="R774" s="5">
        <v>1596.426766</v>
      </c>
      <c r="S774" s="5">
        <v>22.065673999999998</v>
      </c>
      <c r="T774" s="5">
        <v>0</v>
      </c>
      <c r="U774" s="5">
        <v>0</v>
      </c>
      <c r="V774" s="5">
        <v>117.797335</v>
      </c>
      <c r="W774" s="5">
        <v>3169.4638840000002</v>
      </c>
      <c r="X774" s="5">
        <v>3125.5854160000004</v>
      </c>
      <c r="Y774" s="19">
        <v>9.2348669999999995</v>
      </c>
      <c r="Z774" s="19">
        <v>71.624628999999999</v>
      </c>
      <c r="AA774" s="19">
        <v>2.8872719999999998</v>
      </c>
      <c r="AB774" s="19">
        <v>0</v>
      </c>
      <c r="AC774" s="19">
        <v>74.511900999999995</v>
      </c>
      <c r="AD774" s="19">
        <v>41.758077</v>
      </c>
      <c r="AE774" s="19">
        <v>59.756216000000002</v>
      </c>
      <c r="AF774" s="19">
        <v>5.1946349999999999</v>
      </c>
      <c r="AG774" s="19">
        <v>3.895975</v>
      </c>
      <c r="AH774" s="19">
        <v>75.526159000000007</v>
      </c>
      <c r="AI774" s="19">
        <v>4.114312</v>
      </c>
      <c r="AJ774" s="19">
        <v>144.372985</v>
      </c>
      <c r="AK774" s="19">
        <v>2.2091180000000001</v>
      </c>
      <c r="AL774" s="19">
        <v>0</v>
      </c>
      <c r="AM774" s="19">
        <v>272.08694800000001</v>
      </c>
    </row>
    <row r="775" spans="1:39">
      <c r="A775" s="6" t="s">
        <v>1535</v>
      </c>
      <c r="B775" s="6" t="s">
        <v>1433</v>
      </c>
      <c r="C775" s="6" t="s">
        <v>222</v>
      </c>
      <c r="D775" s="5">
        <v>0</v>
      </c>
      <c r="E775" s="5">
        <v>440.44079199999999</v>
      </c>
      <c r="F775" s="5">
        <v>50.247</v>
      </c>
      <c r="G775" s="5">
        <v>490.687792</v>
      </c>
      <c r="H775" s="5">
        <v>985.26727800000003</v>
      </c>
      <c r="I775" s="5">
        <v>149.55007199999997</v>
      </c>
      <c r="J775" s="5">
        <v>0</v>
      </c>
      <c r="K775" s="5">
        <v>1134.81735</v>
      </c>
      <c r="L775" s="5">
        <v>797.01809400000002</v>
      </c>
      <c r="M775" s="5">
        <v>1113.09826</v>
      </c>
      <c r="N775" s="5">
        <v>87.146692999999999</v>
      </c>
      <c r="O775" s="5">
        <v>65.360018999999994</v>
      </c>
      <c r="P775" s="5">
        <v>1416.4805879999999</v>
      </c>
      <c r="Q775" s="5">
        <v>70.973590999999999</v>
      </c>
      <c r="R775" s="5">
        <v>2753.0591509999999</v>
      </c>
      <c r="S775" s="5">
        <v>105.019527</v>
      </c>
      <c r="T775" s="5">
        <v>0</v>
      </c>
      <c r="U775" s="5">
        <v>7.1199620000000001</v>
      </c>
      <c r="V775" s="5">
        <v>614.337762</v>
      </c>
      <c r="W775" s="5">
        <v>5902.0596380000006</v>
      </c>
      <c r="X775" s="5">
        <v>5831.0860470000007</v>
      </c>
      <c r="Y775" s="19">
        <v>33.854925999999999</v>
      </c>
      <c r="Z775" s="19">
        <v>139.77096599999999</v>
      </c>
      <c r="AA775" s="19">
        <v>13.609567999999999</v>
      </c>
      <c r="AB775" s="19">
        <v>0</v>
      </c>
      <c r="AC775" s="19">
        <v>153.38053400000001</v>
      </c>
      <c r="AD775" s="19">
        <v>73.033995000000004</v>
      </c>
      <c r="AE775" s="19">
        <v>125.565538</v>
      </c>
      <c r="AF775" s="19">
        <v>8.2693820000000002</v>
      </c>
      <c r="AG775" s="19">
        <v>6.2020359999999997</v>
      </c>
      <c r="AH775" s="19">
        <v>156.886268</v>
      </c>
      <c r="AI775" s="19">
        <v>9.7139779999999991</v>
      </c>
      <c r="AJ775" s="19">
        <v>296.923224</v>
      </c>
      <c r="AK775" s="19">
        <v>0</v>
      </c>
      <c r="AL775" s="19">
        <v>0</v>
      </c>
      <c r="AM775" s="19">
        <v>557.192679</v>
      </c>
    </row>
    <row r="776" spans="1:39">
      <c r="A776" s="6" t="s">
        <v>1536</v>
      </c>
      <c r="B776" s="6" t="s">
        <v>1433</v>
      </c>
      <c r="C776" s="6" t="s">
        <v>1537</v>
      </c>
      <c r="D776" s="5">
        <v>0</v>
      </c>
      <c r="E776" s="5">
        <v>187.08744000000002</v>
      </c>
      <c r="F776" s="5">
        <v>56.238</v>
      </c>
      <c r="G776" s="5">
        <v>243.32544000000001</v>
      </c>
      <c r="H776" s="5">
        <v>1492.192108</v>
      </c>
      <c r="I776" s="5">
        <v>95.268362999999994</v>
      </c>
      <c r="J776" s="5">
        <v>257.12116600000002</v>
      </c>
      <c r="K776" s="5">
        <v>1844.5816369999998</v>
      </c>
      <c r="L776" s="5">
        <v>732.87628099999995</v>
      </c>
      <c r="M776" s="5">
        <v>1209.4141750000001</v>
      </c>
      <c r="N776" s="5">
        <v>89.266800000000003</v>
      </c>
      <c r="O776" s="5">
        <v>66.950099000000009</v>
      </c>
      <c r="P776" s="5">
        <v>1518.8302739999999</v>
      </c>
      <c r="Q776" s="5">
        <v>89.007711999999998</v>
      </c>
      <c r="R776" s="5">
        <v>2973.4690599999999</v>
      </c>
      <c r="S776" s="5">
        <v>40.842025999999997</v>
      </c>
      <c r="T776" s="5">
        <v>0</v>
      </c>
      <c r="U776" s="5">
        <v>695.13313199999993</v>
      </c>
      <c r="V776" s="5">
        <v>468.13833299999999</v>
      </c>
      <c r="W776" s="5">
        <v>6998.3659089999992</v>
      </c>
      <c r="X776" s="5">
        <v>6909.3581969999987</v>
      </c>
      <c r="Y776" s="19">
        <v>15.470928000000001</v>
      </c>
      <c r="Z776" s="19">
        <v>131.97837899999999</v>
      </c>
      <c r="AA776" s="19">
        <v>9.0837520000000005</v>
      </c>
      <c r="AB776" s="19">
        <v>24.295483000000001</v>
      </c>
      <c r="AC776" s="19">
        <v>165.35761400000001</v>
      </c>
      <c r="AD776" s="19">
        <v>71.142653999999993</v>
      </c>
      <c r="AE776" s="19">
        <v>84.428742</v>
      </c>
      <c r="AF776" s="19">
        <v>8.4705600000000008</v>
      </c>
      <c r="AG776" s="19">
        <v>6.3529200000000001</v>
      </c>
      <c r="AH776" s="19">
        <v>108.778927</v>
      </c>
      <c r="AI776" s="19">
        <v>4.5959680000000001</v>
      </c>
      <c r="AJ776" s="19">
        <v>208.031149</v>
      </c>
      <c r="AK776" s="19">
        <v>3.9790830000000001</v>
      </c>
      <c r="AL776" s="19">
        <v>0</v>
      </c>
      <c r="AM776" s="19">
        <v>463.98142799999999</v>
      </c>
    </row>
    <row r="777" spans="1:39">
      <c r="A777" s="6" t="s">
        <v>1538</v>
      </c>
      <c r="B777" s="6" t="s">
        <v>1433</v>
      </c>
      <c r="C777" s="6" t="s">
        <v>1539</v>
      </c>
      <c r="D777" s="5">
        <v>0</v>
      </c>
      <c r="E777" s="5">
        <v>86.988131999999993</v>
      </c>
      <c r="F777" s="5">
        <v>37.173000000000002</v>
      </c>
      <c r="G777" s="5">
        <v>124.16113199999999</v>
      </c>
      <c r="H777" s="5">
        <v>867.22390000000007</v>
      </c>
      <c r="I777" s="5">
        <v>27.854613000000001</v>
      </c>
      <c r="J777" s="5">
        <v>0</v>
      </c>
      <c r="K777" s="5">
        <v>895.07851300000004</v>
      </c>
      <c r="L777" s="5">
        <v>360.43456600000002</v>
      </c>
      <c r="M777" s="5">
        <v>478.04476699999998</v>
      </c>
      <c r="N777" s="5">
        <v>52.448133999999996</v>
      </c>
      <c r="O777" s="5">
        <v>39.336100000000002</v>
      </c>
      <c r="P777" s="5">
        <v>603.24411800000007</v>
      </c>
      <c r="Q777" s="5">
        <v>33.478199999999994</v>
      </c>
      <c r="R777" s="5">
        <v>1206.5513189999999</v>
      </c>
      <c r="S777" s="5">
        <v>19.303557000000001</v>
      </c>
      <c r="T777" s="5">
        <v>0</v>
      </c>
      <c r="U777" s="5">
        <v>0</v>
      </c>
      <c r="V777" s="5">
        <v>67.470483999999999</v>
      </c>
      <c r="W777" s="5">
        <v>2672.9995710000003</v>
      </c>
      <c r="X777" s="5">
        <v>2639.5213710000003</v>
      </c>
      <c r="Y777" s="19">
        <v>7.6754239999999996</v>
      </c>
      <c r="Z777" s="19">
        <v>82.111975999999999</v>
      </c>
      <c r="AA777" s="19">
        <v>2.5105460000000002</v>
      </c>
      <c r="AB777" s="19">
        <v>0</v>
      </c>
      <c r="AC777" s="19">
        <v>84.622522000000004</v>
      </c>
      <c r="AD777" s="19">
        <v>37.633640999999997</v>
      </c>
      <c r="AE777" s="19">
        <v>51.029769000000002</v>
      </c>
      <c r="AF777" s="19">
        <v>4.9768230000000004</v>
      </c>
      <c r="AG777" s="19">
        <v>3.7326160000000002</v>
      </c>
      <c r="AH777" s="19">
        <v>63.608573</v>
      </c>
      <c r="AI777" s="19">
        <v>4.035946</v>
      </c>
      <c r="AJ777" s="19">
        <v>123.347781</v>
      </c>
      <c r="AK777" s="19">
        <v>1.686545</v>
      </c>
      <c r="AL777" s="19">
        <v>0</v>
      </c>
      <c r="AM777" s="19">
        <v>254.965913</v>
      </c>
    </row>
    <row r="778" spans="1:39">
      <c r="A778" s="6" t="s">
        <v>1540</v>
      </c>
      <c r="B778" s="6" t="s">
        <v>1433</v>
      </c>
      <c r="C778" s="6" t="s">
        <v>1541</v>
      </c>
      <c r="D778" s="5">
        <v>0</v>
      </c>
      <c r="E778" s="5">
        <v>354.42607699999996</v>
      </c>
      <c r="F778" s="5">
        <v>121.482</v>
      </c>
      <c r="G778" s="5">
        <v>475.90807699999999</v>
      </c>
      <c r="H778" s="5">
        <v>2018.6892479999999</v>
      </c>
      <c r="I778" s="5">
        <v>104.90509399999999</v>
      </c>
      <c r="J778" s="5">
        <v>0</v>
      </c>
      <c r="K778" s="5">
        <v>2123.5943419999999</v>
      </c>
      <c r="L778" s="5">
        <v>537.542373</v>
      </c>
      <c r="M778" s="5">
        <v>730.78344600000003</v>
      </c>
      <c r="N778" s="5">
        <v>50.052379000000002</v>
      </c>
      <c r="O778" s="5">
        <v>37.539284000000002</v>
      </c>
      <c r="P778" s="5">
        <v>943.65138000000002</v>
      </c>
      <c r="Q778" s="5">
        <v>38.544564000000001</v>
      </c>
      <c r="R778" s="5">
        <v>1800.5710530000001</v>
      </c>
      <c r="S778" s="5">
        <v>76.756765999999999</v>
      </c>
      <c r="T778" s="5">
        <v>0</v>
      </c>
      <c r="U778" s="5">
        <v>0</v>
      </c>
      <c r="V778" s="5">
        <v>226.02035000000001</v>
      </c>
      <c r="W778" s="5">
        <v>5240.3929609999996</v>
      </c>
      <c r="X778" s="5">
        <v>5201.8483969999988</v>
      </c>
      <c r="Y778" s="19">
        <v>28.716661999999999</v>
      </c>
      <c r="Z778" s="19">
        <v>147.20449500000001</v>
      </c>
      <c r="AA778" s="19">
        <v>10.991849999999999</v>
      </c>
      <c r="AB778" s="19">
        <v>0</v>
      </c>
      <c r="AC778" s="19">
        <v>158.19634500000001</v>
      </c>
      <c r="AD778" s="19">
        <v>45.900466999999999</v>
      </c>
      <c r="AE778" s="19">
        <v>74.115251000000001</v>
      </c>
      <c r="AF778" s="19">
        <v>4.7494899999999998</v>
      </c>
      <c r="AG778" s="19">
        <v>3.5621179999999999</v>
      </c>
      <c r="AH778" s="19">
        <v>94.613838000000001</v>
      </c>
      <c r="AI778" s="19">
        <v>4.5504670000000003</v>
      </c>
      <c r="AJ778" s="19">
        <v>177.04069699999999</v>
      </c>
      <c r="AK778" s="19">
        <v>0</v>
      </c>
      <c r="AL778" s="19">
        <v>0</v>
      </c>
      <c r="AM778" s="19">
        <v>409.85417100000001</v>
      </c>
    </row>
    <row r="779" spans="1:39">
      <c r="A779" s="6" t="s">
        <v>1542</v>
      </c>
      <c r="B779" s="6" t="s">
        <v>1433</v>
      </c>
      <c r="C779" s="6" t="s">
        <v>1543</v>
      </c>
      <c r="D779" s="5">
        <v>0</v>
      </c>
      <c r="E779" s="5">
        <v>197.81487100000001</v>
      </c>
      <c r="F779" s="5">
        <v>63.716999999999999</v>
      </c>
      <c r="G779" s="5">
        <v>261.53187100000002</v>
      </c>
      <c r="H779" s="5">
        <v>1304.72578</v>
      </c>
      <c r="I779" s="5">
        <v>54.600002999999994</v>
      </c>
      <c r="J779" s="5">
        <v>66.435047999999995</v>
      </c>
      <c r="K779" s="5">
        <v>1425.7608310000001</v>
      </c>
      <c r="L779" s="5">
        <v>399.53018699999996</v>
      </c>
      <c r="M779" s="5">
        <v>699.56855200000007</v>
      </c>
      <c r="N779" s="5">
        <v>48.198269000000003</v>
      </c>
      <c r="O779" s="5">
        <v>36.148702</v>
      </c>
      <c r="P779" s="5">
        <v>884.43325800000002</v>
      </c>
      <c r="Q779" s="5">
        <v>48.022117999999999</v>
      </c>
      <c r="R779" s="5">
        <v>1716.370899</v>
      </c>
      <c r="S779" s="5">
        <v>37.547891999999997</v>
      </c>
      <c r="T779" s="5">
        <v>0</v>
      </c>
      <c r="U779" s="5">
        <v>0</v>
      </c>
      <c r="V779" s="5">
        <v>126.988821</v>
      </c>
      <c r="W779" s="5">
        <v>3967.7305009999995</v>
      </c>
      <c r="X779" s="5">
        <v>3919.7083830000001</v>
      </c>
      <c r="Y779" s="19">
        <v>15.479660000000001</v>
      </c>
      <c r="Z779" s="19">
        <v>129.798044</v>
      </c>
      <c r="AA779" s="19">
        <v>4.9636360000000002</v>
      </c>
      <c r="AB779" s="19">
        <v>0</v>
      </c>
      <c r="AC779" s="19">
        <v>134.76168000000001</v>
      </c>
      <c r="AD779" s="19">
        <v>38.395989999999998</v>
      </c>
      <c r="AE779" s="19">
        <v>71.062460000000002</v>
      </c>
      <c r="AF779" s="19">
        <v>4.5735520000000003</v>
      </c>
      <c r="AG779" s="19">
        <v>3.430164</v>
      </c>
      <c r="AH779" s="19">
        <v>89.086714999999998</v>
      </c>
      <c r="AI779" s="19">
        <v>5.3218579999999998</v>
      </c>
      <c r="AJ779" s="19">
        <v>168.15289100000001</v>
      </c>
      <c r="AK779" s="19">
        <v>0</v>
      </c>
      <c r="AL779" s="19">
        <v>0</v>
      </c>
      <c r="AM779" s="19">
        <v>356.79022100000003</v>
      </c>
    </row>
    <row r="780" spans="1:39">
      <c r="A780" s="5" t="s">
        <v>1544</v>
      </c>
      <c r="B780" s="5" t="s">
        <v>1433</v>
      </c>
      <c r="C780" s="5" t="s">
        <v>1545</v>
      </c>
      <c r="D780" s="5">
        <v>54276.510856000001</v>
      </c>
      <c r="E780" s="5">
        <v>3661.1808209999999</v>
      </c>
      <c r="F780" s="5">
        <v>777.24300000000005</v>
      </c>
      <c r="G780" s="5">
        <v>58714.934676999997</v>
      </c>
      <c r="H780" s="5">
        <v>18194.233133999998</v>
      </c>
      <c r="I780" s="5">
        <v>1176.042533</v>
      </c>
      <c r="J780" s="5">
        <v>0</v>
      </c>
      <c r="K780" s="5">
        <v>19370.275666999998</v>
      </c>
      <c r="L780" s="5">
        <v>3855.04918</v>
      </c>
      <c r="M780" s="5">
        <v>1587.6593330000001</v>
      </c>
      <c r="N780" s="5">
        <v>257.292754</v>
      </c>
      <c r="O780" s="5">
        <v>192.96956599999999</v>
      </c>
      <c r="P780" s="5">
        <v>1819.760006</v>
      </c>
      <c r="Q780" s="5">
        <v>219.24819399999998</v>
      </c>
      <c r="R780" s="5">
        <v>4076.9298530000001</v>
      </c>
      <c r="S780" s="5">
        <v>707.02511199999992</v>
      </c>
      <c r="T780" s="5">
        <v>0</v>
      </c>
      <c r="U780" s="5">
        <v>680.68330000000003</v>
      </c>
      <c r="V780" s="5">
        <v>3041.9977790000003</v>
      </c>
      <c r="W780" s="5">
        <v>90446.895568000007</v>
      </c>
      <c r="X780" s="5">
        <v>90227.647373999993</v>
      </c>
      <c r="Y780" s="19">
        <v>0</v>
      </c>
      <c r="Z780" s="19">
        <v>1103.5327729999999</v>
      </c>
      <c r="AA780" s="19">
        <v>108.874202</v>
      </c>
      <c r="AB780" s="19">
        <v>0</v>
      </c>
      <c r="AC780" s="19">
        <v>1212.4069750000001</v>
      </c>
      <c r="AD780" s="19">
        <v>286.99449499999997</v>
      </c>
      <c r="AE780" s="19">
        <v>149.024812</v>
      </c>
      <c r="AF780" s="19">
        <v>24.414619999999999</v>
      </c>
      <c r="AG780" s="19">
        <v>18.310964999999999</v>
      </c>
      <c r="AH780" s="19">
        <v>170.81082000000001</v>
      </c>
      <c r="AI780" s="19">
        <v>20.579616999999999</v>
      </c>
      <c r="AJ780" s="19">
        <v>362.561217</v>
      </c>
      <c r="AK780" s="19">
        <v>73.274899000000005</v>
      </c>
      <c r="AL780" s="19">
        <v>0</v>
      </c>
      <c r="AM780" s="19">
        <v>1935.2375860000002</v>
      </c>
    </row>
    <row r="781" spans="1:39">
      <c r="A781" s="6" t="s">
        <v>1546</v>
      </c>
      <c r="B781" s="6" t="s">
        <v>1433</v>
      </c>
      <c r="C781" s="6" t="s">
        <v>1547</v>
      </c>
      <c r="D781" s="5">
        <v>0</v>
      </c>
      <c r="E781" s="5">
        <v>691.45943199999999</v>
      </c>
      <c r="F781" s="5">
        <v>276.06299999999999</v>
      </c>
      <c r="G781" s="5">
        <v>967.52243199999998</v>
      </c>
      <c r="H781" s="5">
        <v>4261.9177769999997</v>
      </c>
      <c r="I781" s="5">
        <v>210.28107</v>
      </c>
      <c r="J781" s="5">
        <v>0</v>
      </c>
      <c r="K781" s="5">
        <v>4472.1988469999997</v>
      </c>
      <c r="L781" s="5">
        <v>947.32518799999991</v>
      </c>
      <c r="M781" s="5">
        <v>605.558179</v>
      </c>
      <c r="N781" s="5">
        <v>90.291004000000001</v>
      </c>
      <c r="O781" s="5">
        <v>67.71825299999999</v>
      </c>
      <c r="P781" s="5">
        <v>694.08501799999999</v>
      </c>
      <c r="Q781" s="5">
        <v>83.624701000000002</v>
      </c>
      <c r="R781" s="5">
        <v>1541.277155</v>
      </c>
      <c r="S781" s="5">
        <v>129.700616</v>
      </c>
      <c r="T781" s="5">
        <v>0</v>
      </c>
      <c r="U781" s="5">
        <v>310.43746500000003</v>
      </c>
      <c r="V781" s="5">
        <v>400.38188299999996</v>
      </c>
      <c r="W781" s="5">
        <v>8768.8435860000009</v>
      </c>
      <c r="X781" s="5">
        <v>8685.218885000002</v>
      </c>
      <c r="Y781" s="19">
        <v>55.945706000000001</v>
      </c>
      <c r="Z781" s="19">
        <v>409.41824200000002</v>
      </c>
      <c r="AA781" s="19">
        <v>14.831896</v>
      </c>
      <c r="AB781" s="19">
        <v>0</v>
      </c>
      <c r="AC781" s="19">
        <v>424.25013799999999</v>
      </c>
      <c r="AD781" s="19">
        <v>80.386770999999996</v>
      </c>
      <c r="AE781" s="19">
        <v>55.013767000000001</v>
      </c>
      <c r="AF781" s="19">
        <v>8.5677500000000002</v>
      </c>
      <c r="AG781" s="19">
        <v>6.4258119999999996</v>
      </c>
      <c r="AH781" s="19">
        <v>63.056257000000002</v>
      </c>
      <c r="AI781" s="19">
        <v>7.5971390000000003</v>
      </c>
      <c r="AJ781" s="19">
        <v>133.06358599999999</v>
      </c>
      <c r="AK781" s="19">
        <v>12.527411000000001</v>
      </c>
      <c r="AL781" s="19">
        <v>0</v>
      </c>
      <c r="AM781" s="19">
        <v>706.17361200000005</v>
      </c>
    </row>
    <row r="782" spans="1:39">
      <c r="A782" s="6" t="s">
        <v>1548</v>
      </c>
      <c r="B782" s="6" t="s">
        <v>1433</v>
      </c>
      <c r="C782" s="6" t="s">
        <v>1549</v>
      </c>
      <c r="D782" s="5">
        <v>0</v>
      </c>
      <c r="E782" s="5">
        <v>207.66724199999999</v>
      </c>
      <c r="F782" s="5">
        <v>67.790999999999997</v>
      </c>
      <c r="G782" s="5">
        <v>275.45824199999998</v>
      </c>
      <c r="H782" s="5">
        <v>1237.4562539999999</v>
      </c>
      <c r="I782" s="5">
        <v>46.138553999999999</v>
      </c>
      <c r="J782" s="5">
        <v>122.169268</v>
      </c>
      <c r="K782" s="5">
        <v>1405.7640759999999</v>
      </c>
      <c r="L782" s="5">
        <v>392.49890600000003</v>
      </c>
      <c r="M782" s="5">
        <v>728.09796999999992</v>
      </c>
      <c r="N782" s="5">
        <v>43.866830999999998</v>
      </c>
      <c r="O782" s="5">
        <v>32.900124000000005</v>
      </c>
      <c r="P782" s="5">
        <v>926.00099899999998</v>
      </c>
      <c r="Q782" s="5">
        <v>46.745661999999996</v>
      </c>
      <c r="R782" s="5">
        <v>1777.611586</v>
      </c>
      <c r="S782" s="5">
        <v>43.424300000000002</v>
      </c>
      <c r="T782" s="5">
        <v>0</v>
      </c>
      <c r="U782" s="5">
        <v>0</v>
      </c>
      <c r="V782" s="5">
        <v>151.71199100000001</v>
      </c>
      <c r="W782" s="5">
        <v>4046.4691009999992</v>
      </c>
      <c r="X782" s="5">
        <v>3999.7234389999994</v>
      </c>
      <c r="Y782" s="19">
        <v>16.412344999999998</v>
      </c>
      <c r="Z782" s="19">
        <v>123.606262</v>
      </c>
      <c r="AA782" s="19">
        <v>3.96957</v>
      </c>
      <c r="AB782" s="19">
        <v>0</v>
      </c>
      <c r="AC782" s="19">
        <v>127.57583200000001</v>
      </c>
      <c r="AD782" s="19">
        <v>36.667642999999998</v>
      </c>
      <c r="AE782" s="19">
        <v>76.009467000000001</v>
      </c>
      <c r="AF782" s="19">
        <v>4.1625399999999999</v>
      </c>
      <c r="AG782" s="19">
        <v>3.1219049999999999</v>
      </c>
      <c r="AH782" s="19">
        <v>95.515608999999998</v>
      </c>
      <c r="AI782" s="19">
        <v>5.558732</v>
      </c>
      <c r="AJ782" s="19">
        <v>178.80952099999999</v>
      </c>
      <c r="AK782" s="19">
        <v>4.0769070000000003</v>
      </c>
      <c r="AL782" s="19">
        <v>0</v>
      </c>
      <c r="AM782" s="19">
        <v>363.54224800000003</v>
      </c>
    </row>
    <row r="783" spans="1:39">
      <c r="A783" s="5" t="s">
        <v>1550</v>
      </c>
      <c r="B783" s="5" t="s">
        <v>1551</v>
      </c>
      <c r="C783" s="5" t="s">
        <v>1552</v>
      </c>
      <c r="D783" s="5">
        <v>150602.77933499997</v>
      </c>
      <c r="E783" s="5">
        <v>5360.3619079999999</v>
      </c>
      <c r="F783" s="5">
        <v>2794.056</v>
      </c>
      <c r="G783" s="5">
        <v>158757.19724299997</v>
      </c>
      <c r="H783" s="5">
        <v>49229.163709</v>
      </c>
      <c r="I783" s="5">
        <v>2922.6058520000001</v>
      </c>
      <c r="J783" s="5">
        <v>4069.9250240000001</v>
      </c>
      <c r="K783" s="5">
        <v>56221.69458499999</v>
      </c>
      <c r="L783" s="5">
        <v>8680.4904470000001</v>
      </c>
      <c r="M783" s="5">
        <v>0</v>
      </c>
      <c r="N783" s="5">
        <v>823.63006900000005</v>
      </c>
      <c r="O783" s="5">
        <v>617.72255200000006</v>
      </c>
      <c r="P783" s="5">
        <v>8420.4694489999983</v>
      </c>
      <c r="Q783" s="5">
        <v>1014.5143909999999</v>
      </c>
      <c r="R783" s="5">
        <v>10876.336460999999</v>
      </c>
      <c r="S783" s="5">
        <v>841.936646</v>
      </c>
      <c r="T783" s="5">
        <v>0</v>
      </c>
      <c r="U783" s="5">
        <v>0</v>
      </c>
      <c r="V783" s="5">
        <v>3475.8518160000003</v>
      </c>
      <c r="W783" s="5">
        <v>238853.50719799995</v>
      </c>
      <c r="X783" s="5">
        <v>237838.99280699994</v>
      </c>
      <c r="Y783" s="19">
        <v>0</v>
      </c>
      <c r="Z783" s="19">
        <v>3809.175557</v>
      </c>
      <c r="AA783" s="19">
        <v>303.17553600000002</v>
      </c>
      <c r="AB783" s="19">
        <v>672.25489600000003</v>
      </c>
      <c r="AC783" s="19">
        <v>4784.6059889999997</v>
      </c>
      <c r="AD783" s="19">
        <v>765.85699099999999</v>
      </c>
      <c r="AE783" s="19">
        <v>0</v>
      </c>
      <c r="AF783" s="19">
        <v>78.154672000000005</v>
      </c>
      <c r="AG783" s="19">
        <v>58.616003999999997</v>
      </c>
      <c r="AH783" s="19">
        <v>764.53730399999995</v>
      </c>
      <c r="AI783" s="19">
        <v>92.112927999999997</v>
      </c>
      <c r="AJ783" s="19">
        <v>901.30798000000004</v>
      </c>
      <c r="AK783" s="19">
        <v>109.93315699999999</v>
      </c>
      <c r="AL783" s="19">
        <v>0</v>
      </c>
      <c r="AM783" s="19">
        <v>6561.7041169999993</v>
      </c>
    </row>
    <row r="784" spans="1:39">
      <c r="A784" s="6" t="s">
        <v>1553</v>
      </c>
      <c r="B784" s="6" t="s">
        <v>1551</v>
      </c>
      <c r="C784" s="6" t="s">
        <v>1554</v>
      </c>
      <c r="D784" s="5">
        <v>0</v>
      </c>
      <c r="E784" s="5">
        <v>616.29689899999994</v>
      </c>
      <c r="F784" s="5">
        <v>144.21899999999999</v>
      </c>
      <c r="G784" s="5">
        <v>760.51589899999999</v>
      </c>
      <c r="H784" s="5">
        <v>3392.7624610000003</v>
      </c>
      <c r="I784" s="5">
        <v>267.991896</v>
      </c>
      <c r="J784" s="5">
        <v>0</v>
      </c>
      <c r="K784" s="5">
        <v>3660.7543570000003</v>
      </c>
      <c r="L784" s="5">
        <v>825.59170800000004</v>
      </c>
      <c r="M784" s="5">
        <v>561.34789999999998</v>
      </c>
      <c r="N784" s="5">
        <v>76.616501</v>
      </c>
      <c r="O784" s="5">
        <v>57.462374000000004</v>
      </c>
      <c r="P784" s="5">
        <v>643.41161499999998</v>
      </c>
      <c r="Q784" s="5">
        <v>77.519471999999993</v>
      </c>
      <c r="R784" s="5">
        <v>1416.3578620000001</v>
      </c>
      <c r="S784" s="5">
        <v>114.627421</v>
      </c>
      <c r="T784" s="5">
        <v>0</v>
      </c>
      <c r="U784" s="5">
        <v>0</v>
      </c>
      <c r="V784" s="5">
        <v>549.42470100000003</v>
      </c>
      <c r="W784" s="5">
        <v>7327.2719479999996</v>
      </c>
      <c r="X784" s="5">
        <v>7249.7524759999997</v>
      </c>
      <c r="Y784" s="19">
        <v>50.349330000000002</v>
      </c>
      <c r="Z784" s="19">
        <v>331.33675099999999</v>
      </c>
      <c r="AA784" s="19">
        <v>25.510818</v>
      </c>
      <c r="AB784" s="19">
        <v>0</v>
      </c>
      <c r="AC784" s="19">
        <v>356.84756900000002</v>
      </c>
      <c r="AD784" s="19">
        <v>71.623572999999993</v>
      </c>
      <c r="AE784" s="19">
        <v>53.963515000000001</v>
      </c>
      <c r="AF784" s="19">
        <v>7.2701719999999996</v>
      </c>
      <c r="AG784" s="19">
        <v>5.4526269999999997</v>
      </c>
      <c r="AH784" s="19">
        <v>61.852466999999997</v>
      </c>
      <c r="AI784" s="19">
        <v>7.4521040000000003</v>
      </c>
      <c r="AJ784" s="19">
        <v>128.538781</v>
      </c>
      <c r="AK784" s="19">
        <v>0</v>
      </c>
      <c r="AL784" s="19">
        <v>0</v>
      </c>
      <c r="AM784" s="19">
        <v>607.35925300000008</v>
      </c>
    </row>
    <row r="785" spans="1:39">
      <c r="A785" s="6" t="s">
        <v>1555</v>
      </c>
      <c r="B785" s="6" t="s">
        <v>1551</v>
      </c>
      <c r="C785" s="6" t="s">
        <v>1556</v>
      </c>
      <c r="D785" s="5">
        <v>0</v>
      </c>
      <c r="E785" s="5">
        <v>180.613326</v>
      </c>
      <c r="F785" s="5">
        <v>56.145000000000003</v>
      </c>
      <c r="G785" s="5">
        <v>236.75832600000001</v>
      </c>
      <c r="H785" s="5">
        <v>885.50274399999989</v>
      </c>
      <c r="I785" s="5">
        <v>69.560482000000007</v>
      </c>
      <c r="J785" s="5">
        <v>0</v>
      </c>
      <c r="K785" s="5">
        <v>955.06322599999987</v>
      </c>
      <c r="L785" s="5">
        <v>462.72138799999999</v>
      </c>
      <c r="M785" s="5">
        <v>710.31037500000002</v>
      </c>
      <c r="N785" s="5">
        <v>64.339647999999997</v>
      </c>
      <c r="O785" s="5">
        <v>48.254736999999999</v>
      </c>
      <c r="P785" s="5">
        <v>890.821326</v>
      </c>
      <c r="Q785" s="5">
        <v>52.990281000000003</v>
      </c>
      <c r="R785" s="5">
        <v>1766.716367</v>
      </c>
      <c r="S785" s="5">
        <v>40.181930000000001</v>
      </c>
      <c r="T785" s="5">
        <v>0</v>
      </c>
      <c r="U785" s="5">
        <v>0</v>
      </c>
      <c r="V785" s="5">
        <v>126.021097</v>
      </c>
      <c r="W785" s="5">
        <v>3587.4623340000003</v>
      </c>
      <c r="X785" s="5">
        <v>3534.4720530000004</v>
      </c>
      <c r="Y785" s="19">
        <v>14.849769999999999</v>
      </c>
      <c r="Z785" s="19">
        <v>82.840208000000004</v>
      </c>
      <c r="AA785" s="19">
        <v>6.7130239999999999</v>
      </c>
      <c r="AB785" s="19">
        <v>0</v>
      </c>
      <c r="AC785" s="19">
        <v>89.553231999999994</v>
      </c>
      <c r="AD785" s="19">
        <v>48.341749999999998</v>
      </c>
      <c r="AE785" s="19">
        <v>68.883544999999998</v>
      </c>
      <c r="AF785" s="19">
        <v>6.1052119999999999</v>
      </c>
      <c r="AG785" s="19">
        <v>4.5789099999999996</v>
      </c>
      <c r="AH785" s="19">
        <v>86.003538000000006</v>
      </c>
      <c r="AI785" s="19">
        <v>5.3655049999999997</v>
      </c>
      <c r="AJ785" s="19">
        <v>165.57120499999999</v>
      </c>
      <c r="AK785" s="19">
        <v>3.9757380000000002</v>
      </c>
      <c r="AL785" s="19">
        <v>0</v>
      </c>
      <c r="AM785" s="19">
        <v>322.29169499999995</v>
      </c>
    </row>
    <row r="786" spans="1:39">
      <c r="A786" s="6" t="s">
        <v>1557</v>
      </c>
      <c r="B786" s="6" t="s">
        <v>1551</v>
      </c>
      <c r="C786" s="6" t="s">
        <v>1558</v>
      </c>
      <c r="D786" s="5">
        <v>0</v>
      </c>
      <c r="E786" s="5">
        <v>113.05532400000001</v>
      </c>
      <c r="F786" s="5">
        <v>53.345999999999997</v>
      </c>
      <c r="G786" s="5">
        <v>166.40132400000002</v>
      </c>
      <c r="H786" s="5">
        <v>627.86968899999999</v>
      </c>
      <c r="I786" s="5">
        <v>35.656658999999998</v>
      </c>
      <c r="J786" s="5">
        <v>0</v>
      </c>
      <c r="K786" s="5">
        <v>663.52634799999998</v>
      </c>
      <c r="L786" s="5">
        <v>323.52609200000001</v>
      </c>
      <c r="M786" s="5">
        <v>419.40008899999998</v>
      </c>
      <c r="N786" s="5">
        <v>45.569021999999997</v>
      </c>
      <c r="O786" s="5">
        <v>34.176766000000001</v>
      </c>
      <c r="P786" s="5">
        <v>528.42823899999996</v>
      </c>
      <c r="Q786" s="5">
        <v>29.849007</v>
      </c>
      <c r="R786" s="5">
        <v>1057.4231229999998</v>
      </c>
      <c r="S786" s="5">
        <v>20.242048999999998</v>
      </c>
      <c r="T786" s="5">
        <v>0</v>
      </c>
      <c r="U786" s="5">
        <v>0</v>
      </c>
      <c r="V786" s="5">
        <v>49.781892999999997</v>
      </c>
      <c r="W786" s="5">
        <v>2280.9008290000002</v>
      </c>
      <c r="X786" s="5">
        <v>2251.0518220000004</v>
      </c>
      <c r="Y786" s="19">
        <v>9.9754699999999996</v>
      </c>
      <c r="Z786" s="19">
        <v>60.166134</v>
      </c>
      <c r="AA786" s="19">
        <v>4.1596089999999997</v>
      </c>
      <c r="AB786" s="19">
        <v>0</v>
      </c>
      <c r="AC786" s="19">
        <v>64.325743000000003</v>
      </c>
      <c r="AD786" s="19">
        <v>33.431773</v>
      </c>
      <c r="AE786" s="19">
        <v>36.438127999999999</v>
      </c>
      <c r="AF786" s="19">
        <v>4.3240610000000004</v>
      </c>
      <c r="AG786" s="19">
        <v>3.2430469999999998</v>
      </c>
      <c r="AH786" s="19">
        <v>46.142453000000003</v>
      </c>
      <c r="AI786" s="19">
        <v>2.4569809999999999</v>
      </c>
      <c r="AJ786" s="19">
        <v>90.147689</v>
      </c>
      <c r="AK786" s="19">
        <v>1.8216950000000001</v>
      </c>
      <c r="AL786" s="19">
        <v>0</v>
      </c>
      <c r="AM786" s="19">
        <v>199.70237</v>
      </c>
    </row>
    <row r="787" spans="1:39">
      <c r="A787" s="6" t="s">
        <v>1559</v>
      </c>
      <c r="B787" s="6" t="s">
        <v>1551</v>
      </c>
      <c r="C787" s="6" t="s">
        <v>1560</v>
      </c>
      <c r="D787" s="5">
        <v>0</v>
      </c>
      <c r="E787" s="5">
        <v>123.95610600000001</v>
      </c>
      <c r="F787" s="5">
        <v>22.016999999999999</v>
      </c>
      <c r="G787" s="5">
        <v>145.973106</v>
      </c>
      <c r="H787" s="5">
        <v>642.48067800000001</v>
      </c>
      <c r="I787" s="5">
        <v>36.554845</v>
      </c>
      <c r="J787" s="5">
        <v>0</v>
      </c>
      <c r="K787" s="5">
        <v>679.0355229999999</v>
      </c>
      <c r="L787" s="5">
        <v>490.94023200000004</v>
      </c>
      <c r="M787" s="5">
        <v>662.99874299999999</v>
      </c>
      <c r="N787" s="5">
        <v>73.503368000000009</v>
      </c>
      <c r="O787" s="5">
        <v>55.127524999999999</v>
      </c>
      <c r="P787" s="5">
        <v>835.92805599999997</v>
      </c>
      <c r="Q787" s="5">
        <v>46.848022</v>
      </c>
      <c r="R787" s="5">
        <v>1674.405714</v>
      </c>
      <c r="S787" s="5">
        <v>22.939018000000001</v>
      </c>
      <c r="T787" s="5">
        <v>0</v>
      </c>
      <c r="U787" s="5">
        <v>0</v>
      </c>
      <c r="V787" s="5">
        <v>86.81607799999999</v>
      </c>
      <c r="W787" s="5">
        <v>3100.1096710000006</v>
      </c>
      <c r="X787" s="5">
        <v>3053.2616490000005</v>
      </c>
      <c r="Y787" s="19">
        <v>9.9938459999999996</v>
      </c>
      <c r="Z787" s="19">
        <v>64.162817000000004</v>
      </c>
      <c r="AA787" s="19">
        <v>3.6341739999999998</v>
      </c>
      <c r="AB787" s="19">
        <v>0</v>
      </c>
      <c r="AC787" s="19">
        <v>67.796991000000006</v>
      </c>
      <c r="AD787" s="19">
        <v>52.281908999999999</v>
      </c>
      <c r="AE787" s="19">
        <v>75.891782000000006</v>
      </c>
      <c r="AF787" s="19">
        <v>6.974761</v>
      </c>
      <c r="AG787" s="19">
        <v>5.231071</v>
      </c>
      <c r="AH787" s="19">
        <v>93.991833</v>
      </c>
      <c r="AI787" s="19">
        <v>6.3594730000000004</v>
      </c>
      <c r="AJ787" s="19">
        <v>182.08944700000001</v>
      </c>
      <c r="AK787" s="19">
        <v>0</v>
      </c>
      <c r="AL787" s="19">
        <v>0</v>
      </c>
      <c r="AM787" s="19">
        <v>312.162193</v>
      </c>
    </row>
    <row r="788" spans="1:39">
      <c r="A788" s="6" t="s">
        <v>1561</v>
      </c>
      <c r="B788" s="6" t="s">
        <v>1551</v>
      </c>
      <c r="C788" s="6" t="s">
        <v>1562</v>
      </c>
      <c r="D788" s="5">
        <v>0</v>
      </c>
      <c r="E788" s="5">
        <v>48.195329999999998</v>
      </c>
      <c r="F788" s="5">
        <v>13.752000000000001</v>
      </c>
      <c r="G788" s="5">
        <v>61.947330000000001</v>
      </c>
      <c r="H788" s="5">
        <v>328.02562599999999</v>
      </c>
      <c r="I788" s="5">
        <v>15.427880999999999</v>
      </c>
      <c r="J788" s="5">
        <v>0</v>
      </c>
      <c r="K788" s="5">
        <v>343.453507</v>
      </c>
      <c r="L788" s="5">
        <v>368.24011300000001</v>
      </c>
      <c r="M788" s="5">
        <v>655.47375600000009</v>
      </c>
      <c r="N788" s="5">
        <v>54.759821000000002</v>
      </c>
      <c r="O788" s="5">
        <v>41.069866000000005</v>
      </c>
      <c r="P788" s="5">
        <v>809.60318400000006</v>
      </c>
      <c r="Q788" s="5">
        <v>56.220506</v>
      </c>
      <c r="R788" s="5">
        <v>1617.127133</v>
      </c>
      <c r="S788" s="5">
        <v>10.023785999999999</v>
      </c>
      <c r="T788" s="5">
        <v>0</v>
      </c>
      <c r="U788" s="5">
        <v>0</v>
      </c>
      <c r="V788" s="5">
        <v>32.523145</v>
      </c>
      <c r="W788" s="5">
        <v>2433.3150139999993</v>
      </c>
      <c r="X788" s="5">
        <v>2377.0945079999992</v>
      </c>
      <c r="Y788" s="19">
        <v>4.1636040000000003</v>
      </c>
      <c r="Z788" s="19">
        <v>30.847052000000001</v>
      </c>
      <c r="AA788" s="19">
        <v>1.571062</v>
      </c>
      <c r="AB788" s="19">
        <v>0</v>
      </c>
      <c r="AC788" s="19">
        <v>32.418114000000003</v>
      </c>
      <c r="AD788" s="19">
        <v>39.090299000000002</v>
      </c>
      <c r="AE788" s="19">
        <v>58.506265999999997</v>
      </c>
      <c r="AF788" s="19">
        <v>5.1961779999999997</v>
      </c>
      <c r="AG788" s="19">
        <v>3.8971339999999999</v>
      </c>
      <c r="AH788" s="19">
        <v>72.452921000000003</v>
      </c>
      <c r="AI788" s="19">
        <v>4.906733</v>
      </c>
      <c r="AJ788" s="19">
        <v>140.05249900000001</v>
      </c>
      <c r="AK788" s="19">
        <v>1.0214209999999999</v>
      </c>
      <c r="AL788" s="19">
        <v>0</v>
      </c>
      <c r="AM788" s="19">
        <v>216.745937</v>
      </c>
    </row>
    <row r="789" spans="1:39">
      <c r="A789" s="6" t="s">
        <v>1563</v>
      </c>
      <c r="B789" s="6" t="s">
        <v>1551</v>
      </c>
      <c r="C789" s="6" t="s">
        <v>1564</v>
      </c>
      <c r="D789" s="5">
        <v>0</v>
      </c>
      <c r="E789" s="5">
        <v>234.80653700000002</v>
      </c>
      <c r="F789" s="5">
        <v>42.963000000000001</v>
      </c>
      <c r="G789" s="5">
        <v>277.76953700000001</v>
      </c>
      <c r="H789" s="5">
        <v>1010.628701</v>
      </c>
      <c r="I789" s="5">
        <v>103.931156</v>
      </c>
      <c r="J789" s="5">
        <v>0</v>
      </c>
      <c r="K789" s="5">
        <v>1114.559857</v>
      </c>
      <c r="L789" s="5">
        <v>462.88423</v>
      </c>
      <c r="M789" s="5">
        <v>557.8535159999999</v>
      </c>
      <c r="N789" s="5">
        <v>54.07788</v>
      </c>
      <c r="O789" s="5">
        <v>40.558410000000002</v>
      </c>
      <c r="P789" s="5">
        <v>717.97462800000005</v>
      </c>
      <c r="Q789" s="5">
        <v>30.820301000000001</v>
      </c>
      <c r="R789" s="5">
        <v>1401.2847350000002</v>
      </c>
      <c r="S789" s="5">
        <v>49.228690999999998</v>
      </c>
      <c r="T789" s="5">
        <v>0</v>
      </c>
      <c r="U789" s="5">
        <v>0</v>
      </c>
      <c r="V789" s="5">
        <v>159.43454699999998</v>
      </c>
      <c r="W789" s="5">
        <v>3465.1615970000003</v>
      </c>
      <c r="X789" s="5">
        <v>3434.3412960000001</v>
      </c>
      <c r="Y789" s="19">
        <v>16.780069999999998</v>
      </c>
      <c r="Z789" s="19">
        <v>94.117763999999994</v>
      </c>
      <c r="AA789" s="19">
        <v>8.9549369999999993</v>
      </c>
      <c r="AB789" s="19">
        <v>0</v>
      </c>
      <c r="AC789" s="19">
        <v>103.072701</v>
      </c>
      <c r="AD789" s="19">
        <v>43.582064000000003</v>
      </c>
      <c r="AE789" s="19">
        <v>51.982692</v>
      </c>
      <c r="AF789" s="19">
        <v>5.1314690000000001</v>
      </c>
      <c r="AG789" s="19">
        <v>3.8486030000000002</v>
      </c>
      <c r="AH789" s="19">
        <v>66.792311999999995</v>
      </c>
      <c r="AI789" s="19">
        <v>2.9372410000000002</v>
      </c>
      <c r="AJ789" s="19">
        <v>127.755076</v>
      </c>
      <c r="AK789" s="19">
        <v>4.1247490000000004</v>
      </c>
      <c r="AL789" s="19">
        <v>0</v>
      </c>
      <c r="AM789" s="19">
        <v>295.31466</v>
      </c>
    </row>
    <row r="790" spans="1:39">
      <c r="A790" s="6" t="s">
        <v>1565</v>
      </c>
      <c r="B790" s="6" t="s">
        <v>1551</v>
      </c>
      <c r="C790" s="6" t="s">
        <v>1566</v>
      </c>
      <c r="D790" s="5">
        <v>0</v>
      </c>
      <c r="E790" s="5">
        <v>195.638003</v>
      </c>
      <c r="F790" s="5">
        <v>94.905000000000001</v>
      </c>
      <c r="G790" s="5">
        <v>290.543003</v>
      </c>
      <c r="H790" s="5">
        <v>1276.562461</v>
      </c>
      <c r="I790" s="5">
        <v>87.505510999999998</v>
      </c>
      <c r="J790" s="5">
        <v>0</v>
      </c>
      <c r="K790" s="5">
        <v>1364.0679719999998</v>
      </c>
      <c r="L790" s="5">
        <v>406.77829100000002</v>
      </c>
      <c r="M790" s="5">
        <v>506.01247799999999</v>
      </c>
      <c r="N790" s="5">
        <v>50.015538999999997</v>
      </c>
      <c r="O790" s="5">
        <v>37.511652999999995</v>
      </c>
      <c r="P790" s="5">
        <v>645.79414899999995</v>
      </c>
      <c r="Q790" s="5">
        <v>31.167639999999999</v>
      </c>
      <c r="R790" s="5">
        <v>1270.5014590000001</v>
      </c>
      <c r="S790" s="5">
        <v>32.725805999999999</v>
      </c>
      <c r="T790" s="5">
        <v>0</v>
      </c>
      <c r="U790" s="5">
        <v>0</v>
      </c>
      <c r="V790" s="5">
        <v>95.454323000000002</v>
      </c>
      <c r="W790" s="5">
        <v>3460.0708539999991</v>
      </c>
      <c r="X790" s="5">
        <v>3428.903213999999</v>
      </c>
      <c r="Y790" s="19">
        <v>17.262177000000001</v>
      </c>
      <c r="Z790" s="19">
        <v>123.975796</v>
      </c>
      <c r="AA790" s="19">
        <v>8.1849039999999995</v>
      </c>
      <c r="AB790" s="19">
        <v>0</v>
      </c>
      <c r="AC790" s="19">
        <v>132.16069999999999</v>
      </c>
      <c r="AD790" s="19">
        <v>39.363742999999999</v>
      </c>
      <c r="AE790" s="19">
        <v>47.915692999999997</v>
      </c>
      <c r="AF790" s="19">
        <v>4.7459939999999996</v>
      </c>
      <c r="AG790" s="19">
        <v>3.5594950000000001</v>
      </c>
      <c r="AH790" s="19">
        <v>60.920532999999999</v>
      </c>
      <c r="AI790" s="19">
        <v>3.087504</v>
      </c>
      <c r="AJ790" s="19">
        <v>117.141715</v>
      </c>
      <c r="AK790" s="19">
        <v>2.694334</v>
      </c>
      <c r="AL790" s="19">
        <v>0</v>
      </c>
      <c r="AM790" s="19">
        <v>308.62266900000003</v>
      </c>
    </row>
    <row r="791" spans="1:39">
      <c r="A791" s="6" t="s">
        <v>1567</v>
      </c>
      <c r="B791" s="6" t="s">
        <v>1551</v>
      </c>
      <c r="C791" s="6" t="s">
        <v>1568</v>
      </c>
      <c r="D791" s="5">
        <v>0</v>
      </c>
      <c r="E791" s="5">
        <v>178.95554599999997</v>
      </c>
      <c r="F791" s="5">
        <v>55.826999999999998</v>
      </c>
      <c r="G791" s="5">
        <v>234.78254599999997</v>
      </c>
      <c r="H791" s="5">
        <v>1135.6950239999999</v>
      </c>
      <c r="I791" s="5">
        <v>78.016028000000006</v>
      </c>
      <c r="J791" s="5">
        <v>0</v>
      </c>
      <c r="K791" s="5">
        <v>1213.7110519999999</v>
      </c>
      <c r="L791" s="5">
        <v>429.612435</v>
      </c>
      <c r="M791" s="5">
        <v>727.72279099999992</v>
      </c>
      <c r="N791" s="5">
        <v>50.070546999999998</v>
      </c>
      <c r="O791" s="5">
        <v>37.552911000000002</v>
      </c>
      <c r="P791" s="5">
        <v>914.48443000000009</v>
      </c>
      <c r="Q791" s="5">
        <v>53.215347999999999</v>
      </c>
      <c r="R791" s="5">
        <v>1783.0460270000001</v>
      </c>
      <c r="S791" s="5">
        <v>35.493738</v>
      </c>
      <c r="T791" s="5">
        <v>0</v>
      </c>
      <c r="U791" s="5">
        <v>34.944023999999999</v>
      </c>
      <c r="V791" s="5">
        <v>147.53936999999999</v>
      </c>
      <c r="W791" s="5">
        <v>3879.1291919999999</v>
      </c>
      <c r="X791" s="5">
        <v>3825.9138439999997</v>
      </c>
      <c r="Y791" s="19">
        <v>13.952321</v>
      </c>
      <c r="Z791" s="19">
        <v>110.63306900000001</v>
      </c>
      <c r="AA791" s="19">
        <v>6.5357370000000001</v>
      </c>
      <c r="AB791" s="19">
        <v>0</v>
      </c>
      <c r="AC791" s="19">
        <v>117.168806</v>
      </c>
      <c r="AD791" s="19">
        <v>41.235458000000001</v>
      </c>
      <c r="AE791" s="19">
        <v>68.348343999999997</v>
      </c>
      <c r="AF791" s="19">
        <v>4.7512109999999996</v>
      </c>
      <c r="AG791" s="19">
        <v>3.5634109999999999</v>
      </c>
      <c r="AH791" s="19">
        <v>85.733224000000007</v>
      </c>
      <c r="AI791" s="19">
        <v>5.0897569999999996</v>
      </c>
      <c r="AJ791" s="19">
        <v>162.39618999999999</v>
      </c>
      <c r="AK791" s="19">
        <v>3.761012</v>
      </c>
      <c r="AL791" s="19">
        <v>0</v>
      </c>
      <c r="AM791" s="19">
        <v>338.51378699999998</v>
      </c>
    </row>
    <row r="792" spans="1:39">
      <c r="A792" s="6" t="s">
        <v>1569</v>
      </c>
      <c r="B792" s="6" t="s">
        <v>1551</v>
      </c>
      <c r="C792" s="6" t="s">
        <v>1570</v>
      </c>
      <c r="D792" s="5">
        <v>0</v>
      </c>
      <c r="E792" s="5">
        <v>331.04066099999994</v>
      </c>
      <c r="F792" s="5">
        <v>86.447999999999993</v>
      </c>
      <c r="G792" s="5">
        <v>417.48866099999998</v>
      </c>
      <c r="H792" s="5">
        <v>1988.019845</v>
      </c>
      <c r="I792" s="5">
        <v>167.71438000000001</v>
      </c>
      <c r="J792" s="5">
        <v>0</v>
      </c>
      <c r="K792" s="5">
        <v>2155.7342250000002</v>
      </c>
      <c r="L792" s="5">
        <v>528.35688500000003</v>
      </c>
      <c r="M792" s="5">
        <v>721.98887300000001</v>
      </c>
      <c r="N792" s="5">
        <v>57.695372999999996</v>
      </c>
      <c r="O792" s="5">
        <v>43.271529999999998</v>
      </c>
      <c r="P792" s="5">
        <v>914.82031700000005</v>
      </c>
      <c r="Q792" s="5">
        <v>48.359962000000003</v>
      </c>
      <c r="R792" s="5">
        <v>1786.1360549999999</v>
      </c>
      <c r="S792" s="5">
        <v>62.101286000000002</v>
      </c>
      <c r="T792" s="5">
        <v>0</v>
      </c>
      <c r="U792" s="5">
        <v>66.890169</v>
      </c>
      <c r="V792" s="5">
        <v>198.17397700000001</v>
      </c>
      <c r="W792" s="5">
        <v>5214.8812579999994</v>
      </c>
      <c r="X792" s="5">
        <v>5166.521295999999</v>
      </c>
      <c r="Y792" s="19">
        <v>27.065401999999999</v>
      </c>
      <c r="Z792" s="19">
        <v>139.67698999999999</v>
      </c>
      <c r="AA792" s="19">
        <v>16.1098</v>
      </c>
      <c r="AB792" s="19">
        <v>0</v>
      </c>
      <c r="AC792" s="19">
        <v>155.78679</v>
      </c>
      <c r="AD792" s="19">
        <v>49.268323000000002</v>
      </c>
      <c r="AE792" s="19">
        <v>60.715384999999998</v>
      </c>
      <c r="AF792" s="19">
        <v>5.474736</v>
      </c>
      <c r="AG792" s="19">
        <v>4.106052</v>
      </c>
      <c r="AH792" s="19">
        <v>77.737713999999997</v>
      </c>
      <c r="AI792" s="19">
        <v>3.5925530000000001</v>
      </c>
      <c r="AJ792" s="19">
        <v>148.03388699999999</v>
      </c>
      <c r="AK792" s="19">
        <v>0</v>
      </c>
      <c r="AL792" s="19">
        <v>0</v>
      </c>
      <c r="AM792" s="19">
        <v>380.154402</v>
      </c>
    </row>
    <row r="793" spans="1:39">
      <c r="A793" s="6" t="s">
        <v>1571</v>
      </c>
      <c r="B793" s="6" t="s">
        <v>1551</v>
      </c>
      <c r="C793" s="6" t="s">
        <v>1572</v>
      </c>
      <c r="D793" s="5">
        <v>0</v>
      </c>
      <c r="E793" s="5">
        <v>192.46395000000001</v>
      </c>
      <c r="F793" s="5">
        <v>56.529000000000003</v>
      </c>
      <c r="G793" s="5">
        <v>248.99295000000001</v>
      </c>
      <c r="H793" s="5">
        <v>917.86848400000008</v>
      </c>
      <c r="I793" s="5">
        <v>60.539966</v>
      </c>
      <c r="J793" s="5">
        <v>0</v>
      </c>
      <c r="K793" s="5">
        <v>978.4084499999999</v>
      </c>
      <c r="L793" s="5">
        <v>445.81185800000003</v>
      </c>
      <c r="M793" s="5">
        <v>702.18718799999999</v>
      </c>
      <c r="N793" s="5">
        <v>60.484521999999998</v>
      </c>
      <c r="O793" s="5">
        <v>45.363391999999997</v>
      </c>
      <c r="P793" s="5">
        <v>885.19600300000002</v>
      </c>
      <c r="Q793" s="5">
        <v>49.700626999999997</v>
      </c>
      <c r="R793" s="5">
        <v>1742.931732</v>
      </c>
      <c r="S793" s="5">
        <v>46.162689</v>
      </c>
      <c r="T793" s="5">
        <v>0</v>
      </c>
      <c r="U793" s="5">
        <v>0</v>
      </c>
      <c r="V793" s="5">
        <v>145.40465700000001</v>
      </c>
      <c r="W793" s="5">
        <v>3607.7123360000001</v>
      </c>
      <c r="X793" s="5">
        <v>3558.0117090000003</v>
      </c>
      <c r="Y793" s="19">
        <v>14.920337</v>
      </c>
      <c r="Z793" s="19">
        <v>86.035650000000004</v>
      </c>
      <c r="AA793" s="19">
        <v>5.7243069999999996</v>
      </c>
      <c r="AB793" s="19">
        <v>0</v>
      </c>
      <c r="AC793" s="19">
        <v>91.759957</v>
      </c>
      <c r="AD793" s="19">
        <v>45.366942999999999</v>
      </c>
      <c r="AE793" s="19">
        <v>69.883263999999997</v>
      </c>
      <c r="AF793" s="19">
        <v>5.7393980000000004</v>
      </c>
      <c r="AG793" s="19">
        <v>4.3045489999999997</v>
      </c>
      <c r="AH793" s="19">
        <v>87.521490999999997</v>
      </c>
      <c r="AI793" s="19">
        <v>5.2846880000000001</v>
      </c>
      <c r="AJ793" s="19">
        <v>167.448702</v>
      </c>
      <c r="AK793" s="19">
        <v>4.233244</v>
      </c>
      <c r="AL793" s="19">
        <v>0</v>
      </c>
      <c r="AM793" s="19">
        <v>323.72918299999998</v>
      </c>
    </row>
    <row r="794" spans="1:39">
      <c r="A794" s="6" t="s">
        <v>1573</v>
      </c>
      <c r="B794" s="6" t="s">
        <v>1551</v>
      </c>
      <c r="C794" s="6" t="s">
        <v>1574</v>
      </c>
      <c r="D794" s="5">
        <v>0</v>
      </c>
      <c r="E794" s="5">
        <v>62.625386000000006</v>
      </c>
      <c r="F794" s="5">
        <v>27.614999999999998</v>
      </c>
      <c r="G794" s="5">
        <v>90.240386000000001</v>
      </c>
      <c r="H794" s="5">
        <v>463.36873499999996</v>
      </c>
      <c r="I794" s="5">
        <v>39.276809999999998</v>
      </c>
      <c r="J794" s="5">
        <v>0</v>
      </c>
      <c r="K794" s="5">
        <v>502.64554499999997</v>
      </c>
      <c r="L794" s="5">
        <v>337.30697499999997</v>
      </c>
      <c r="M794" s="5">
        <v>426.67261400000001</v>
      </c>
      <c r="N794" s="5">
        <v>52.226658</v>
      </c>
      <c r="O794" s="5">
        <v>39.169992000000001</v>
      </c>
      <c r="P794" s="5">
        <v>534.032331</v>
      </c>
      <c r="Q794" s="5">
        <v>32.460135999999999</v>
      </c>
      <c r="R794" s="5">
        <v>1084.561731</v>
      </c>
      <c r="S794" s="5">
        <v>11.172923000000001</v>
      </c>
      <c r="T794" s="5">
        <v>0</v>
      </c>
      <c r="U794" s="5">
        <v>0</v>
      </c>
      <c r="V794" s="5">
        <v>33.869678</v>
      </c>
      <c r="W794" s="5">
        <v>2059.7972380000001</v>
      </c>
      <c r="X794" s="5">
        <v>2027.337102</v>
      </c>
      <c r="Y794" s="19">
        <v>5.5257690000000004</v>
      </c>
      <c r="Z794" s="19">
        <v>45.314869999999999</v>
      </c>
      <c r="AA794" s="19">
        <v>3.605464</v>
      </c>
      <c r="AB794" s="19">
        <v>0</v>
      </c>
      <c r="AC794" s="19">
        <v>48.920333999999997</v>
      </c>
      <c r="AD794" s="19">
        <v>36.379206000000003</v>
      </c>
      <c r="AE794" s="19">
        <v>37.696472</v>
      </c>
      <c r="AF794" s="19">
        <v>4.9558070000000001</v>
      </c>
      <c r="AG794" s="19">
        <v>3.7168540000000001</v>
      </c>
      <c r="AH794" s="19">
        <v>47.360984999999999</v>
      </c>
      <c r="AI794" s="19">
        <v>2.762381</v>
      </c>
      <c r="AJ794" s="19">
        <v>93.730118000000004</v>
      </c>
      <c r="AK794" s="19">
        <v>1.1376059999999999</v>
      </c>
      <c r="AL794" s="19">
        <v>0</v>
      </c>
      <c r="AM794" s="19">
        <v>185.69303299999999</v>
      </c>
    </row>
    <row r="795" spans="1:39">
      <c r="A795" s="6" t="s">
        <v>1575</v>
      </c>
      <c r="B795" s="6" t="s">
        <v>1551</v>
      </c>
      <c r="C795" s="6" t="s">
        <v>1185</v>
      </c>
      <c r="D795" s="5">
        <v>0</v>
      </c>
      <c r="E795" s="5">
        <v>321.48627099999999</v>
      </c>
      <c r="F795" s="5">
        <v>67.031999999999996</v>
      </c>
      <c r="G795" s="5">
        <v>388.51827100000003</v>
      </c>
      <c r="H795" s="5">
        <v>1964.7734539999999</v>
      </c>
      <c r="I795" s="5">
        <v>189.59955499999998</v>
      </c>
      <c r="J795" s="5">
        <v>0</v>
      </c>
      <c r="K795" s="5">
        <v>2154.3730089999999</v>
      </c>
      <c r="L795" s="5">
        <v>653.50055299999997</v>
      </c>
      <c r="M795" s="5">
        <v>875.27586899999994</v>
      </c>
      <c r="N795" s="5">
        <v>75.798755</v>
      </c>
      <c r="O795" s="5">
        <v>56.849067000000005</v>
      </c>
      <c r="P795" s="5">
        <v>1111.847708</v>
      </c>
      <c r="Q795" s="5">
        <v>56.980345999999997</v>
      </c>
      <c r="R795" s="5">
        <v>2176.751745</v>
      </c>
      <c r="S795" s="5">
        <v>51.326925000000003</v>
      </c>
      <c r="T795" s="5">
        <v>0</v>
      </c>
      <c r="U795" s="5">
        <v>131.67062100000001</v>
      </c>
      <c r="V795" s="5">
        <v>318.66321099999999</v>
      </c>
      <c r="W795" s="5">
        <v>5874.8043349999998</v>
      </c>
      <c r="X795" s="5">
        <v>5817.8239890000004</v>
      </c>
      <c r="Y795" s="19">
        <v>26.860969000000001</v>
      </c>
      <c r="Z795" s="19">
        <v>153.11105800000001</v>
      </c>
      <c r="AA795" s="19">
        <v>18.778604000000001</v>
      </c>
      <c r="AB795" s="19">
        <v>0</v>
      </c>
      <c r="AC795" s="19">
        <v>171.88966199999999</v>
      </c>
      <c r="AD795" s="19">
        <v>62.319673999999999</v>
      </c>
      <c r="AE795" s="19">
        <v>106.09002599999999</v>
      </c>
      <c r="AF795" s="19">
        <v>7.1925720000000002</v>
      </c>
      <c r="AG795" s="19">
        <v>5.3944299999999998</v>
      </c>
      <c r="AH795" s="19">
        <v>131.620228</v>
      </c>
      <c r="AI795" s="19">
        <v>8.7559100000000001</v>
      </c>
      <c r="AJ795" s="19">
        <v>250.297256</v>
      </c>
      <c r="AK795" s="19">
        <v>0</v>
      </c>
      <c r="AL795" s="19">
        <v>0</v>
      </c>
      <c r="AM795" s="19">
        <v>511.36756100000002</v>
      </c>
    </row>
    <row r="796" spans="1:39">
      <c r="A796" s="6" t="s">
        <v>1576</v>
      </c>
      <c r="B796" s="6" t="s">
        <v>1551</v>
      </c>
      <c r="C796" s="6" t="s">
        <v>1577</v>
      </c>
      <c r="D796" s="5">
        <v>0</v>
      </c>
      <c r="E796" s="5">
        <v>347.76964800000002</v>
      </c>
      <c r="F796" s="5">
        <v>38.018999999999998</v>
      </c>
      <c r="G796" s="5">
        <v>385.78864800000002</v>
      </c>
      <c r="H796" s="5">
        <v>1329.1148370000001</v>
      </c>
      <c r="I796" s="5">
        <v>105.55715499999999</v>
      </c>
      <c r="J796" s="5">
        <v>0</v>
      </c>
      <c r="K796" s="5">
        <v>1434.671992</v>
      </c>
      <c r="L796" s="5">
        <v>619.30348600000002</v>
      </c>
      <c r="M796" s="5">
        <v>1086.504081</v>
      </c>
      <c r="N796" s="5">
        <v>78.368397000000002</v>
      </c>
      <c r="O796" s="5">
        <v>58.776298000000004</v>
      </c>
      <c r="P796" s="5">
        <v>1347.5777370000001</v>
      </c>
      <c r="Q796" s="5">
        <v>89.901565000000005</v>
      </c>
      <c r="R796" s="5">
        <v>2661.1280780000002</v>
      </c>
      <c r="S796" s="5">
        <v>66.709066000000007</v>
      </c>
      <c r="T796" s="5">
        <v>0</v>
      </c>
      <c r="U796" s="5">
        <v>0</v>
      </c>
      <c r="V796" s="5">
        <v>263.68723499999999</v>
      </c>
      <c r="W796" s="5">
        <v>5431.2885049999995</v>
      </c>
      <c r="X796" s="5">
        <v>5341.3869399999994</v>
      </c>
      <c r="Y796" s="19">
        <v>24.89433</v>
      </c>
      <c r="Z796" s="19">
        <v>120.61231600000001</v>
      </c>
      <c r="AA796" s="19">
        <v>9.2726749999999996</v>
      </c>
      <c r="AB796" s="19">
        <v>0</v>
      </c>
      <c r="AC796" s="19">
        <v>129.88499100000001</v>
      </c>
      <c r="AD796" s="19">
        <v>61.050767999999998</v>
      </c>
      <c r="AE796" s="19">
        <v>104.640635</v>
      </c>
      <c r="AF796" s="19">
        <v>7.4364049999999997</v>
      </c>
      <c r="AG796" s="19">
        <v>5.5773039999999998</v>
      </c>
      <c r="AH796" s="19">
        <v>129.32386600000001</v>
      </c>
      <c r="AI796" s="19">
        <v>8.9293340000000008</v>
      </c>
      <c r="AJ796" s="19">
        <v>246.97820999999999</v>
      </c>
      <c r="AK796" s="19">
        <v>0</v>
      </c>
      <c r="AL796" s="19">
        <v>0</v>
      </c>
      <c r="AM796" s="19">
        <v>462.80829900000003</v>
      </c>
    </row>
    <row r="797" spans="1:39">
      <c r="A797" s="6" t="s">
        <v>1578</v>
      </c>
      <c r="B797" s="6" t="s">
        <v>1551</v>
      </c>
      <c r="C797" s="6" t="s">
        <v>1579</v>
      </c>
      <c r="D797" s="5">
        <v>0</v>
      </c>
      <c r="E797" s="5">
        <v>392.83302100000003</v>
      </c>
      <c r="F797" s="5">
        <v>148.53899999999999</v>
      </c>
      <c r="G797" s="5">
        <v>541.3720209999999</v>
      </c>
      <c r="H797" s="5">
        <v>2142.824494</v>
      </c>
      <c r="I797" s="5">
        <v>143.824027</v>
      </c>
      <c r="J797" s="5">
        <v>221.83749299999999</v>
      </c>
      <c r="K797" s="5">
        <v>2508.4860139999996</v>
      </c>
      <c r="L797" s="5">
        <v>676.46588100000008</v>
      </c>
      <c r="M797" s="5">
        <v>954.19653300000004</v>
      </c>
      <c r="N797" s="5">
        <v>79.123114000000001</v>
      </c>
      <c r="O797" s="5">
        <v>59.342337000000001</v>
      </c>
      <c r="P797" s="5">
        <v>1195.7265440000001</v>
      </c>
      <c r="Q797" s="5">
        <v>71.749077</v>
      </c>
      <c r="R797" s="5">
        <v>2360.1376049999999</v>
      </c>
      <c r="S797" s="5">
        <v>81.389077999999998</v>
      </c>
      <c r="T797" s="5">
        <v>0</v>
      </c>
      <c r="U797" s="5">
        <v>0</v>
      </c>
      <c r="V797" s="5">
        <v>269.828149</v>
      </c>
      <c r="W797" s="5">
        <v>6437.6787479999994</v>
      </c>
      <c r="X797" s="5">
        <v>6365.9296709999999</v>
      </c>
      <c r="Y797" s="19">
        <v>31.724881</v>
      </c>
      <c r="Z797" s="19">
        <v>199.73699300000001</v>
      </c>
      <c r="AA797" s="19">
        <v>13.377091999999999</v>
      </c>
      <c r="AB797" s="19">
        <v>28.638565</v>
      </c>
      <c r="AC797" s="19">
        <v>241.75264999999999</v>
      </c>
      <c r="AD797" s="19">
        <v>65.153288000000003</v>
      </c>
      <c r="AE797" s="19">
        <v>82.097589999999997</v>
      </c>
      <c r="AF797" s="19">
        <v>7.5080220000000004</v>
      </c>
      <c r="AG797" s="19">
        <v>5.6310169999999999</v>
      </c>
      <c r="AH797" s="19">
        <v>103.407522</v>
      </c>
      <c r="AI797" s="19">
        <v>5.8619649999999996</v>
      </c>
      <c r="AJ797" s="19">
        <v>198.64415099999999</v>
      </c>
      <c r="AK797" s="19">
        <v>8.5888980000000004</v>
      </c>
      <c r="AL797" s="19">
        <v>0</v>
      </c>
      <c r="AM797" s="19">
        <v>545.86386800000002</v>
      </c>
    </row>
    <row r="798" spans="1:39">
      <c r="A798" s="6" t="s">
        <v>1580</v>
      </c>
      <c r="B798" s="6" t="s">
        <v>1551</v>
      </c>
      <c r="C798" s="6" t="s">
        <v>1581</v>
      </c>
      <c r="D798" s="5">
        <v>0</v>
      </c>
      <c r="E798" s="5">
        <v>106.826943</v>
      </c>
      <c r="F798" s="5">
        <v>48.341999999999999</v>
      </c>
      <c r="G798" s="5">
        <v>155.16894300000001</v>
      </c>
      <c r="H798" s="5">
        <v>658.57761500000004</v>
      </c>
      <c r="I798" s="5">
        <v>33.308512999999998</v>
      </c>
      <c r="J798" s="5">
        <v>0</v>
      </c>
      <c r="K798" s="5">
        <v>691.88612799999999</v>
      </c>
      <c r="L798" s="5">
        <v>346.28176999999999</v>
      </c>
      <c r="M798" s="5">
        <v>432.43376699999999</v>
      </c>
      <c r="N798" s="5">
        <v>50.271184999999996</v>
      </c>
      <c r="O798" s="5">
        <v>37.703387999999997</v>
      </c>
      <c r="P798" s="5">
        <v>544.85032100000001</v>
      </c>
      <c r="Q798" s="5">
        <v>30.776541000000002</v>
      </c>
      <c r="R798" s="5">
        <v>1096.035202</v>
      </c>
      <c r="S798" s="5">
        <v>18.865333</v>
      </c>
      <c r="T798" s="5">
        <v>0</v>
      </c>
      <c r="U798" s="5">
        <v>0</v>
      </c>
      <c r="V798" s="5">
        <v>54.105103999999997</v>
      </c>
      <c r="W798" s="5">
        <v>2362.3424799999998</v>
      </c>
      <c r="X798" s="5">
        <v>2331.5659389999996</v>
      </c>
      <c r="Y798" s="19">
        <v>9.4259070000000005</v>
      </c>
      <c r="Z798" s="19">
        <v>63.807614000000001</v>
      </c>
      <c r="AA798" s="19">
        <v>3.3456440000000001</v>
      </c>
      <c r="AB798" s="19">
        <v>0</v>
      </c>
      <c r="AC798" s="19">
        <v>67.153257999999994</v>
      </c>
      <c r="AD798" s="19">
        <v>36.074700999999997</v>
      </c>
      <c r="AE798" s="19">
        <v>39.241470999999997</v>
      </c>
      <c r="AF798" s="19">
        <v>4.7702499999999999</v>
      </c>
      <c r="AG798" s="19">
        <v>3.5776870000000001</v>
      </c>
      <c r="AH798" s="19">
        <v>49.523834999999998</v>
      </c>
      <c r="AI798" s="19">
        <v>2.745158</v>
      </c>
      <c r="AJ798" s="19">
        <v>97.113242999999997</v>
      </c>
      <c r="AK798" s="19">
        <v>1.8913720000000001</v>
      </c>
      <c r="AL798" s="19">
        <v>0</v>
      </c>
      <c r="AM798" s="19">
        <v>211.65848099999997</v>
      </c>
    </row>
    <row r="799" spans="1:39">
      <c r="A799" s="6" t="s">
        <v>1582</v>
      </c>
      <c r="B799" s="6" t="s">
        <v>1551</v>
      </c>
      <c r="C799" s="6" t="s">
        <v>1583</v>
      </c>
      <c r="D799" s="5">
        <v>0</v>
      </c>
      <c r="E799" s="5">
        <v>283.502272</v>
      </c>
      <c r="F799" s="5">
        <v>17.100000000000001</v>
      </c>
      <c r="G799" s="5">
        <v>300.60227199999997</v>
      </c>
      <c r="H799" s="5">
        <v>1143.0247910000001</v>
      </c>
      <c r="I799" s="5">
        <v>96.102111000000008</v>
      </c>
      <c r="J799" s="5">
        <v>0</v>
      </c>
      <c r="K799" s="5">
        <v>1239.126902</v>
      </c>
      <c r="L799" s="5">
        <v>599.95574899999997</v>
      </c>
      <c r="M799" s="5">
        <v>803.04245600000002</v>
      </c>
      <c r="N799" s="5">
        <v>76.390371000000002</v>
      </c>
      <c r="O799" s="5">
        <v>57.292777999999998</v>
      </c>
      <c r="P799" s="5">
        <v>1027.1203419999999</v>
      </c>
      <c r="Q799" s="5">
        <v>48.142970999999996</v>
      </c>
      <c r="R799" s="5">
        <v>2011.988918</v>
      </c>
      <c r="S799" s="5">
        <v>53.399723999999999</v>
      </c>
      <c r="T799" s="5">
        <v>0</v>
      </c>
      <c r="U799" s="5">
        <v>0</v>
      </c>
      <c r="V799" s="5">
        <v>283.80486300000001</v>
      </c>
      <c r="W799" s="5">
        <v>4488.878428</v>
      </c>
      <c r="X799" s="5">
        <v>4440.7354570000007</v>
      </c>
      <c r="Y799" s="19">
        <v>24.462724000000001</v>
      </c>
      <c r="Z799" s="19">
        <v>87.767737999999994</v>
      </c>
      <c r="AA799" s="19">
        <v>8.9566719999999993</v>
      </c>
      <c r="AB799" s="19">
        <v>0</v>
      </c>
      <c r="AC799" s="19">
        <v>96.724410000000006</v>
      </c>
      <c r="AD799" s="19">
        <v>59.429963999999998</v>
      </c>
      <c r="AE799" s="19">
        <v>77.004109999999997</v>
      </c>
      <c r="AF799" s="19">
        <v>7.24871</v>
      </c>
      <c r="AG799" s="19">
        <v>5.4365319999999997</v>
      </c>
      <c r="AH799" s="19">
        <v>98.075472000000005</v>
      </c>
      <c r="AI799" s="19">
        <v>4.8609039999999997</v>
      </c>
      <c r="AJ799" s="19">
        <v>187.764824</v>
      </c>
      <c r="AK799" s="19">
        <v>0</v>
      </c>
      <c r="AL799" s="19">
        <v>0</v>
      </c>
      <c r="AM799" s="19">
        <v>368.38192200000003</v>
      </c>
    </row>
    <row r="800" spans="1:39">
      <c r="A800" s="6" t="s">
        <v>1584</v>
      </c>
      <c r="B800" s="6" t="s">
        <v>1551</v>
      </c>
      <c r="C800" s="6" t="s">
        <v>1585</v>
      </c>
      <c r="D800" s="5">
        <v>0</v>
      </c>
      <c r="E800" s="5">
        <v>35.483603000000002</v>
      </c>
      <c r="F800" s="5">
        <v>15.798</v>
      </c>
      <c r="G800" s="5">
        <v>51.281603000000004</v>
      </c>
      <c r="H800" s="5">
        <v>423.87941799999999</v>
      </c>
      <c r="I800" s="5">
        <v>16.185583000000001</v>
      </c>
      <c r="J800" s="5">
        <v>57.700474999999997</v>
      </c>
      <c r="K800" s="5">
        <v>497.76547599999998</v>
      </c>
      <c r="L800" s="5">
        <v>276.081974</v>
      </c>
      <c r="M800" s="5">
        <v>477.07779800000003</v>
      </c>
      <c r="N800" s="5">
        <v>38.750654000000004</v>
      </c>
      <c r="O800" s="5">
        <v>29.062990000000003</v>
      </c>
      <c r="P800" s="5">
        <v>596.33048199999996</v>
      </c>
      <c r="Q800" s="5">
        <v>36.759552000000006</v>
      </c>
      <c r="R800" s="5">
        <v>1177.9814759999999</v>
      </c>
      <c r="S800" s="5">
        <v>6.5526999999999997</v>
      </c>
      <c r="T800" s="5">
        <v>0</v>
      </c>
      <c r="U800" s="5">
        <v>0</v>
      </c>
      <c r="V800" s="5">
        <v>32.367778000000001</v>
      </c>
      <c r="W800" s="5">
        <v>2042.0310069999998</v>
      </c>
      <c r="X800" s="5">
        <v>2005.2714549999998</v>
      </c>
      <c r="Y800" s="19">
        <v>3.0859649999999998</v>
      </c>
      <c r="Z800" s="19">
        <v>42.343654000000001</v>
      </c>
      <c r="AA800" s="19">
        <v>1.706747</v>
      </c>
      <c r="AB800" s="19">
        <v>0</v>
      </c>
      <c r="AC800" s="19">
        <v>44.050401000000001</v>
      </c>
      <c r="AD800" s="19">
        <v>28.756067000000002</v>
      </c>
      <c r="AE800" s="19">
        <v>46.359960000000001</v>
      </c>
      <c r="AF800" s="19">
        <v>3.6770640000000001</v>
      </c>
      <c r="AG800" s="19">
        <v>2.7577980000000002</v>
      </c>
      <c r="AH800" s="19">
        <v>57.711844999999997</v>
      </c>
      <c r="AI800" s="19">
        <v>3.7112080000000001</v>
      </c>
      <c r="AJ800" s="19">
        <v>110.50666699999999</v>
      </c>
      <c r="AK800" s="19">
        <v>0.62494499999999997</v>
      </c>
      <c r="AL800" s="19">
        <v>0</v>
      </c>
      <c r="AM800" s="19">
        <v>187.02404499999997</v>
      </c>
    </row>
    <row r="801" spans="1:39">
      <c r="A801" s="6" t="s">
        <v>1586</v>
      </c>
      <c r="B801" s="6" t="s">
        <v>1551</v>
      </c>
      <c r="C801" s="6" t="s">
        <v>1587</v>
      </c>
      <c r="D801" s="5">
        <v>0</v>
      </c>
      <c r="E801" s="5">
        <v>88.510499999999993</v>
      </c>
      <c r="F801" s="5">
        <v>38.253</v>
      </c>
      <c r="G801" s="5">
        <v>126.76349999999999</v>
      </c>
      <c r="H801" s="5">
        <v>692.85584900000003</v>
      </c>
      <c r="I801" s="5">
        <v>39.271115999999999</v>
      </c>
      <c r="J801" s="5">
        <v>0</v>
      </c>
      <c r="K801" s="5">
        <v>732.12696500000004</v>
      </c>
      <c r="L801" s="5">
        <v>367.68384800000001</v>
      </c>
      <c r="M801" s="5">
        <v>526.94528200000002</v>
      </c>
      <c r="N801" s="5">
        <v>53.842470999999996</v>
      </c>
      <c r="O801" s="5">
        <v>40.381853</v>
      </c>
      <c r="P801" s="5">
        <v>662.58914800000002</v>
      </c>
      <c r="Q801" s="5">
        <v>38.292465999999997</v>
      </c>
      <c r="R801" s="5">
        <v>1322.0512200000001</v>
      </c>
      <c r="S801" s="5">
        <v>19.437013</v>
      </c>
      <c r="T801" s="5">
        <v>0</v>
      </c>
      <c r="U801" s="5">
        <v>0</v>
      </c>
      <c r="V801" s="5">
        <v>69.177865999999995</v>
      </c>
      <c r="W801" s="5">
        <v>2637.2404119999997</v>
      </c>
      <c r="X801" s="5">
        <v>2598.9479459999993</v>
      </c>
      <c r="Y801" s="19">
        <v>7.6135109999999999</v>
      </c>
      <c r="Z801" s="19">
        <v>50.852896000000001</v>
      </c>
      <c r="AA801" s="19">
        <v>4.0639529999999997</v>
      </c>
      <c r="AB801" s="19">
        <v>0</v>
      </c>
      <c r="AC801" s="19">
        <v>54.916848999999999</v>
      </c>
      <c r="AD801" s="19">
        <v>38.698802999999998</v>
      </c>
      <c r="AE801" s="19">
        <v>52.129268000000003</v>
      </c>
      <c r="AF801" s="19">
        <v>5.1091319999999998</v>
      </c>
      <c r="AG801" s="19">
        <v>3.8318479999999999</v>
      </c>
      <c r="AH801" s="19">
        <v>65.150779</v>
      </c>
      <c r="AI801" s="19">
        <v>4.0219170000000002</v>
      </c>
      <c r="AJ801" s="19">
        <v>126.22102700000001</v>
      </c>
      <c r="AK801" s="19">
        <v>0</v>
      </c>
      <c r="AL801" s="19">
        <v>0</v>
      </c>
      <c r="AM801" s="19">
        <v>227.45018999999999</v>
      </c>
    </row>
    <row r="802" spans="1:39">
      <c r="A802" s="6" t="s">
        <v>1588</v>
      </c>
      <c r="B802" s="6" t="s">
        <v>1551</v>
      </c>
      <c r="C802" s="6" t="s">
        <v>1589</v>
      </c>
      <c r="D802" s="5">
        <v>0</v>
      </c>
      <c r="E802" s="5">
        <v>270.57324200000005</v>
      </c>
      <c r="F802" s="5">
        <v>42.473999999999997</v>
      </c>
      <c r="G802" s="5">
        <v>313.04724200000004</v>
      </c>
      <c r="H802" s="5">
        <v>1060.2565589999999</v>
      </c>
      <c r="I802" s="5">
        <v>103.25031200000001</v>
      </c>
      <c r="J802" s="5">
        <v>0</v>
      </c>
      <c r="K802" s="5">
        <v>1163.5068709999998</v>
      </c>
      <c r="L802" s="5">
        <v>529.75177699999995</v>
      </c>
      <c r="M802" s="5">
        <v>663.03172999999992</v>
      </c>
      <c r="N802" s="5">
        <v>58.064807999999999</v>
      </c>
      <c r="O802" s="5">
        <v>43.548605999999999</v>
      </c>
      <c r="P802" s="5">
        <v>851.60618999999997</v>
      </c>
      <c r="Q802" s="5">
        <v>37.652386</v>
      </c>
      <c r="R802" s="5">
        <v>1653.90372</v>
      </c>
      <c r="S802" s="5">
        <v>61.694592999999998</v>
      </c>
      <c r="T802" s="5">
        <v>0</v>
      </c>
      <c r="U802" s="5">
        <v>0</v>
      </c>
      <c r="V802" s="5">
        <v>240.47190499999999</v>
      </c>
      <c r="W802" s="5">
        <v>3962.3761079999995</v>
      </c>
      <c r="X802" s="5">
        <v>3924.7237219999997</v>
      </c>
      <c r="Y802" s="19">
        <v>19.519826999999999</v>
      </c>
      <c r="Z802" s="19">
        <v>98.207837999999995</v>
      </c>
      <c r="AA802" s="19">
        <v>8.3817909999999998</v>
      </c>
      <c r="AB802" s="19">
        <v>0</v>
      </c>
      <c r="AC802" s="19">
        <v>106.589629</v>
      </c>
      <c r="AD802" s="19">
        <v>48.594620999999997</v>
      </c>
      <c r="AE802" s="19">
        <v>70.678303</v>
      </c>
      <c r="AF802" s="19">
        <v>5.509792</v>
      </c>
      <c r="AG802" s="19">
        <v>4.1323429999999997</v>
      </c>
      <c r="AH802" s="19">
        <v>89.420276999999999</v>
      </c>
      <c r="AI802" s="19">
        <v>4.8135849999999998</v>
      </c>
      <c r="AJ802" s="19">
        <v>169.74071499999999</v>
      </c>
      <c r="AK802" s="19">
        <v>4.7068199999999996</v>
      </c>
      <c r="AL802" s="19">
        <v>0</v>
      </c>
      <c r="AM802" s="19">
        <v>349.15161200000006</v>
      </c>
    </row>
    <row r="803" spans="1:39">
      <c r="A803" s="6" t="s">
        <v>1590</v>
      </c>
      <c r="B803" s="6" t="s">
        <v>1551</v>
      </c>
      <c r="C803" s="6" t="s">
        <v>1591</v>
      </c>
      <c r="D803" s="5">
        <v>0</v>
      </c>
      <c r="E803" s="5">
        <v>160.05762099999998</v>
      </c>
      <c r="F803" s="5">
        <v>37.472999999999999</v>
      </c>
      <c r="G803" s="5">
        <v>197.530621</v>
      </c>
      <c r="H803" s="5">
        <v>927.12503000000004</v>
      </c>
      <c r="I803" s="5">
        <v>63.998398000000002</v>
      </c>
      <c r="J803" s="5">
        <v>58.787963000000005</v>
      </c>
      <c r="K803" s="5">
        <v>1049.9113910000001</v>
      </c>
      <c r="L803" s="5">
        <v>570.57536300000004</v>
      </c>
      <c r="M803" s="5">
        <v>644.07141000000001</v>
      </c>
      <c r="N803" s="5">
        <v>80.920147</v>
      </c>
      <c r="O803" s="5">
        <v>60.690109999999997</v>
      </c>
      <c r="P803" s="5">
        <v>811.894634</v>
      </c>
      <c r="Q803" s="5">
        <v>45.610184000000004</v>
      </c>
      <c r="R803" s="5">
        <v>1643.1864850000002</v>
      </c>
      <c r="S803" s="5">
        <v>32.337789999999998</v>
      </c>
      <c r="T803" s="5">
        <v>0</v>
      </c>
      <c r="U803" s="5">
        <v>0</v>
      </c>
      <c r="V803" s="5">
        <v>115.10028</v>
      </c>
      <c r="W803" s="5">
        <v>3608.6419300000002</v>
      </c>
      <c r="X803" s="5">
        <v>3563.0317460000001</v>
      </c>
      <c r="Y803" s="19">
        <v>13.657169</v>
      </c>
      <c r="Z803" s="19">
        <v>91.610026000000005</v>
      </c>
      <c r="AA803" s="19">
        <v>6.0769549999999999</v>
      </c>
      <c r="AB803" s="19">
        <v>7.3457140000000001</v>
      </c>
      <c r="AC803" s="19">
        <v>105.032695</v>
      </c>
      <c r="AD803" s="19">
        <v>58.709552000000002</v>
      </c>
      <c r="AE803" s="19">
        <v>49.133685999999997</v>
      </c>
      <c r="AF803" s="19">
        <v>7.6785410000000001</v>
      </c>
      <c r="AG803" s="19">
        <v>5.7589059999999996</v>
      </c>
      <c r="AH803" s="19">
        <v>63.096387999999997</v>
      </c>
      <c r="AI803" s="19">
        <v>2.796996</v>
      </c>
      <c r="AJ803" s="19">
        <v>125.66752099999999</v>
      </c>
      <c r="AK803" s="19">
        <v>3.2756910000000001</v>
      </c>
      <c r="AL803" s="19">
        <v>0</v>
      </c>
      <c r="AM803" s="19">
        <v>306.34262799999999</v>
      </c>
    </row>
    <row r="804" spans="1:39">
      <c r="A804" s="6" t="s">
        <v>1592</v>
      </c>
      <c r="B804" s="6" t="s">
        <v>1551</v>
      </c>
      <c r="C804" s="6" t="s">
        <v>1593</v>
      </c>
      <c r="D804" s="5">
        <v>0</v>
      </c>
      <c r="E804" s="5">
        <v>676.53796299999999</v>
      </c>
      <c r="F804" s="5">
        <v>312.666</v>
      </c>
      <c r="G804" s="5">
        <v>989.20396300000004</v>
      </c>
      <c r="H804" s="5">
        <v>5260.6186889999999</v>
      </c>
      <c r="I804" s="5">
        <v>295.28092400000003</v>
      </c>
      <c r="J804" s="5">
        <v>524.43471799999998</v>
      </c>
      <c r="K804" s="5">
        <v>6080.334331</v>
      </c>
      <c r="L804" s="5">
        <v>895.64768500000002</v>
      </c>
      <c r="M804" s="5">
        <v>709.00273400000003</v>
      </c>
      <c r="N804" s="5">
        <v>83.296890000000005</v>
      </c>
      <c r="O804" s="5">
        <v>62.472667000000001</v>
      </c>
      <c r="P804" s="5">
        <v>812.65218200000004</v>
      </c>
      <c r="Q804" s="5">
        <v>97.909901000000005</v>
      </c>
      <c r="R804" s="5">
        <v>1765.334374</v>
      </c>
      <c r="S804" s="5">
        <v>87.600576000000004</v>
      </c>
      <c r="T804" s="5">
        <v>0</v>
      </c>
      <c r="U804" s="5">
        <v>0</v>
      </c>
      <c r="V804" s="5">
        <v>317.44525599999997</v>
      </c>
      <c r="W804" s="5">
        <v>10135.566184999998</v>
      </c>
      <c r="X804" s="5">
        <v>10037.656283999999</v>
      </c>
      <c r="Y804" s="19">
        <v>59.694527000000001</v>
      </c>
      <c r="Z804" s="19">
        <v>455.07601</v>
      </c>
      <c r="AA804" s="19">
        <v>28.289628</v>
      </c>
      <c r="AB804" s="19">
        <v>75.540167999999994</v>
      </c>
      <c r="AC804" s="19">
        <v>558.90580599999998</v>
      </c>
      <c r="AD804" s="19">
        <v>79.295579000000004</v>
      </c>
      <c r="AE804" s="19">
        <v>64.502385000000004</v>
      </c>
      <c r="AF804" s="19">
        <v>7.9040800000000004</v>
      </c>
      <c r="AG804" s="19">
        <v>5.9280590000000002</v>
      </c>
      <c r="AH804" s="19">
        <v>73.932019999999994</v>
      </c>
      <c r="AI804" s="19">
        <v>8.9074720000000003</v>
      </c>
      <c r="AJ804" s="19">
        <v>152.26654400000001</v>
      </c>
      <c r="AK804" s="19">
        <v>8.2681280000000008</v>
      </c>
      <c r="AL804" s="19">
        <v>0</v>
      </c>
      <c r="AM804" s="19">
        <v>858.43058399999995</v>
      </c>
    </row>
    <row r="805" spans="1:39">
      <c r="A805" s="6" t="s">
        <v>1594</v>
      </c>
      <c r="B805" s="6" t="s">
        <v>1551</v>
      </c>
      <c r="C805" s="6" t="s">
        <v>1595</v>
      </c>
      <c r="D805" s="5">
        <v>0</v>
      </c>
      <c r="E805" s="5">
        <v>53.627137000000005</v>
      </c>
      <c r="F805" s="5">
        <v>23.256</v>
      </c>
      <c r="G805" s="5">
        <v>76.883137000000005</v>
      </c>
      <c r="H805" s="5">
        <v>446.17775900000004</v>
      </c>
      <c r="I805" s="5">
        <v>21.675152999999998</v>
      </c>
      <c r="J805" s="5">
        <v>0</v>
      </c>
      <c r="K805" s="5">
        <v>467.852912</v>
      </c>
      <c r="L805" s="5">
        <v>334.31184100000002</v>
      </c>
      <c r="M805" s="5">
        <v>399.03024399999998</v>
      </c>
      <c r="N805" s="5">
        <v>51.361417000000003</v>
      </c>
      <c r="O805" s="5">
        <v>38.521063999999996</v>
      </c>
      <c r="P805" s="5">
        <v>501.50539299999997</v>
      </c>
      <c r="Q805" s="5">
        <v>29.139043000000001</v>
      </c>
      <c r="R805" s="5">
        <v>1019.557161</v>
      </c>
      <c r="S805" s="5">
        <v>12.08123</v>
      </c>
      <c r="T805" s="5">
        <v>0</v>
      </c>
      <c r="U805" s="5">
        <v>0</v>
      </c>
      <c r="V805" s="5">
        <v>32.774774999999998</v>
      </c>
      <c r="W805" s="5">
        <v>1943.4610559999999</v>
      </c>
      <c r="X805" s="5">
        <v>1914.3220129999997</v>
      </c>
      <c r="Y805" s="19">
        <v>4.4073729999999998</v>
      </c>
      <c r="Z805" s="19">
        <v>43.624142999999997</v>
      </c>
      <c r="AA805" s="19">
        <v>1.988936</v>
      </c>
      <c r="AB805" s="19">
        <v>0</v>
      </c>
      <c r="AC805" s="19">
        <v>45.613078999999999</v>
      </c>
      <c r="AD805" s="19">
        <v>35.716178999999997</v>
      </c>
      <c r="AE805" s="19">
        <v>37.749122</v>
      </c>
      <c r="AF805" s="19">
        <v>4.8737029999999999</v>
      </c>
      <c r="AG805" s="19">
        <v>3.6552769999999999</v>
      </c>
      <c r="AH805" s="19">
        <v>47.337515000000003</v>
      </c>
      <c r="AI805" s="19">
        <v>2.8189549999999999</v>
      </c>
      <c r="AJ805" s="19">
        <v>93.615617</v>
      </c>
      <c r="AK805" s="19">
        <v>1.0169299999999999</v>
      </c>
      <c r="AL805" s="19">
        <v>0</v>
      </c>
      <c r="AM805" s="19">
        <v>180.36917800000001</v>
      </c>
    </row>
    <row r="806" spans="1:39">
      <c r="A806" s="6" t="s">
        <v>1596</v>
      </c>
      <c r="B806" s="6" t="s">
        <v>1551</v>
      </c>
      <c r="C806" s="6" t="s">
        <v>1597</v>
      </c>
      <c r="D806" s="5">
        <v>0</v>
      </c>
      <c r="E806" s="5">
        <v>54.908642</v>
      </c>
      <c r="F806" s="5">
        <v>24.189</v>
      </c>
      <c r="G806" s="5">
        <v>79.097641999999993</v>
      </c>
      <c r="H806" s="5">
        <v>392.28503799999999</v>
      </c>
      <c r="I806" s="5">
        <v>22.824480000000001</v>
      </c>
      <c r="J806" s="5">
        <v>0</v>
      </c>
      <c r="K806" s="5">
        <v>415.10951799999998</v>
      </c>
      <c r="L806" s="5">
        <v>316.50245699999999</v>
      </c>
      <c r="M806" s="5">
        <v>449.03784499999995</v>
      </c>
      <c r="N806" s="5">
        <v>44.492691000000001</v>
      </c>
      <c r="O806" s="5">
        <v>33.369517999999999</v>
      </c>
      <c r="P806" s="5">
        <v>562.225551</v>
      </c>
      <c r="Q806" s="5">
        <v>34.043724000000005</v>
      </c>
      <c r="R806" s="5">
        <v>1123.1693289999998</v>
      </c>
      <c r="S806" s="5">
        <v>9.7550369999999997</v>
      </c>
      <c r="T806" s="5">
        <v>0</v>
      </c>
      <c r="U806" s="5">
        <v>0</v>
      </c>
      <c r="V806" s="5">
        <v>37.077477000000002</v>
      </c>
      <c r="W806" s="5">
        <v>1980.71146</v>
      </c>
      <c r="X806" s="5">
        <v>1946.6677360000001</v>
      </c>
      <c r="Y806" s="19">
        <v>4.8448799999999999</v>
      </c>
      <c r="Z806" s="19">
        <v>38.586565</v>
      </c>
      <c r="AA806" s="19">
        <v>2.2709670000000002</v>
      </c>
      <c r="AB806" s="19">
        <v>0</v>
      </c>
      <c r="AC806" s="19">
        <v>40.857531999999999</v>
      </c>
      <c r="AD806" s="19">
        <v>32.680011999999998</v>
      </c>
      <c r="AE806" s="19">
        <v>40.325079000000002</v>
      </c>
      <c r="AF806" s="19">
        <v>4.2219290000000003</v>
      </c>
      <c r="AG806" s="19">
        <v>3.166445</v>
      </c>
      <c r="AH806" s="19">
        <v>50.607289000000002</v>
      </c>
      <c r="AI806" s="19">
        <v>2.988073</v>
      </c>
      <c r="AJ806" s="19">
        <v>98.320741999999996</v>
      </c>
      <c r="AK806" s="19">
        <v>1.035169</v>
      </c>
      <c r="AL806" s="19">
        <v>0</v>
      </c>
      <c r="AM806" s="19">
        <v>177.73833500000001</v>
      </c>
    </row>
    <row r="807" spans="1:39">
      <c r="A807" s="6" t="s">
        <v>1598</v>
      </c>
      <c r="B807" s="6" t="s">
        <v>1551</v>
      </c>
      <c r="C807" s="6" t="s">
        <v>1599</v>
      </c>
      <c r="D807" s="5">
        <v>0</v>
      </c>
      <c r="E807" s="5">
        <v>1310.5417179999999</v>
      </c>
      <c r="F807" s="5">
        <v>496.65600000000001</v>
      </c>
      <c r="G807" s="5">
        <v>1807.1977179999999</v>
      </c>
      <c r="H807" s="5">
        <v>8361.192873</v>
      </c>
      <c r="I807" s="5">
        <v>520.24894699999993</v>
      </c>
      <c r="J807" s="5">
        <v>0</v>
      </c>
      <c r="K807" s="5">
        <v>8881.44182</v>
      </c>
      <c r="L807" s="5">
        <v>1563.7128170000001</v>
      </c>
      <c r="M807" s="5">
        <v>785.46944599999995</v>
      </c>
      <c r="N807" s="5">
        <v>117.0112</v>
      </c>
      <c r="O807" s="5">
        <v>87.758400999999992</v>
      </c>
      <c r="P807" s="5">
        <v>900.29759899999999</v>
      </c>
      <c r="Q807" s="5">
        <v>108.46959</v>
      </c>
      <c r="R807" s="5">
        <v>1999.0062359999999</v>
      </c>
      <c r="S807" s="5">
        <v>220.43507500000001</v>
      </c>
      <c r="T807" s="5">
        <v>0</v>
      </c>
      <c r="U807" s="5">
        <v>0</v>
      </c>
      <c r="V807" s="5">
        <v>586.66966100000002</v>
      </c>
      <c r="W807" s="5">
        <v>15058.463326999999</v>
      </c>
      <c r="X807" s="5">
        <v>14949.993736999999</v>
      </c>
      <c r="Y807" s="19">
        <v>115.636034</v>
      </c>
      <c r="Z807" s="19">
        <v>740.62895900000001</v>
      </c>
      <c r="AA807" s="19">
        <v>47.123981000000001</v>
      </c>
      <c r="AB807" s="19">
        <v>0</v>
      </c>
      <c r="AC807" s="19">
        <v>787.75293999999997</v>
      </c>
      <c r="AD807" s="19">
        <v>126.072154</v>
      </c>
      <c r="AE807" s="19">
        <v>71.516098</v>
      </c>
      <c r="AF807" s="19">
        <v>11.103244</v>
      </c>
      <c r="AG807" s="19">
        <v>8.3274329999999992</v>
      </c>
      <c r="AH807" s="19">
        <v>81.971070999999995</v>
      </c>
      <c r="AI807" s="19">
        <v>9.8760320000000004</v>
      </c>
      <c r="AJ807" s="19">
        <v>172.917846</v>
      </c>
      <c r="AK807" s="19">
        <v>20.149832</v>
      </c>
      <c r="AL807" s="19">
        <v>0</v>
      </c>
      <c r="AM807" s="19">
        <v>1222.5288059999998</v>
      </c>
    </row>
    <row r="808" spans="1:39">
      <c r="A808" s="6" t="s">
        <v>1600</v>
      </c>
      <c r="B808" s="6" t="s">
        <v>1551</v>
      </c>
      <c r="C808" s="6" t="s">
        <v>1601</v>
      </c>
      <c r="D808" s="5">
        <v>0</v>
      </c>
      <c r="E808" s="5">
        <v>640.05872699999998</v>
      </c>
      <c r="F808" s="5">
        <v>242.886</v>
      </c>
      <c r="G808" s="5">
        <v>882.94472699999994</v>
      </c>
      <c r="H808" s="5">
        <v>3372.2174449999998</v>
      </c>
      <c r="I808" s="5">
        <v>234.18068199999999</v>
      </c>
      <c r="J808" s="5">
        <v>0</v>
      </c>
      <c r="K808" s="5">
        <v>3606.3981269999999</v>
      </c>
      <c r="L808" s="5">
        <v>754.49684400000001</v>
      </c>
      <c r="M808" s="5">
        <v>637.26433599999996</v>
      </c>
      <c r="N808" s="5">
        <v>88.716975999999988</v>
      </c>
      <c r="O808" s="5">
        <v>66.537732999999989</v>
      </c>
      <c r="P808" s="5">
        <v>818.42948200000001</v>
      </c>
      <c r="Q808" s="5">
        <v>0</v>
      </c>
      <c r="R808" s="5">
        <v>1610.948527</v>
      </c>
      <c r="S808" s="5">
        <v>59.778222999999997</v>
      </c>
      <c r="T808" s="5">
        <v>0</v>
      </c>
      <c r="U808" s="5">
        <v>0</v>
      </c>
      <c r="V808" s="5">
        <v>209.70823899999999</v>
      </c>
      <c r="W808" s="5">
        <v>7124.274687000001</v>
      </c>
      <c r="X808" s="5">
        <v>7124.274687000001</v>
      </c>
      <c r="Y808" s="19">
        <v>56.475769999999997</v>
      </c>
      <c r="Z808" s="19">
        <v>318.30278099999998</v>
      </c>
      <c r="AA808" s="19">
        <v>20.658256999999999</v>
      </c>
      <c r="AB808" s="19">
        <v>0</v>
      </c>
      <c r="AC808" s="19">
        <v>338.96103799999997</v>
      </c>
      <c r="AD808" s="19">
        <v>74.896792000000005</v>
      </c>
      <c r="AE808" s="19">
        <v>54.411197000000001</v>
      </c>
      <c r="AF808" s="19">
        <v>8.4183909999999997</v>
      </c>
      <c r="AG808" s="19">
        <v>6.3137949999999998</v>
      </c>
      <c r="AH808" s="19">
        <v>69.879523000000006</v>
      </c>
      <c r="AI808" s="19">
        <v>0</v>
      </c>
      <c r="AJ808" s="19">
        <v>139.02290600000001</v>
      </c>
      <c r="AK808" s="19">
        <v>6.4016000000000002</v>
      </c>
      <c r="AL808" s="19">
        <v>0</v>
      </c>
      <c r="AM808" s="19">
        <v>615.758106</v>
      </c>
    </row>
    <row r="809" spans="1:39">
      <c r="A809" s="6" t="s">
        <v>1602</v>
      </c>
      <c r="B809" s="6" t="s">
        <v>1551</v>
      </c>
      <c r="C809" s="6" t="s">
        <v>1603</v>
      </c>
      <c r="D809" s="5">
        <v>0</v>
      </c>
      <c r="E809" s="5">
        <v>73.772018000000003</v>
      </c>
      <c r="F809" s="5">
        <v>28.788</v>
      </c>
      <c r="G809" s="5">
        <v>102.560018</v>
      </c>
      <c r="H809" s="5">
        <v>547.25334099999998</v>
      </c>
      <c r="I809" s="5">
        <v>23.789387999999999</v>
      </c>
      <c r="J809" s="5">
        <v>0</v>
      </c>
      <c r="K809" s="5">
        <v>571.04272900000001</v>
      </c>
      <c r="L809" s="5">
        <v>366.82049699999999</v>
      </c>
      <c r="M809" s="5">
        <v>557.07160299999998</v>
      </c>
      <c r="N809" s="5">
        <v>50.129281999999996</v>
      </c>
      <c r="O809" s="5">
        <v>37.596961</v>
      </c>
      <c r="P809" s="5">
        <v>696.12117599999999</v>
      </c>
      <c r="Q809" s="5">
        <v>43.040106000000002</v>
      </c>
      <c r="R809" s="5">
        <v>1383.959128</v>
      </c>
      <c r="S809" s="5">
        <v>17.282071999999999</v>
      </c>
      <c r="T809" s="5">
        <v>0</v>
      </c>
      <c r="U809" s="5">
        <v>0</v>
      </c>
      <c r="V809" s="5">
        <v>58.291741000000002</v>
      </c>
      <c r="W809" s="5">
        <v>2499.956185</v>
      </c>
      <c r="X809" s="5">
        <v>2456.9160790000001</v>
      </c>
      <c r="Y809" s="19">
        <v>6.1487189999999998</v>
      </c>
      <c r="Z809" s="19">
        <v>54.085576000000003</v>
      </c>
      <c r="AA809" s="19">
        <v>2.2460100000000001</v>
      </c>
      <c r="AB809" s="19">
        <v>0</v>
      </c>
      <c r="AC809" s="19">
        <v>56.331586000000001</v>
      </c>
      <c r="AD809" s="19">
        <v>36.891514000000001</v>
      </c>
      <c r="AE809" s="19">
        <v>51.347706000000002</v>
      </c>
      <c r="AF809" s="19">
        <v>4.7567870000000001</v>
      </c>
      <c r="AG809" s="19">
        <v>3.5675889999999999</v>
      </c>
      <c r="AH809" s="19">
        <v>64.161704999999998</v>
      </c>
      <c r="AI809" s="19">
        <v>3.968842</v>
      </c>
      <c r="AJ809" s="19">
        <v>123.833787</v>
      </c>
      <c r="AK809" s="19">
        <v>1.496929</v>
      </c>
      <c r="AL809" s="19">
        <v>0</v>
      </c>
      <c r="AM809" s="19">
        <v>224.70253499999998</v>
      </c>
    </row>
    <row r="810" spans="1:39">
      <c r="A810" s="6" t="s">
        <v>1604</v>
      </c>
      <c r="B810" s="6" t="s">
        <v>1551</v>
      </c>
      <c r="C810" s="6" t="s">
        <v>1605</v>
      </c>
      <c r="D810" s="5">
        <v>0</v>
      </c>
      <c r="E810" s="5">
        <v>112.775723</v>
      </c>
      <c r="F810" s="5">
        <v>43.850999999999999</v>
      </c>
      <c r="G810" s="5">
        <v>156.626723</v>
      </c>
      <c r="H810" s="5">
        <v>1184.0278170000001</v>
      </c>
      <c r="I810" s="5">
        <v>76.084555999999992</v>
      </c>
      <c r="J810" s="5">
        <v>0</v>
      </c>
      <c r="K810" s="5">
        <v>1260.1123730000002</v>
      </c>
      <c r="L810" s="5">
        <v>407.09092499999997</v>
      </c>
      <c r="M810" s="5">
        <v>749.94404399999996</v>
      </c>
      <c r="N810" s="5">
        <v>49.758412</v>
      </c>
      <c r="O810" s="5">
        <v>37.318809000000002</v>
      </c>
      <c r="P810" s="5">
        <v>928.36496799999998</v>
      </c>
      <c r="Q810" s="5">
        <v>63.101203999999996</v>
      </c>
      <c r="R810" s="5">
        <v>1828.487437</v>
      </c>
      <c r="S810" s="5">
        <v>23.689031</v>
      </c>
      <c r="T810" s="5">
        <v>0</v>
      </c>
      <c r="U810" s="5">
        <v>0</v>
      </c>
      <c r="V810" s="5">
        <v>106.03111100000001</v>
      </c>
      <c r="W810" s="5">
        <v>3782.0376000000001</v>
      </c>
      <c r="X810" s="5">
        <v>3718.9363960000001</v>
      </c>
      <c r="Y810" s="19">
        <v>8.0592649999999999</v>
      </c>
      <c r="Z810" s="19">
        <v>86.844102000000007</v>
      </c>
      <c r="AA810" s="19">
        <v>6.6269650000000002</v>
      </c>
      <c r="AB810" s="19">
        <v>0</v>
      </c>
      <c r="AC810" s="19">
        <v>93.471067000000005</v>
      </c>
      <c r="AD810" s="19">
        <v>40.140006</v>
      </c>
      <c r="AE810" s="19">
        <v>64.411282999999997</v>
      </c>
      <c r="AF810" s="19">
        <v>4.7215939999999996</v>
      </c>
      <c r="AG810" s="19">
        <v>3.5411959999999998</v>
      </c>
      <c r="AH810" s="19">
        <v>80.126684999999995</v>
      </c>
      <c r="AI810" s="19">
        <v>5.1895470000000001</v>
      </c>
      <c r="AJ810" s="19">
        <v>152.800758</v>
      </c>
      <c r="AK810" s="19">
        <v>1.96682</v>
      </c>
      <c r="AL810" s="19">
        <v>0</v>
      </c>
      <c r="AM810" s="19">
        <v>296.43791599999997</v>
      </c>
    </row>
    <row r="811" spans="1:39">
      <c r="A811" s="6" t="s">
        <v>1606</v>
      </c>
      <c r="B811" s="6" t="s">
        <v>1551</v>
      </c>
      <c r="C811" s="6" t="s">
        <v>1607</v>
      </c>
      <c r="D811" s="5">
        <v>0</v>
      </c>
      <c r="E811" s="5">
        <v>65.265552</v>
      </c>
      <c r="F811" s="5">
        <v>26.97</v>
      </c>
      <c r="G811" s="5">
        <v>92.235551999999998</v>
      </c>
      <c r="H811" s="5">
        <v>621.09812899999997</v>
      </c>
      <c r="I811" s="5">
        <v>43.075896</v>
      </c>
      <c r="J811" s="5">
        <v>0</v>
      </c>
      <c r="K811" s="5">
        <v>664.17402499999992</v>
      </c>
      <c r="L811" s="5">
        <v>430.96579400000002</v>
      </c>
      <c r="M811" s="5">
        <v>711.57658200000003</v>
      </c>
      <c r="N811" s="5">
        <v>62.977775000000001</v>
      </c>
      <c r="O811" s="5">
        <v>47.233332000000004</v>
      </c>
      <c r="P811" s="5">
        <v>878.27574800000002</v>
      </c>
      <c r="Q811" s="5">
        <v>61.398605000000003</v>
      </c>
      <c r="R811" s="5">
        <v>1761.4620419999999</v>
      </c>
      <c r="S811" s="5">
        <v>13.174783999999999</v>
      </c>
      <c r="T811" s="5">
        <v>0</v>
      </c>
      <c r="U811" s="5">
        <v>0</v>
      </c>
      <c r="V811" s="5">
        <v>67.380900999999994</v>
      </c>
      <c r="W811" s="5">
        <v>3029.3930979999996</v>
      </c>
      <c r="X811" s="5">
        <v>2967.9944929999997</v>
      </c>
      <c r="Y811" s="19">
        <v>6.2072729999999998</v>
      </c>
      <c r="Z811" s="19">
        <v>52.846034000000003</v>
      </c>
      <c r="AA811" s="19">
        <v>3.8180200000000002</v>
      </c>
      <c r="AB811" s="19">
        <v>0</v>
      </c>
      <c r="AC811" s="19">
        <v>56.664054</v>
      </c>
      <c r="AD811" s="19">
        <v>45.603940999999999</v>
      </c>
      <c r="AE811" s="19">
        <v>69.616010000000003</v>
      </c>
      <c r="AF811" s="19">
        <v>5.9759830000000003</v>
      </c>
      <c r="AG811" s="19">
        <v>4.4819880000000003</v>
      </c>
      <c r="AH811" s="19">
        <v>85.560912000000002</v>
      </c>
      <c r="AI811" s="19">
        <v>6.2208730000000001</v>
      </c>
      <c r="AJ811" s="19">
        <v>165.63489300000001</v>
      </c>
      <c r="AK811" s="19">
        <v>1.4685779999999999</v>
      </c>
      <c r="AL811" s="19">
        <v>0</v>
      </c>
      <c r="AM811" s="19">
        <v>275.57873899999998</v>
      </c>
    </row>
    <row r="812" spans="1:39">
      <c r="A812" s="6" t="s">
        <v>1608</v>
      </c>
      <c r="B812" s="6" t="s">
        <v>1551</v>
      </c>
      <c r="C812" s="6" t="s">
        <v>1609</v>
      </c>
      <c r="D812" s="5">
        <v>0</v>
      </c>
      <c r="E812" s="5">
        <v>167.88819700000002</v>
      </c>
      <c r="F812" s="5">
        <v>61.643999999999998</v>
      </c>
      <c r="G812" s="5">
        <v>229.53219700000002</v>
      </c>
      <c r="H812" s="5">
        <v>1144.8839750000002</v>
      </c>
      <c r="I812" s="5">
        <v>80.541026000000002</v>
      </c>
      <c r="J812" s="5">
        <v>0</v>
      </c>
      <c r="K812" s="5">
        <v>1225.4250010000001</v>
      </c>
      <c r="L812" s="5">
        <v>395.84891600000003</v>
      </c>
      <c r="M812" s="5">
        <v>543.23163499999998</v>
      </c>
      <c r="N812" s="5">
        <v>48.243006000000001</v>
      </c>
      <c r="O812" s="5">
        <v>36.182254999999998</v>
      </c>
      <c r="P812" s="5">
        <v>691.38372199999992</v>
      </c>
      <c r="Q812" s="5">
        <v>34.584292999999995</v>
      </c>
      <c r="R812" s="5">
        <v>1353.6249110000001</v>
      </c>
      <c r="S812" s="5">
        <v>31.040778999999997</v>
      </c>
      <c r="T812" s="5">
        <v>0</v>
      </c>
      <c r="U812" s="5">
        <v>0</v>
      </c>
      <c r="V812" s="5">
        <v>106.995238</v>
      </c>
      <c r="W812" s="5">
        <v>3342.4670420000002</v>
      </c>
      <c r="X812" s="5">
        <v>3307.8827490000003</v>
      </c>
      <c r="Y812" s="19">
        <v>14.168041000000001</v>
      </c>
      <c r="Z812" s="19">
        <v>110.888583</v>
      </c>
      <c r="AA812" s="19">
        <v>7.7501689999999996</v>
      </c>
      <c r="AB812" s="19">
        <v>0</v>
      </c>
      <c r="AC812" s="19">
        <v>118.638752</v>
      </c>
      <c r="AD812" s="19">
        <v>37.987920000000003</v>
      </c>
      <c r="AE812" s="19">
        <v>47.892569999999999</v>
      </c>
      <c r="AF812" s="19">
        <v>4.5777970000000003</v>
      </c>
      <c r="AG812" s="19">
        <v>3.4333469999999999</v>
      </c>
      <c r="AH812" s="19">
        <v>61.231116</v>
      </c>
      <c r="AI812" s="19">
        <v>2.8860260000000002</v>
      </c>
      <c r="AJ812" s="19">
        <v>117.13482999999999</v>
      </c>
      <c r="AK812" s="19">
        <v>3.1762280000000001</v>
      </c>
      <c r="AL812" s="19">
        <v>0</v>
      </c>
      <c r="AM812" s="19">
        <v>291.105771</v>
      </c>
    </row>
    <row r="813" spans="1:39">
      <c r="A813" s="6" t="s">
        <v>1610</v>
      </c>
      <c r="B813" s="6" t="s">
        <v>1551</v>
      </c>
      <c r="C813" s="6" t="s">
        <v>1611</v>
      </c>
      <c r="D813" s="5">
        <v>0</v>
      </c>
      <c r="E813" s="5">
        <v>316.29911399999997</v>
      </c>
      <c r="F813" s="5">
        <v>38.484000000000002</v>
      </c>
      <c r="G813" s="5">
        <v>354.78311400000001</v>
      </c>
      <c r="H813" s="5">
        <v>1115.3731340000002</v>
      </c>
      <c r="I813" s="5">
        <v>68.384033000000002</v>
      </c>
      <c r="J813" s="5">
        <v>0</v>
      </c>
      <c r="K813" s="5">
        <v>1183.7571670000002</v>
      </c>
      <c r="L813" s="5">
        <v>673.29931799999997</v>
      </c>
      <c r="M813" s="5">
        <v>794.38228400000003</v>
      </c>
      <c r="N813" s="5">
        <v>88.319293000000002</v>
      </c>
      <c r="O813" s="5">
        <v>66.239469999999997</v>
      </c>
      <c r="P813" s="5">
        <v>1019.450969</v>
      </c>
      <c r="Q813" s="5">
        <v>45.619493000000006</v>
      </c>
      <c r="R813" s="5">
        <v>2014.0115090000002</v>
      </c>
      <c r="S813" s="5">
        <v>48.775319000000003</v>
      </c>
      <c r="T813" s="5">
        <v>0</v>
      </c>
      <c r="U813" s="5">
        <v>0</v>
      </c>
      <c r="V813" s="5">
        <v>339.04845699999998</v>
      </c>
      <c r="W813" s="5">
        <v>4613.6748840000018</v>
      </c>
      <c r="X813" s="5">
        <v>4568.0553910000017</v>
      </c>
      <c r="Y813" s="19">
        <v>22.714303000000001</v>
      </c>
      <c r="Z813" s="19">
        <v>109.574125</v>
      </c>
      <c r="AA813" s="19">
        <v>7.5951969999999998</v>
      </c>
      <c r="AB813" s="19">
        <v>0</v>
      </c>
      <c r="AC813" s="19">
        <v>117.16932199999999</v>
      </c>
      <c r="AD813" s="19">
        <v>67.735922000000002</v>
      </c>
      <c r="AE813" s="19">
        <v>72.754399000000006</v>
      </c>
      <c r="AF813" s="19">
        <v>8.380649</v>
      </c>
      <c r="AG813" s="19">
        <v>6.285488</v>
      </c>
      <c r="AH813" s="19">
        <v>93.024708000000004</v>
      </c>
      <c r="AI813" s="19">
        <v>4.3797949999999997</v>
      </c>
      <c r="AJ813" s="19">
        <v>180.445244</v>
      </c>
      <c r="AK813" s="19">
        <v>0</v>
      </c>
      <c r="AL813" s="19">
        <v>0</v>
      </c>
      <c r="AM813" s="19">
        <v>388.06479100000001</v>
      </c>
    </row>
    <row r="814" spans="1:39">
      <c r="A814" s="6" t="s">
        <v>1612</v>
      </c>
      <c r="B814" s="6" t="s">
        <v>1551</v>
      </c>
      <c r="C814" s="6" t="s">
        <v>1084</v>
      </c>
      <c r="D814" s="5">
        <v>0</v>
      </c>
      <c r="E814" s="5">
        <v>67.641276000000005</v>
      </c>
      <c r="F814" s="5">
        <v>30.93</v>
      </c>
      <c r="G814" s="5">
        <v>98.571275999999997</v>
      </c>
      <c r="H814" s="5">
        <v>436.63813500000003</v>
      </c>
      <c r="I814" s="5">
        <v>30.492650000000001</v>
      </c>
      <c r="J814" s="5">
        <v>0</v>
      </c>
      <c r="K814" s="5">
        <v>467.13078500000006</v>
      </c>
      <c r="L814" s="5">
        <v>389.07803899999999</v>
      </c>
      <c r="M814" s="5">
        <v>542.779854</v>
      </c>
      <c r="N814" s="5">
        <v>60.965826</v>
      </c>
      <c r="O814" s="5">
        <v>45.724368999999996</v>
      </c>
      <c r="P814" s="5">
        <v>673.30672900000002</v>
      </c>
      <c r="Q814" s="5">
        <v>44.850825</v>
      </c>
      <c r="R814" s="5">
        <v>1367.6276029999999</v>
      </c>
      <c r="S814" s="5">
        <v>14.406243</v>
      </c>
      <c r="T814" s="5">
        <v>0</v>
      </c>
      <c r="U814" s="5">
        <v>0</v>
      </c>
      <c r="V814" s="5">
        <v>52.946196</v>
      </c>
      <c r="W814" s="5">
        <v>2389.7601419999996</v>
      </c>
      <c r="X814" s="5">
        <v>2344.9093169999992</v>
      </c>
      <c r="Y814" s="19">
        <v>5.5445729999999998</v>
      </c>
      <c r="Z814" s="19">
        <v>43.277594999999998</v>
      </c>
      <c r="AA814" s="19">
        <v>3.0627390000000001</v>
      </c>
      <c r="AB814" s="19">
        <v>0</v>
      </c>
      <c r="AC814" s="19">
        <v>46.340333999999999</v>
      </c>
      <c r="AD814" s="19">
        <v>42.397032000000003</v>
      </c>
      <c r="AE814" s="19">
        <v>50.211416999999997</v>
      </c>
      <c r="AF814" s="19">
        <v>5.785069</v>
      </c>
      <c r="AG814" s="19">
        <v>4.3388010000000001</v>
      </c>
      <c r="AH814" s="19">
        <v>62.243402000000003</v>
      </c>
      <c r="AI814" s="19">
        <v>4.1742189999999999</v>
      </c>
      <c r="AJ814" s="19">
        <v>122.578689</v>
      </c>
      <c r="AK814" s="19">
        <v>1.2460389999999999</v>
      </c>
      <c r="AL814" s="19">
        <v>0</v>
      </c>
      <c r="AM814" s="19">
        <v>218.10666700000002</v>
      </c>
    </row>
    <row r="815" spans="1:39">
      <c r="A815" s="6" t="s">
        <v>1613</v>
      </c>
      <c r="B815" s="6" t="s">
        <v>1551</v>
      </c>
      <c r="C815" s="6" t="s">
        <v>1614</v>
      </c>
      <c r="D815" s="5">
        <v>0</v>
      </c>
      <c r="E815" s="5">
        <v>50.530273999999999</v>
      </c>
      <c r="F815" s="5">
        <v>19.640999999999998</v>
      </c>
      <c r="G815" s="5">
        <v>70.171274000000011</v>
      </c>
      <c r="H815" s="5">
        <v>343.470213</v>
      </c>
      <c r="I815" s="5">
        <v>21.608132000000001</v>
      </c>
      <c r="J815" s="5">
        <v>0</v>
      </c>
      <c r="K815" s="5">
        <v>365.07834499999996</v>
      </c>
      <c r="L815" s="5">
        <v>345.08752299999998</v>
      </c>
      <c r="M815" s="5">
        <v>475.65228100000002</v>
      </c>
      <c r="N815" s="5">
        <v>56.920363999999999</v>
      </c>
      <c r="O815" s="5">
        <v>42.690272999999998</v>
      </c>
      <c r="P815" s="5">
        <v>587.80126399999995</v>
      </c>
      <c r="Q815" s="5">
        <v>40.618756000000005</v>
      </c>
      <c r="R815" s="5">
        <v>1203.6829380000001</v>
      </c>
      <c r="S815" s="5">
        <v>7.5799250000000002</v>
      </c>
      <c r="T815" s="5">
        <v>0</v>
      </c>
      <c r="U815" s="5">
        <v>0</v>
      </c>
      <c r="V815" s="5">
        <v>27.348625999999999</v>
      </c>
      <c r="W815" s="5">
        <v>2018.948631</v>
      </c>
      <c r="X815" s="5">
        <v>1978.3298749999999</v>
      </c>
      <c r="Y815" s="19">
        <v>4.4585540000000004</v>
      </c>
      <c r="Z815" s="19">
        <v>30.439554999999999</v>
      </c>
      <c r="AA815" s="19">
        <v>2.1355040000000001</v>
      </c>
      <c r="AB815" s="19">
        <v>0</v>
      </c>
      <c r="AC815" s="19">
        <v>32.575059000000003</v>
      </c>
      <c r="AD815" s="19">
        <v>38.561881</v>
      </c>
      <c r="AE815" s="19">
        <v>33.430670999999997</v>
      </c>
      <c r="AF815" s="19">
        <v>5.401192</v>
      </c>
      <c r="AG815" s="19">
        <v>4.0508949999999997</v>
      </c>
      <c r="AH815" s="19">
        <v>42.243087000000003</v>
      </c>
      <c r="AI815" s="19">
        <v>2.3076940000000001</v>
      </c>
      <c r="AJ815" s="19">
        <v>85.125844999999998</v>
      </c>
      <c r="AK815" s="19">
        <v>0.97110399999999997</v>
      </c>
      <c r="AL815" s="19">
        <v>0</v>
      </c>
      <c r="AM815" s="19">
        <v>161.692443</v>
      </c>
    </row>
    <row r="816" spans="1:39">
      <c r="A816" s="6" t="s">
        <v>1615</v>
      </c>
      <c r="B816" s="6" t="s">
        <v>1551</v>
      </c>
      <c r="C816" s="6" t="s">
        <v>1616</v>
      </c>
      <c r="D816" s="5">
        <v>0</v>
      </c>
      <c r="E816" s="5">
        <v>458.41861</v>
      </c>
      <c r="F816" s="5">
        <v>100.452</v>
      </c>
      <c r="G816" s="5">
        <v>558.87060999999994</v>
      </c>
      <c r="H816" s="5">
        <v>2374.3585070000004</v>
      </c>
      <c r="I816" s="5">
        <v>172.81710100000001</v>
      </c>
      <c r="J816" s="5">
        <v>0</v>
      </c>
      <c r="K816" s="5">
        <v>2547.175608</v>
      </c>
      <c r="L816" s="5">
        <v>740.60878400000001</v>
      </c>
      <c r="M816" s="5">
        <v>1053.128494</v>
      </c>
      <c r="N816" s="5">
        <v>77.685834</v>
      </c>
      <c r="O816" s="5">
        <v>58.264375000000001</v>
      </c>
      <c r="P816" s="5">
        <v>1323.1504339999999</v>
      </c>
      <c r="Q816" s="5">
        <v>77.158745999999994</v>
      </c>
      <c r="R816" s="5">
        <v>2589.3878829999999</v>
      </c>
      <c r="S816" s="5">
        <v>99.495311999999998</v>
      </c>
      <c r="T816" s="5">
        <v>0</v>
      </c>
      <c r="U816" s="5">
        <v>0</v>
      </c>
      <c r="V816" s="5">
        <v>384.331119</v>
      </c>
      <c r="W816" s="5">
        <v>6919.8693159999993</v>
      </c>
      <c r="X816" s="5">
        <v>6842.7105699999993</v>
      </c>
      <c r="Y816" s="19">
        <v>38.46416</v>
      </c>
      <c r="Z816" s="19">
        <v>232.59761700000001</v>
      </c>
      <c r="AA816" s="19">
        <v>17.506212000000001</v>
      </c>
      <c r="AB816" s="19">
        <v>0</v>
      </c>
      <c r="AC816" s="19">
        <v>250.10382899999999</v>
      </c>
      <c r="AD816" s="19">
        <v>66.496352000000002</v>
      </c>
      <c r="AE816" s="19">
        <v>90.987727000000007</v>
      </c>
      <c r="AF816" s="19">
        <v>7.3716379999999999</v>
      </c>
      <c r="AG816" s="19">
        <v>5.5287290000000002</v>
      </c>
      <c r="AH816" s="19">
        <v>114.956307</v>
      </c>
      <c r="AI816" s="19">
        <v>6.2902430000000003</v>
      </c>
      <c r="AJ816" s="19">
        <v>218.844401</v>
      </c>
      <c r="AK816" s="19">
        <v>0</v>
      </c>
      <c r="AL816" s="19">
        <v>0</v>
      </c>
      <c r="AM816" s="19">
        <v>573.90874199999996</v>
      </c>
    </row>
    <row r="817" spans="1:39">
      <c r="A817" s="6" t="s">
        <v>1617</v>
      </c>
      <c r="B817" s="6" t="s">
        <v>1551</v>
      </c>
      <c r="C817" s="6" t="s">
        <v>1618</v>
      </c>
      <c r="D817" s="5">
        <v>0</v>
      </c>
      <c r="E817" s="5">
        <v>84.25369400000001</v>
      </c>
      <c r="F817" s="5">
        <v>19.658999999999999</v>
      </c>
      <c r="G817" s="5">
        <v>103.912694</v>
      </c>
      <c r="H817" s="5">
        <v>585.23013399999991</v>
      </c>
      <c r="I817" s="5">
        <v>37.044300999999997</v>
      </c>
      <c r="J817" s="5">
        <v>0</v>
      </c>
      <c r="K817" s="5">
        <v>622.27443499999993</v>
      </c>
      <c r="L817" s="5">
        <v>337.12086700000003</v>
      </c>
      <c r="M817" s="5">
        <v>514.99078099999997</v>
      </c>
      <c r="N817" s="5">
        <v>47.292507000000001</v>
      </c>
      <c r="O817" s="5">
        <v>35.469380999999998</v>
      </c>
      <c r="P817" s="5">
        <v>644.78583200000003</v>
      </c>
      <c r="Q817" s="5">
        <v>39.054067000000003</v>
      </c>
      <c r="R817" s="5">
        <v>1281.592568</v>
      </c>
      <c r="S817" s="5">
        <v>15.596060999999999</v>
      </c>
      <c r="T817" s="5">
        <v>0</v>
      </c>
      <c r="U817" s="5">
        <v>0</v>
      </c>
      <c r="V817" s="5">
        <v>57.552857000000003</v>
      </c>
      <c r="W817" s="5">
        <v>2418.0494820000004</v>
      </c>
      <c r="X817" s="5">
        <v>2378.9954150000003</v>
      </c>
      <c r="Y817" s="19">
        <v>7.4341489999999997</v>
      </c>
      <c r="Z817" s="19">
        <v>58.049238000000003</v>
      </c>
      <c r="AA817" s="19">
        <v>3.383229</v>
      </c>
      <c r="AB817" s="19">
        <v>0</v>
      </c>
      <c r="AC817" s="19">
        <v>61.432467000000003</v>
      </c>
      <c r="AD817" s="19">
        <v>34.914572</v>
      </c>
      <c r="AE817" s="19">
        <v>38.379441999999997</v>
      </c>
      <c r="AF817" s="19">
        <v>4.487603</v>
      </c>
      <c r="AG817" s="19">
        <v>3.365704</v>
      </c>
      <c r="AH817" s="19">
        <v>49.004983000000003</v>
      </c>
      <c r="AI817" s="19">
        <v>2.3501150000000002</v>
      </c>
      <c r="AJ817" s="19">
        <v>95.237731999999994</v>
      </c>
      <c r="AK817" s="19">
        <v>0</v>
      </c>
      <c r="AL817" s="19">
        <v>0</v>
      </c>
      <c r="AM817" s="19">
        <v>199.01891999999998</v>
      </c>
    </row>
    <row r="818" spans="1:39">
      <c r="A818" s="6" t="s">
        <v>1619</v>
      </c>
      <c r="B818" s="6" t="s">
        <v>1551</v>
      </c>
      <c r="C818" s="6" t="s">
        <v>1620</v>
      </c>
      <c r="D818" s="5">
        <v>0</v>
      </c>
      <c r="E818" s="5">
        <v>333.55480599999999</v>
      </c>
      <c r="F818" s="5">
        <v>62.718000000000004</v>
      </c>
      <c r="G818" s="5">
        <v>396.272806</v>
      </c>
      <c r="H818" s="5">
        <v>1679.538982</v>
      </c>
      <c r="I818" s="5">
        <v>139.86811499999999</v>
      </c>
      <c r="J818" s="5">
        <v>0</v>
      </c>
      <c r="K818" s="5">
        <v>1819.407097</v>
      </c>
      <c r="L818" s="5">
        <v>659.20839999999998</v>
      </c>
      <c r="M818" s="5">
        <v>820.060428</v>
      </c>
      <c r="N818" s="5">
        <v>70.410789999999992</v>
      </c>
      <c r="O818" s="5">
        <v>52.808093</v>
      </c>
      <c r="P818" s="5">
        <v>1048.9020519999999</v>
      </c>
      <c r="Q818" s="5">
        <v>49.154322000000001</v>
      </c>
      <c r="R818" s="5">
        <v>2041.335685</v>
      </c>
      <c r="S818" s="5">
        <v>62.127711000000005</v>
      </c>
      <c r="T818" s="5">
        <v>0</v>
      </c>
      <c r="U818" s="5">
        <v>99.398416999999995</v>
      </c>
      <c r="V818" s="5">
        <v>393.103545</v>
      </c>
      <c r="W818" s="5">
        <v>5470.8536610000001</v>
      </c>
      <c r="X818" s="5">
        <v>5421.6993390000007</v>
      </c>
      <c r="Y818" s="19">
        <v>25.749831</v>
      </c>
      <c r="Z818" s="19">
        <v>162.00293500000001</v>
      </c>
      <c r="AA818" s="19">
        <v>13.077287999999999</v>
      </c>
      <c r="AB818" s="19">
        <v>0</v>
      </c>
      <c r="AC818" s="19">
        <v>175.08022299999999</v>
      </c>
      <c r="AD818" s="19">
        <v>59.756946999999997</v>
      </c>
      <c r="AE818" s="19">
        <v>68.383799999999994</v>
      </c>
      <c r="AF818" s="19">
        <v>6.6813070000000003</v>
      </c>
      <c r="AG818" s="19">
        <v>5.0109810000000001</v>
      </c>
      <c r="AH818" s="19">
        <v>87.764660000000006</v>
      </c>
      <c r="AI818" s="19">
        <v>3.9235950000000002</v>
      </c>
      <c r="AJ818" s="19">
        <v>167.84074799999999</v>
      </c>
      <c r="AK818" s="19">
        <v>0</v>
      </c>
      <c r="AL818" s="19">
        <v>0</v>
      </c>
      <c r="AM818" s="19">
        <v>428.42774899999995</v>
      </c>
    </row>
    <row r="819" spans="1:39">
      <c r="A819" s="6" t="s">
        <v>1621</v>
      </c>
      <c r="B819" s="6" t="s">
        <v>1551</v>
      </c>
      <c r="C819" s="6" t="s">
        <v>1622</v>
      </c>
      <c r="D819" s="5">
        <v>0</v>
      </c>
      <c r="E819" s="5">
        <v>758.88946300000009</v>
      </c>
      <c r="F819" s="5">
        <v>136.48500000000001</v>
      </c>
      <c r="G819" s="5">
        <v>895.37446300000011</v>
      </c>
      <c r="H819" s="5">
        <v>3976.5773260000001</v>
      </c>
      <c r="I819" s="5">
        <v>307.31165600000003</v>
      </c>
      <c r="J819" s="5">
        <v>0</v>
      </c>
      <c r="K819" s="5">
        <v>4283.8889819999995</v>
      </c>
      <c r="L819" s="5">
        <v>877.34998100000007</v>
      </c>
      <c r="M819" s="5">
        <v>767.22683499999994</v>
      </c>
      <c r="N819" s="5">
        <v>76.703236000000004</v>
      </c>
      <c r="O819" s="5">
        <v>57.527425999999998</v>
      </c>
      <c r="P819" s="5">
        <v>879.38809100000003</v>
      </c>
      <c r="Q819" s="5">
        <v>105.950372</v>
      </c>
      <c r="R819" s="5">
        <v>1886.7959599999999</v>
      </c>
      <c r="S819" s="5">
        <v>162.444525</v>
      </c>
      <c r="T819" s="5">
        <v>0</v>
      </c>
      <c r="U819" s="5">
        <v>73.541713000000001</v>
      </c>
      <c r="V819" s="5">
        <v>684.29278799999997</v>
      </c>
      <c r="W819" s="5">
        <v>8863.6884120000013</v>
      </c>
      <c r="X819" s="5">
        <v>8757.7380400000002</v>
      </c>
      <c r="Y819" s="19">
        <v>65.457982999999999</v>
      </c>
      <c r="Z819" s="19">
        <v>387.392741</v>
      </c>
      <c r="AA819" s="19">
        <v>30.632456999999999</v>
      </c>
      <c r="AB819" s="19">
        <v>0</v>
      </c>
      <c r="AC819" s="19">
        <v>418.02519799999999</v>
      </c>
      <c r="AD819" s="19">
        <v>75.946256000000005</v>
      </c>
      <c r="AE819" s="19">
        <v>58.245607</v>
      </c>
      <c r="AF819" s="19">
        <v>7.2784019999999998</v>
      </c>
      <c r="AG819" s="19">
        <v>5.4588000000000001</v>
      </c>
      <c r="AH819" s="19">
        <v>66.760559000000001</v>
      </c>
      <c r="AI819" s="19">
        <v>8.0434409999999996</v>
      </c>
      <c r="AJ819" s="19">
        <v>137.743368</v>
      </c>
      <c r="AK819" s="19">
        <v>0</v>
      </c>
      <c r="AL819" s="19">
        <v>0</v>
      </c>
      <c r="AM819" s="19">
        <v>697.17280500000004</v>
      </c>
    </row>
    <row r="820" spans="1:39">
      <c r="A820" s="6" t="s">
        <v>1623</v>
      </c>
      <c r="B820" s="6" t="s">
        <v>1551</v>
      </c>
      <c r="C820" s="6" t="s">
        <v>244</v>
      </c>
      <c r="D820" s="5">
        <v>0</v>
      </c>
      <c r="E820" s="5">
        <v>277.19316499999996</v>
      </c>
      <c r="F820" s="5">
        <v>88.2</v>
      </c>
      <c r="G820" s="5">
        <v>365.39316499999995</v>
      </c>
      <c r="H820" s="5">
        <v>1625.1560319999999</v>
      </c>
      <c r="I820" s="5">
        <v>143.63954899999999</v>
      </c>
      <c r="J820" s="5">
        <v>0</v>
      </c>
      <c r="K820" s="5">
        <v>1768.7955809999999</v>
      </c>
      <c r="L820" s="5">
        <v>573.81949600000007</v>
      </c>
      <c r="M820" s="5">
        <v>646.2096949999999</v>
      </c>
      <c r="N820" s="5">
        <v>65.444716999999997</v>
      </c>
      <c r="O820" s="5">
        <v>49.083537999999997</v>
      </c>
      <c r="P820" s="5">
        <v>830.1611509999999</v>
      </c>
      <c r="Q820" s="5">
        <v>36.602156000000001</v>
      </c>
      <c r="R820" s="5">
        <v>1627.5012569999999</v>
      </c>
      <c r="S820" s="5">
        <v>62.352167999999999</v>
      </c>
      <c r="T820" s="5">
        <v>0</v>
      </c>
      <c r="U820" s="5">
        <v>50.870255</v>
      </c>
      <c r="V820" s="5">
        <v>194.811959</v>
      </c>
      <c r="W820" s="5">
        <v>4643.5438809999987</v>
      </c>
      <c r="X820" s="5">
        <v>4606.9417249999988</v>
      </c>
      <c r="Y820" s="19">
        <v>22.927458999999999</v>
      </c>
      <c r="Z820" s="19">
        <v>158.18805699999999</v>
      </c>
      <c r="AA820" s="19">
        <v>13.106634</v>
      </c>
      <c r="AB820" s="19">
        <v>0</v>
      </c>
      <c r="AC820" s="19">
        <v>171.294691</v>
      </c>
      <c r="AD820" s="19">
        <v>52.641443000000002</v>
      </c>
      <c r="AE820" s="19">
        <v>67.202459000000005</v>
      </c>
      <c r="AF820" s="19">
        <v>6.2100739999999996</v>
      </c>
      <c r="AG820" s="19">
        <v>4.6575550000000003</v>
      </c>
      <c r="AH820" s="19">
        <v>85.250445999999997</v>
      </c>
      <c r="AI820" s="19">
        <v>4.4429129999999999</v>
      </c>
      <c r="AJ820" s="19">
        <v>163.32053400000001</v>
      </c>
      <c r="AK820" s="19">
        <v>5.406803</v>
      </c>
      <c r="AL820" s="19">
        <v>0</v>
      </c>
      <c r="AM820" s="19">
        <v>415.59093000000001</v>
      </c>
    </row>
    <row r="821" spans="1:39">
      <c r="A821" s="6" t="s">
        <v>1624</v>
      </c>
      <c r="B821" s="6" t="s">
        <v>1551</v>
      </c>
      <c r="C821" s="6" t="s">
        <v>1625</v>
      </c>
      <c r="D821" s="5">
        <v>0</v>
      </c>
      <c r="E821" s="5">
        <v>98.937476000000004</v>
      </c>
      <c r="F821" s="5">
        <v>19.260000000000002</v>
      </c>
      <c r="G821" s="5">
        <v>118.19747600000001</v>
      </c>
      <c r="H821" s="5">
        <v>498.43206800000002</v>
      </c>
      <c r="I821" s="5">
        <v>44.602224</v>
      </c>
      <c r="J821" s="5">
        <v>0</v>
      </c>
      <c r="K821" s="5">
        <v>543.03429200000005</v>
      </c>
      <c r="L821" s="5">
        <v>361.85322499999995</v>
      </c>
      <c r="M821" s="5">
        <v>627.63474100000008</v>
      </c>
      <c r="N821" s="5">
        <v>45.92895</v>
      </c>
      <c r="O821" s="5">
        <v>34.446711999999998</v>
      </c>
      <c r="P821" s="5">
        <v>788.74290500000006</v>
      </c>
      <c r="Q821" s="5">
        <v>45.876932000000004</v>
      </c>
      <c r="R821" s="5">
        <v>1542.63024</v>
      </c>
      <c r="S821" s="5">
        <v>15.114640999999999</v>
      </c>
      <c r="T821" s="5">
        <v>0</v>
      </c>
      <c r="U821" s="5">
        <v>0</v>
      </c>
      <c r="V821" s="5">
        <v>88.957350999999989</v>
      </c>
      <c r="W821" s="5">
        <v>2669.7872249999996</v>
      </c>
      <c r="X821" s="5">
        <v>2623.9102929999995</v>
      </c>
      <c r="Y821" s="19">
        <v>8.2234970000000001</v>
      </c>
      <c r="Z821" s="19">
        <v>49.541200000000003</v>
      </c>
      <c r="AA821" s="19">
        <v>4.255223</v>
      </c>
      <c r="AB821" s="19">
        <v>0</v>
      </c>
      <c r="AC821" s="19">
        <v>53.796422999999997</v>
      </c>
      <c r="AD821" s="19">
        <v>35.678676000000003</v>
      </c>
      <c r="AE821" s="19">
        <v>64.982827</v>
      </c>
      <c r="AF821" s="19">
        <v>4.3582150000000004</v>
      </c>
      <c r="AG821" s="19">
        <v>3.2686609999999998</v>
      </c>
      <c r="AH821" s="19">
        <v>80.881342000000004</v>
      </c>
      <c r="AI821" s="19">
        <v>5.2099099999999998</v>
      </c>
      <c r="AJ821" s="19">
        <v>153.49104500000001</v>
      </c>
      <c r="AK821" s="19">
        <v>0</v>
      </c>
      <c r="AL821" s="19">
        <v>0</v>
      </c>
      <c r="AM821" s="19">
        <v>251.18964099999999</v>
      </c>
    </row>
    <row r="822" spans="1:39">
      <c r="A822" s="6" t="s">
        <v>1626</v>
      </c>
      <c r="B822" s="6" t="s">
        <v>1551</v>
      </c>
      <c r="C822" s="6" t="s">
        <v>1627</v>
      </c>
      <c r="D822" s="5">
        <v>0</v>
      </c>
      <c r="E822" s="5">
        <v>848.71823300000005</v>
      </c>
      <c r="F822" s="5">
        <v>409.73099999999999</v>
      </c>
      <c r="G822" s="5">
        <v>1258.449233</v>
      </c>
      <c r="H822" s="5">
        <v>7686.3630169999997</v>
      </c>
      <c r="I822" s="5">
        <v>397.467353</v>
      </c>
      <c r="J822" s="5">
        <v>352.39565799999997</v>
      </c>
      <c r="K822" s="5">
        <v>8436.226028000001</v>
      </c>
      <c r="L822" s="5">
        <v>1170.2605129999999</v>
      </c>
      <c r="M822" s="5">
        <v>729.126441</v>
      </c>
      <c r="N822" s="5">
        <v>79.399657000000005</v>
      </c>
      <c r="O822" s="5">
        <v>59.549742999999999</v>
      </c>
      <c r="P822" s="5">
        <v>835.71778200000006</v>
      </c>
      <c r="Q822" s="5">
        <v>100.68889</v>
      </c>
      <c r="R822" s="5">
        <v>1804.4825129999999</v>
      </c>
      <c r="S822" s="5">
        <v>137.16458799999998</v>
      </c>
      <c r="T822" s="5">
        <v>0</v>
      </c>
      <c r="U822" s="5">
        <v>0</v>
      </c>
      <c r="V822" s="5">
        <v>452.68386499999997</v>
      </c>
      <c r="W822" s="5">
        <v>13259.266740000001</v>
      </c>
      <c r="X822" s="5">
        <v>13158.57785</v>
      </c>
      <c r="Y822" s="19">
        <v>74.886903000000004</v>
      </c>
      <c r="Z822" s="19">
        <v>518.21275800000001</v>
      </c>
      <c r="AA822" s="19">
        <v>32.391677999999999</v>
      </c>
      <c r="AB822" s="19">
        <v>85.568726999999996</v>
      </c>
      <c r="AC822" s="19">
        <v>636.17316300000005</v>
      </c>
      <c r="AD822" s="19">
        <v>97.281085000000004</v>
      </c>
      <c r="AE822" s="19">
        <v>66.822434000000001</v>
      </c>
      <c r="AF822" s="19">
        <v>7.5342700000000002</v>
      </c>
      <c r="AG822" s="19">
        <v>5.6507019999999999</v>
      </c>
      <c r="AH822" s="19">
        <v>76.591239000000002</v>
      </c>
      <c r="AI822" s="19">
        <v>9.2278610000000008</v>
      </c>
      <c r="AJ822" s="19">
        <v>156.598645</v>
      </c>
      <c r="AK822" s="19">
        <v>13.564524</v>
      </c>
      <c r="AL822" s="19">
        <v>0</v>
      </c>
      <c r="AM822" s="19">
        <v>978.50432000000001</v>
      </c>
    </row>
    <row r="823" spans="1:39">
      <c r="A823" s="5" t="s">
        <v>1628</v>
      </c>
      <c r="B823" s="5" t="s">
        <v>1629</v>
      </c>
      <c r="C823" s="5" t="s">
        <v>52</v>
      </c>
      <c r="D823" s="5">
        <v>60981.605168000002</v>
      </c>
      <c r="E823" s="5">
        <v>2442.4943499999999</v>
      </c>
      <c r="F823" s="5">
        <v>977.93100000000004</v>
      </c>
      <c r="G823" s="5">
        <v>64402.030518000007</v>
      </c>
      <c r="H823" s="5">
        <v>14929.763141000001</v>
      </c>
      <c r="I823" s="5">
        <v>1382.1250030000001</v>
      </c>
      <c r="J823" s="5">
        <v>1975.3194410000001</v>
      </c>
      <c r="K823" s="5">
        <v>18287.207585</v>
      </c>
      <c r="L823" s="5">
        <v>3285.0823179999998</v>
      </c>
      <c r="M823" s="5">
        <v>0</v>
      </c>
      <c r="N823" s="5">
        <v>373.281589</v>
      </c>
      <c r="O823" s="5">
        <v>279.96119199999998</v>
      </c>
      <c r="P823" s="5">
        <v>3957.634063</v>
      </c>
      <c r="Q823" s="5">
        <v>476.82338099999998</v>
      </c>
      <c r="R823" s="5">
        <v>5087.7002249999996</v>
      </c>
      <c r="S823" s="5">
        <v>284.54419199999995</v>
      </c>
      <c r="T823" s="5">
        <v>0</v>
      </c>
      <c r="U823" s="5">
        <v>0</v>
      </c>
      <c r="V823" s="5">
        <v>803.34646900000007</v>
      </c>
      <c r="W823" s="5">
        <v>92149.911307000017</v>
      </c>
      <c r="X823" s="5">
        <v>91673.087926000007</v>
      </c>
      <c r="Y823" s="19">
        <v>0</v>
      </c>
      <c r="Z823" s="19">
        <v>1373.27739</v>
      </c>
      <c r="AA823" s="19">
        <v>101.61442099999999</v>
      </c>
      <c r="AB823" s="19">
        <v>211.198611</v>
      </c>
      <c r="AC823" s="19">
        <v>1686.090422</v>
      </c>
      <c r="AD823" s="19">
        <v>305.637405</v>
      </c>
      <c r="AE823" s="19">
        <v>0</v>
      </c>
      <c r="AF823" s="19">
        <v>35.420881000000001</v>
      </c>
      <c r="AG823" s="19">
        <v>26.565660000000001</v>
      </c>
      <c r="AH823" s="19">
        <v>338.27978400000001</v>
      </c>
      <c r="AI823" s="19">
        <v>40.756601000000003</v>
      </c>
      <c r="AJ823" s="19">
        <v>400.26632499999999</v>
      </c>
      <c r="AK823" s="19">
        <v>27.755794000000002</v>
      </c>
      <c r="AL823" s="19">
        <v>0</v>
      </c>
      <c r="AM823" s="19">
        <v>2419.7499459999999</v>
      </c>
    </row>
    <row r="824" spans="1:39">
      <c r="A824" s="6" t="s">
        <v>1630</v>
      </c>
      <c r="B824" s="6" t="s">
        <v>1629</v>
      </c>
      <c r="C824" s="6" t="s">
        <v>432</v>
      </c>
      <c r="D824" s="5">
        <v>0</v>
      </c>
      <c r="E824" s="5">
        <v>51.114421999999998</v>
      </c>
      <c r="F824" s="5">
        <v>20.934000000000001</v>
      </c>
      <c r="G824" s="5">
        <v>72.048421999999988</v>
      </c>
      <c r="H824" s="5">
        <v>377.20083199999999</v>
      </c>
      <c r="I824" s="5">
        <v>23.052174999999998</v>
      </c>
      <c r="J824" s="5">
        <v>0</v>
      </c>
      <c r="K824" s="5">
        <v>400.25300699999997</v>
      </c>
      <c r="L824" s="5">
        <v>193.16908799999999</v>
      </c>
      <c r="M824" s="5">
        <v>314.78234700000002</v>
      </c>
      <c r="N824" s="5">
        <v>26.611943</v>
      </c>
      <c r="O824" s="5">
        <v>19.958957999999999</v>
      </c>
      <c r="P824" s="5">
        <v>391.25218800000005</v>
      </c>
      <c r="Q824" s="5">
        <v>25.557202</v>
      </c>
      <c r="R824" s="5">
        <v>778.16263800000002</v>
      </c>
      <c r="S824" s="5">
        <v>6.0767139999999999</v>
      </c>
      <c r="T824" s="5">
        <v>0</v>
      </c>
      <c r="U824" s="5">
        <v>0</v>
      </c>
      <c r="V824" s="5">
        <v>15.041865</v>
      </c>
      <c r="W824" s="5">
        <v>1464.7517339999999</v>
      </c>
      <c r="X824" s="5">
        <v>1439.194532</v>
      </c>
      <c r="Y824" s="19">
        <v>4.5100959999999999</v>
      </c>
      <c r="Z824" s="19">
        <v>37.424852999999999</v>
      </c>
      <c r="AA824" s="19">
        <v>2.0956519999999998</v>
      </c>
      <c r="AB824" s="19">
        <v>0</v>
      </c>
      <c r="AC824" s="19">
        <v>39.520505</v>
      </c>
      <c r="AD824" s="19">
        <v>19.839752000000001</v>
      </c>
      <c r="AE824" s="19">
        <v>29.158177999999999</v>
      </c>
      <c r="AF824" s="19">
        <v>2.5252159999999999</v>
      </c>
      <c r="AG824" s="19">
        <v>1.893913</v>
      </c>
      <c r="AH824" s="19">
        <v>36.231560000000002</v>
      </c>
      <c r="AI824" s="19">
        <v>2.3732319999999998</v>
      </c>
      <c r="AJ824" s="19">
        <v>69.808867000000006</v>
      </c>
      <c r="AK824" s="19">
        <v>0.61349699999999996</v>
      </c>
      <c r="AL824" s="19">
        <v>0</v>
      </c>
      <c r="AM824" s="19">
        <v>134.29271700000001</v>
      </c>
    </row>
    <row r="825" spans="1:39">
      <c r="A825" s="6" t="s">
        <v>1631</v>
      </c>
      <c r="B825" s="6" t="s">
        <v>1629</v>
      </c>
      <c r="C825" s="6" t="s">
        <v>1632</v>
      </c>
      <c r="D825" s="5">
        <v>0</v>
      </c>
      <c r="E825" s="5">
        <v>1034.485549</v>
      </c>
      <c r="F825" s="5">
        <v>387.738</v>
      </c>
      <c r="G825" s="5">
        <v>1422.223549</v>
      </c>
      <c r="H825" s="5">
        <v>5572.6055159999996</v>
      </c>
      <c r="I825" s="5">
        <v>351.08644400000003</v>
      </c>
      <c r="J825" s="5">
        <v>602.62175000000002</v>
      </c>
      <c r="K825" s="5">
        <v>6526.3137100000004</v>
      </c>
      <c r="L825" s="5">
        <v>1025.998613</v>
      </c>
      <c r="M825" s="5">
        <v>667.05576899999994</v>
      </c>
      <c r="N825" s="5">
        <v>90.885139999999993</v>
      </c>
      <c r="O825" s="5">
        <v>68.163854000000001</v>
      </c>
      <c r="P825" s="5">
        <v>764.57296900000006</v>
      </c>
      <c r="Q825" s="5">
        <v>92.117225000000005</v>
      </c>
      <c r="R825" s="5">
        <v>1682.7949569999998</v>
      </c>
      <c r="S825" s="5">
        <v>94.668594999999996</v>
      </c>
      <c r="T825" s="5">
        <v>0</v>
      </c>
      <c r="U825" s="5">
        <v>0</v>
      </c>
      <c r="V825" s="5">
        <v>246.071279</v>
      </c>
      <c r="W825" s="5">
        <v>10998.070702999999</v>
      </c>
      <c r="X825" s="5">
        <v>10905.953477999999</v>
      </c>
      <c r="Y825" s="19">
        <v>91.278136000000003</v>
      </c>
      <c r="Z825" s="19">
        <v>511.59314499999999</v>
      </c>
      <c r="AA825" s="19">
        <v>29.309868000000002</v>
      </c>
      <c r="AB825" s="19">
        <v>71.122096999999997</v>
      </c>
      <c r="AC825" s="19">
        <v>612.02511000000004</v>
      </c>
      <c r="AD825" s="19">
        <v>86.886341000000002</v>
      </c>
      <c r="AE825" s="19">
        <v>54.582250000000002</v>
      </c>
      <c r="AF825" s="19">
        <v>8.6241319999999995</v>
      </c>
      <c r="AG825" s="19">
        <v>6.4680970000000002</v>
      </c>
      <c r="AH825" s="19">
        <v>62.561655000000002</v>
      </c>
      <c r="AI825" s="19">
        <v>7.5375490000000003</v>
      </c>
      <c r="AJ825" s="19">
        <v>132.23613399999999</v>
      </c>
      <c r="AK825" s="19">
        <v>9.4502050000000004</v>
      </c>
      <c r="AL825" s="19">
        <v>0</v>
      </c>
      <c r="AM825" s="19">
        <v>931.87592600000005</v>
      </c>
    </row>
    <row r="826" spans="1:39">
      <c r="A826" s="6" t="s">
        <v>1633</v>
      </c>
      <c r="B826" s="6" t="s">
        <v>1629</v>
      </c>
      <c r="C826" s="6" t="s">
        <v>1634</v>
      </c>
      <c r="D826" s="5">
        <v>0</v>
      </c>
      <c r="E826" s="5">
        <v>372.27214899999996</v>
      </c>
      <c r="F826" s="5">
        <v>139.65899999999999</v>
      </c>
      <c r="G826" s="5">
        <v>511.93114899999995</v>
      </c>
      <c r="H826" s="5">
        <v>2072.5309310000002</v>
      </c>
      <c r="I826" s="5">
        <v>108.164973</v>
      </c>
      <c r="J826" s="5">
        <v>0</v>
      </c>
      <c r="K826" s="5">
        <v>2180.6959040000002</v>
      </c>
      <c r="L826" s="5">
        <v>460.25967800000001</v>
      </c>
      <c r="M826" s="5">
        <v>341.14868899999999</v>
      </c>
      <c r="N826" s="5">
        <v>44.223927000000003</v>
      </c>
      <c r="O826" s="5">
        <v>33.167945000000003</v>
      </c>
      <c r="P826" s="5">
        <v>391.02137800000003</v>
      </c>
      <c r="Q826" s="5">
        <v>47.11101</v>
      </c>
      <c r="R826" s="5">
        <v>856.67294900000002</v>
      </c>
      <c r="S826" s="5">
        <v>40.969423999999997</v>
      </c>
      <c r="T826" s="5">
        <v>0</v>
      </c>
      <c r="U826" s="5">
        <v>0</v>
      </c>
      <c r="V826" s="5">
        <v>104.69060400000001</v>
      </c>
      <c r="W826" s="5">
        <v>4155.2197080000005</v>
      </c>
      <c r="X826" s="5">
        <v>4108.108698</v>
      </c>
      <c r="Y826" s="19">
        <v>32.847543000000002</v>
      </c>
      <c r="Z826" s="19">
        <v>192.53063700000001</v>
      </c>
      <c r="AA826" s="19">
        <v>10.269050999999999</v>
      </c>
      <c r="AB826" s="19">
        <v>0</v>
      </c>
      <c r="AC826" s="19">
        <v>202.799688</v>
      </c>
      <c r="AD826" s="19">
        <v>41.739364000000002</v>
      </c>
      <c r="AE826" s="19">
        <v>28.479512</v>
      </c>
      <c r="AF826" s="19">
        <v>4.1964269999999999</v>
      </c>
      <c r="AG826" s="19">
        <v>3.1473209999999998</v>
      </c>
      <c r="AH826" s="19">
        <v>32.642944999999997</v>
      </c>
      <c r="AI826" s="19">
        <v>3.9328850000000002</v>
      </c>
      <c r="AJ826" s="19">
        <v>68.466205000000002</v>
      </c>
      <c r="AK826" s="19">
        <v>4.702528</v>
      </c>
      <c r="AL826" s="19">
        <v>0</v>
      </c>
      <c r="AM826" s="19">
        <v>350.55532800000003</v>
      </c>
    </row>
    <row r="827" spans="1:39">
      <c r="A827" s="6" t="s">
        <v>1635</v>
      </c>
      <c r="B827" s="6" t="s">
        <v>1629</v>
      </c>
      <c r="C827" s="6" t="s">
        <v>340</v>
      </c>
      <c r="D827" s="5">
        <v>0</v>
      </c>
      <c r="E827" s="5">
        <v>85.008506999999994</v>
      </c>
      <c r="F827" s="5">
        <v>33.636000000000003</v>
      </c>
      <c r="G827" s="5">
        <v>118.644507</v>
      </c>
      <c r="H827" s="5">
        <v>659.37789300000009</v>
      </c>
      <c r="I827" s="5">
        <v>31.515317</v>
      </c>
      <c r="J827" s="5">
        <v>0</v>
      </c>
      <c r="K827" s="5">
        <v>690.89320999999995</v>
      </c>
      <c r="L827" s="5">
        <v>252.223513</v>
      </c>
      <c r="M827" s="5">
        <v>350.989034</v>
      </c>
      <c r="N827" s="5">
        <v>30.612472</v>
      </c>
      <c r="O827" s="5">
        <v>22.959353</v>
      </c>
      <c r="P827" s="5">
        <v>441.798993</v>
      </c>
      <c r="Q827" s="5">
        <v>25.235382000000001</v>
      </c>
      <c r="R827" s="5">
        <v>871.595234</v>
      </c>
      <c r="S827" s="5">
        <v>10.288216</v>
      </c>
      <c r="T827" s="5">
        <v>0</v>
      </c>
      <c r="U827" s="5">
        <v>0</v>
      </c>
      <c r="V827" s="5">
        <v>30.065222000000002</v>
      </c>
      <c r="W827" s="5">
        <v>1973.7099020000003</v>
      </c>
      <c r="X827" s="5">
        <v>1948.4745200000002</v>
      </c>
      <c r="Y827" s="19">
        <v>7.50075</v>
      </c>
      <c r="Z827" s="19">
        <v>64.860902999999993</v>
      </c>
      <c r="AA827" s="19">
        <v>2.8650289999999998</v>
      </c>
      <c r="AB827" s="19">
        <v>0</v>
      </c>
      <c r="AC827" s="19">
        <v>67.725932</v>
      </c>
      <c r="AD827" s="19">
        <v>24.178374999999999</v>
      </c>
      <c r="AE827" s="19">
        <v>33.934165</v>
      </c>
      <c r="AF827" s="19">
        <v>2.9048289999999999</v>
      </c>
      <c r="AG827" s="19">
        <v>2.17862</v>
      </c>
      <c r="AH827" s="19">
        <v>42.536991999999998</v>
      </c>
      <c r="AI827" s="19">
        <v>2.5438079999999998</v>
      </c>
      <c r="AJ827" s="19">
        <v>81.554606000000007</v>
      </c>
      <c r="AK827" s="19">
        <v>1.214818</v>
      </c>
      <c r="AL827" s="19">
        <v>0</v>
      </c>
      <c r="AM827" s="19">
        <v>182.17448100000001</v>
      </c>
    </row>
    <row r="828" spans="1:39">
      <c r="A828" s="6" t="s">
        <v>1636</v>
      </c>
      <c r="B828" s="6" t="s">
        <v>1629</v>
      </c>
      <c r="C828" s="6" t="s">
        <v>1637</v>
      </c>
      <c r="D828" s="5">
        <v>0</v>
      </c>
      <c r="E828" s="5">
        <v>190.35662500000001</v>
      </c>
      <c r="F828" s="5">
        <v>69.894000000000005</v>
      </c>
      <c r="G828" s="5">
        <v>260.25062500000001</v>
      </c>
      <c r="H828" s="5">
        <v>1142.0306640000001</v>
      </c>
      <c r="I828" s="5">
        <v>48.904640000000001</v>
      </c>
      <c r="J828" s="5">
        <v>0</v>
      </c>
      <c r="K828" s="5">
        <v>1190.9353040000001</v>
      </c>
      <c r="L828" s="5">
        <v>374.18678000000006</v>
      </c>
      <c r="M828" s="5">
        <v>440.88514199999997</v>
      </c>
      <c r="N828" s="5">
        <v>52.433616000000001</v>
      </c>
      <c r="O828" s="5">
        <v>39.325213000000005</v>
      </c>
      <c r="P828" s="5">
        <v>560.71784000000002</v>
      </c>
      <c r="Q828" s="5">
        <v>28.307969</v>
      </c>
      <c r="R828" s="5">
        <v>1121.6697799999999</v>
      </c>
      <c r="S828" s="5">
        <v>20.856707999999998</v>
      </c>
      <c r="T828" s="5">
        <v>0</v>
      </c>
      <c r="U828" s="5">
        <v>0</v>
      </c>
      <c r="V828" s="5">
        <v>56.460400999999997</v>
      </c>
      <c r="W828" s="5">
        <v>3024.359598</v>
      </c>
      <c r="X828" s="5">
        <v>2996.051629</v>
      </c>
      <c r="Y828" s="19">
        <v>16.796173</v>
      </c>
      <c r="Z828" s="19">
        <v>112.521443</v>
      </c>
      <c r="AA828" s="19">
        <v>4.8649060000000004</v>
      </c>
      <c r="AB828" s="19">
        <v>0</v>
      </c>
      <c r="AC828" s="19">
        <v>117.386349</v>
      </c>
      <c r="AD828" s="19">
        <v>38.920515999999999</v>
      </c>
      <c r="AE828" s="19">
        <v>42.538341000000003</v>
      </c>
      <c r="AF828" s="19">
        <v>4.9754449999999997</v>
      </c>
      <c r="AG828" s="19">
        <v>3.7315839999999998</v>
      </c>
      <c r="AH828" s="19">
        <v>53.830592000000003</v>
      </c>
      <c r="AI828" s="19">
        <v>2.8899020000000002</v>
      </c>
      <c r="AJ828" s="19">
        <v>105.075962</v>
      </c>
      <c r="AK828" s="19">
        <v>2.1733449999999999</v>
      </c>
      <c r="AL828" s="19">
        <v>0</v>
      </c>
      <c r="AM828" s="19">
        <v>280.35234500000001</v>
      </c>
    </row>
    <row r="829" spans="1:39">
      <c r="A829" s="6" t="s">
        <v>1638</v>
      </c>
      <c r="B829" s="6" t="s">
        <v>1629</v>
      </c>
      <c r="C829" s="6" t="s">
        <v>1639</v>
      </c>
      <c r="D829" s="5">
        <v>0</v>
      </c>
      <c r="E829" s="5">
        <v>126.11417200000001</v>
      </c>
      <c r="F829" s="5">
        <v>52.383000000000003</v>
      </c>
      <c r="G829" s="5">
        <v>178.49717200000003</v>
      </c>
      <c r="H829" s="5">
        <v>1074.6788999999999</v>
      </c>
      <c r="I829" s="5">
        <v>58.982447999999998</v>
      </c>
      <c r="J829" s="5">
        <v>0</v>
      </c>
      <c r="K829" s="5">
        <v>1133.6613480000001</v>
      </c>
      <c r="L829" s="5">
        <v>370.052052</v>
      </c>
      <c r="M829" s="5">
        <v>423.84603499999997</v>
      </c>
      <c r="N829" s="5">
        <v>47.466028000000001</v>
      </c>
      <c r="O829" s="5">
        <v>35.599522</v>
      </c>
      <c r="P829" s="5">
        <v>535.78612999999996</v>
      </c>
      <c r="Q829" s="5">
        <v>29.132387999999999</v>
      </c>
      <c r="R829" s="5">
        <v>1071.8301029999998</v>
      </c>
      <c r="S829" s="5">
        <v>16.908797</v>
      </c>
      <c r="T829" s="5">
        <v>0</v>
      </c>
      <c r="U829" s="5">
        <v>0</v>
      </c>
      <c r="V829" s="5">
        <v>51.352707000000002</v>
      </c>
      <c r="W829" s="5">
        <v>2822.3021789999993</v>
      </c>
      <c r="X829" s="5">
        <v>2793.1697909999998</v>
      </c>
      <c r="Y829" s="19">
        <v>11.127720999999999</v>
      </c>
      <c r="Z829" s="19">
        <v>102.980937</v>
      </c>
      <c r="AA829" s="19">
        <v>5.2347320000000002</v>
      </c>
      <c r="AB829" s="19">
        <v>0</v>
      </c>
      <c r="AC829" s="19">
        <v>108.21566900000001</v>
      </c>
      <c r="AD829" s="19">
        <v>37.352487000000004</v>
      </c>
      <c r="AE829" s="19">
        <v>39.517499999999998</v>
      </c>
      <c r="AF829" s="19">
        <v>4.5040690000000003</v>
      </c>
      <c r="AG829" s="19">
        <v>3.3780510000000001</v>
      </c>
      <c r="AH829" s="19">
        <v>49.977465000000002</v>
      </c>
      <c r="AI829" s="19">
        <v>2.7025420000000002</v>
      </c>
      <c r="AJ829" s="19">
        <v>97.377084999999994</v>
      </c>
      <c r="AK829" s="19">
        <v>2.1729810000000001</v>
      </c>
      <c r="AL829" s="19">
        <v>0</v>
      </c>
      <c r="AM829" s="19">
        <v>256.24594300000001</v>
      </c>
    </row>
    <row r="830" spans="1:39">
      <c r="A830" s="6" t="s">
        <v>1640</v>
      </c>
      <c r="B830" s="6" t="s">
        <v>1629</v>
      </c>
      <c r="C830" s="6" t="s">
        <v>1641</v>
      </c>
      <c r="D830" s="5">
        <v>0</v>
      </c>
      <c r="E830" s="5">
        <v>515.48065699999995</v>
      </c>
      <c r="F830" s="5">
        <v>219.37200000000001</v>
      </c>
      <c r="G830" s="5">
        <v>734.85265700000002</v>
      </c>
      <c r="H830" s="5">
        <v>3017.2152940000001</v>
      </c>
      <c r="I830" s="5">
        <v>159.48733199999998</v>
      </c>
      <c r="J830" s="5">
        <v>0</v>
      </c>
      <c r="K830" s="5">
        <v>3176.7026260000002</v>
      </c>
      <c r="L830" s="5">
        <v>571.21153500000003</v>
      </c>
      <c r="M830" s="5">
        <v>526.69211699999994</v>
      </c>
      <c r="N830" s="5">
        <v>50.586396999999998</v>
      </c>
      <c r="O830" s="5">
        <v>37.939800000000005</v>
      </c>
      <c r="P830" s="5">
        <v>603.68948899999998</v>
      </c>
      <c r="Q830" s="5">
        <v>72.733672999999996</v>
      </c>
      <c r="R830" s="5">
        <v>1291.641476</v>
      </c>
      <c r="S830" s="5">
        <v>68.037763000000012</v>
      </c>
      <c r="T830" s="5">
        <v>0</v>
      </c>
      <c r="U830" s="5">
        <v>0</v>
      </c>
      <c r="V830" s="5">
        <v>208.73253</v>
      </c>
      <c r="W830" s="5">
        <v>6051.1785870000003</v>
      </c>
      <c r="X830" s="5">
        <v>5978.4449139999997</v>
      </c>
      <c r="Y830" s="19">
        <v>45.483587</v>
      </c>
      <c r="Z830" s="19">
        <v>273.397335</v>
      </c>
      <c r="AA830" s="19">
        <v>14.969939</v>
      </c>
      <c r="AB830" s="19">
        <v>0</v>
      </c>
      <c r="AC830" s="19">
        <v>288.36727400000001</v>
      </c>
      <c r="AD830" s="19">
        <v>52.439731999999999</v>
      </c>
      <c r="AE830" s="19">
        <v>43.944263999999997</v>
      </c>
      <c r="AF830" s="19">
        <v>4.8001649999999998</v>
      </c>
      <c r="AG830" s="19">
        <v>3.6001240000000001</v>
      </c>
      <c r="AH830" s="19">
        <v>50.368498000000002</v>
      </c>
      <c r="AI830" s="19">
        <v>6.0684930000000001</v>
      </c>
      <c r="AJ830" s="19">
        <v>102.71305099999999</v>
      </c>
      <c r="AK830" s="19">
        <v>7.5218910000000001</v>
      </c>
      <c r="AL830" s="19">
        <v>0</v>
      </c>
      <c r="AM830" s="19">
        <v>496.52553499999999</v>
      </c>
    </row>
    <row r="831" spans="1:39">
      <c r="A831" s="6" t="s">
        <v>1642</v>
      </c>
      <c r="B831" s="6" t="s">
        <v>1629</v>
      </c>
      <c r="C831" s="6" t="s">
        <v>1643</v>
      </c>
      <c r="D831" s="5">
        <v>0</v>
      </c>
      <c r="E831" s="5">
        <v>594.489059</v>
      </c>
      <c r="F831" s="5">
        <v>222.768</v>
      </c>
      <c r="G831" s="5">
        <v>817.25705900000003</v>
      </c>
      <c r="H831" s="5">
        <v>3910.6757319999997</v>
      </c>
      <c r="I831" s="5">
        <v>180.68537599999999</v>
      </c>
      <c r="J831" s="5">
        <v>0</v>
      </c>
      <c r="K831" s="5">
        <v>4091.3611080000001</v>
      </c>
      <c r="L831" s="5">
        <v>795.52151300000003</v>
      </c>
      <c r="M831" s="5">
        <v>503.40527200000002</v>
      </c>
      <c r="N831" s="5">
        <v>71.649546000000001</v>
      </c>
      <c r="O831" s="5">
        <v>53.737158999999998</v>
      </c>
      <c r="P831" s="5">
        <v>576.99833000000001</v>
      </c>
      <c r="Q831" s="5">
        <v>69.517871</v>
      </c>
      <c r="R831" s="5">
        <v>1275.308178</v>
      </c>
      <c r="S831" s="5">
        <v>82.978606999999997</v>
      </c>
      <c r="T831" s="5">
        <v>0</v>
      </c>
      <c r="U831" s="5">
        <v>0</v>
      </c>
      <c r="V831" s="5">
        <v>213.575908</v>
      </c>
      <c r="W831" s="5">
        <v>7276.0023730000003</v>
      </c>
      <c r="X831" s="5">
        <v>7206.4845020000002</v>
      </c>
      <c r="Y831" s="19">
        <v>52.454917000000002</v>
      </c>
      <c r="Z831" s="19">
        <v>312.27614999999997</v>
      </c>
      <c r="AA831" s="19">
        <v>15.246559</v>
      </c>
      <c r="AB831" s="19">
        <v>0</v>
      </c>
      <c r="AC831" s="19">
        <v>327.52270900000002</v>
      </c>
      <c r="AD831" s="19">
        <v>67.571477000000002</v>
      </c>
      <c r="AE831" s="19">
        <v>40.324325000000002</v>
      </c>
      <c r="AF831" s="19">
        <v>6.7988559999999998</v>
      </c>
      <c r="AG831" s="19">
        <v>5.0991410000000004</v>
      </c>
      <c r="AH831" s="19">
        <v>46.219357000000002</v>
      </c>
      <c r="AI831" s="19">
        <v>5.5685969999999996</v>
      </c>
      <c r="AJ831" s="19">
        <v>98.441678999999993</v>
      </c>
      <c r="AK831" s="19">
        <v>7.4904890000000002</v>
      </c>
      <c r="AL831" s="19">
        <v>0</v>
      </c>
      <c r="AM831" s="19">
        <v>553.48127099999999</v>
      </c>
    </row>
    <row r="832" spans="1:39">
      <c r="A832" s="6" t="s">
        <v>1644</v>
      </c>
      <c r="B832" s="6" t="s">
        <v>1629</v>
      </c>
      <c r="C832" s="6" t="s">
        <v>1645</v>
      </c>
      <c r="D832" s="5">
        <v>0</v>
      </c>
      <c r="E832" s="5">
        <v>166.68342899999999</v>
      </c>
      <c r="F832" s="5">
        <v>46.926000000000002</v>
      </c>
      <c r="G832" s="5">
        <v>213.60942900000001</v>
      </c>
      <c r="H832" s="5">
        <v>749.65276500000004</v>
      </c>
      <c r="I832" s="5">
        <v>41.489173999999998</v>
      </c>
      <c r="J832" s="5">
        <v>0</v>
      </c>
      <c r="K832" s="5">
        <v>791.14193899999998</v>
      </c>
      <c r="L832" s="5">
        <v>310.71758599999998</v>
      </c>
      <c r="M832" s="5">
        <v>390.78434600000003</v>
      </c>
      <c r="N832" s="5">
        <v>43.627078000000004</v>
      </c>
      <c r="O832" s="5">
        <v>32.720309</v>
      </c>
      <c r="P832" s="5">
        <v>489.51320899999996</v>
      </c>
      <c r="Q832" s="5">
        <v>29.494920999999998</v>
      </c>
      <c r="R832" s="5">
        <v>986.13986299999999</v>
      </c>
      <c r="S832" s="5">
        <v>19.208503</v>
      </c>
      <c r="T832" s="5">
        <v>0</v>
      </c>
      <c r="U832" s="5">
        <v>0</v>
      </c>
      <c r="V832" s="5">
        <v>34.868627000000004</v>
      </c>
      <c r="W832" s="5">
        <v>2355.6859469999995</v>
      </c>
      <c r="X832" s="5">
        <v>2326.1910259999995</v>
      </c>
      <c r="Y832" s="19">
        <v>14.707361000000001</v>
      </c>
      <c r="Z832" s="19">
        <v>73.873913999999999</v>
      </c>
      <c r="AA832" s="19">
        <v>3.9685860000000002</v>
      </c>
      <c r="AB832" s="19">
        <v>0</v>
      </c>
      <c r="AC832" s="19">
        <v>77.842500000000001</v>
      </c>
      <c r="AD832" s="19">
        <v>32.124414999999999</v>
      </c>
      <c r="AE832" s="19">
        <v>28.777329000000002</v>
      </c>
      <c r="AF832" s="19">
        <v>4.1397880000000002</v>
      </c>
      <c r="AG832" s="19">
        <v>3.1048420000000001</v>
      </c>
      <c r="AH832" s="19">
        <v>36.825223000000001</v>
      </c>
      <c r="AI832" s="19">
        <v>1.714647</v>
      </c>
      <c r="AJ832" s="19">
        <v>72.847182000000004</v>
      </c>
      <c r="AK832" s="19">
        <v>0</v>
      </c>
      <c r="AL832" s="19">
        <v>0</v>
      </c>
      <c r="AM832" s="19">
        <v>197.521458</v>
      </c>
    </row>
    <row r="833" spans="1:39">
      <c r="A833" s="6" t="s">
        <v>1646</v>
      </c>
      <c r="B833" s="6" t="s">
        <v>1629</v>
      </c>
      <c r="C833" s="6" t="s">
        <v>1647</v>
      </c>
      <c r="D833" s="5">
        <v>0</v>
      </c>
      <c r="E833" s="5">
        <v>494.54987399999999</v>
      </c>
      <c r="F833" s="5">
        <v>202.83</v>
      </c>
      <c r="G833" s="5">
        <v>697.37987400000009</v>
      </c>
      <c r="H833" s="5">
        <v>2915.8126870000001</v>
      </c>
      <c r="I833" s="5">
        <v>169.81555700000001</v>
      </c>
      <c r="J833" s="5">
        <v>0</v>
      </c>
      <c r="K833" s="5">
        <v>3085.628244</v>
      </c>
      <c r="L833" s="5">
        <v>604.00414899999998</v>
      </c>
      <c r="M833" s="5">
        <v>454.38999899999999</v>
      </c>
      <c r="N833" s="5">
        <v>69.648291999999998</v>
      </c>
      <c r="O833" s="5">
        <v>52.236218000000001</v>
      </c>
      <c r="P833" s="5">
        <v>520.81749000000002</v>
      </c>
      <c r="Q833" s="5">
        <v>62.749095000000004</v>
      </c>
      <c r="R833" s="5">
        <v>1159.8410940000001</v>
      </c>
      <c r="S833" s="5">
        <v>67.398594000000003</v>
      </c>
      <c r="T833" s="5">
        <v>0</v>
      </c>
      <c r="U833" s="5">
        <v>0</v>
      </c>
      <c r="V833" s="5">
        <v>171.08547300000001</v>
      </c>
      <c r="W833" s="5">
        <v>5785.3374279999998</v>
      </c>
      <c r="X833" s="5">
        <v>5722.5883329999997</v>
      </c>
      <c r="Y833" s="19">
        <v>43.636754000000003</v>
      </c>
      <c r="Z833" s="19">
        <v>260.38307800000001</v>
      </c>
      <c r="AA833" s="19">
        <v>15.260185</v>
      </c>
      <c r="AB833" s="19">
        <v>0</v>
      </c>
      <c r="AC833" s="19">
        <v>275.64326299999999</v>
      </c>
      <c r="AD833" s="19">
        <v>59.716161999999997</v>
      </c>
      <c r="AE833" s="19">
        <v>37.325809</v>
      </c>
      <c r="AF833" s="19">
        <v>6.6089560000000001</v>
      </c>
      <c r="AG833" s="19">
        <v>4.9567160000000001</v>
      </c>
      <c r="AH833" s="19">
        <v>42.782485999999999</v>
      </c>
      <c r="AI833" s="19">
        <v>5.1545170000000002</v>
      </c>
      <c r="AJ833" s="19">
        <v>91.673967000000005</v>
      </c>
      <c r="AK833" s="19">
        <v>6.1715549999999997</v>
      </c>
      <c r="AL833" s="19">
        <v>0</v>
      </c>
      <c r="AM833" s="19">
        <v>476.84170099999994</v>
      </c>
    </row>
    <row r="834" spans="1:39">
      <c r="A834" s="6" t="s">
        <v>1648</v>
      </c>
      <c r="B834" s="6" t="s">
        <v>1629</v>
      </c>
      <c r="C834" s="6" t="s">
        <v>1649</v>
      </c>
      <c r="D834" s="5">
        <v>0</v>
      </c>
      <c r="E834" s="5">
        <v>110.02844</v>
      </c>
      <c r="F834" s="5">
        <v>30.927</v>
      </c>
      <c r="G834" s="5">
        <v>140.95544000000001</v>
      </c>
      <c r="H834" s="5">
        <v>606.46458200000006</v>
      </c>
      <c r="I834" s="5">
        <v>33.174036000000001</v>
      </c>
      <c r="J834" s="5">
        <v>0</v>
      </c>
      <c r="K834" s="5">
        <v>639.63861800000006</v>
      </c>
      <c r="L834" s="5">
        <v>297.324656</v>
      </c>
      <c r="M834" s="5">
        <v>405.27378899999997</v>
      </c>
      <c r="N834" s="5">
        <v>43.232002999999999</v>
      </c>
      <c r="O834" s="5">
        <v>32.424002000000002</v>
      </c>
      <c r="P834" s="5">
        <v>505.27282700000001</v>
      </c>
      <c r="Q834" s="5">
        <v>31.994692999999998</v>
      </c>
      <c r="R834" s="5">
        <v>1018.197314</v>
      </c>
      <c r="S834" s="5">
        <v>10.433424</v>
      </c>
      <c r="T834" s="5">
        <v>0</v>
      </c>
      <c r="U834" s="5">
        <v>0</v>
      </c>
      <c r="V834" s="5">
        <v>37.032477</v>
      </c>
      <c r="W834" s="5">
        <v>2143.5819289999999</v>
      </c>
      <c r="X834" s="5">
        <v>2111.5872359999998</v>
      </c>
      <c r="Y834" s="19">
        <v>9.7083919999999999</v>
      </c>
      <c r="Z834" s="19">
        <v>60.578158999999999</v>
      </c>
      <c r="AA834" s="19">
        <v>3.026526</v>
      </c>
      <c r="AB834" s="19">
        <v>0</v>
      </c>
      <c r="AC834" s="19">
        <v>63.604685000000003</v>
      </c>
      <c r="AD834" s="19">
        <v>31.243044000000001</v>
      </c>
      <c r="AE834" s="19">
        <v>36.339837000000003</v>
      </c>
      <c r="AF834" s="19">
        <v>4.1023009999999998</v>
      </c>
      <c r="AG834" s="19">
        <v>3.0767250000000002</v>
      </c>
      <c r="AH834" s="19">
        <v>45.396648999999996</v>
      </c>
      <c r="AI834" s="19">
        <v>2.8158449999999999</v>
      </c>
      <c r="AJ834" s="19">
        <v>88.915512000000007</v>
      </c>
      <c r="AK834" s="19">
        <v>1.181713</v>
      </c>
      <c r="AL834" s="19">
        <v>0</v>
      </c>
      <c r="AM834" s="19">
        <v>194.653346</v>
      </c>
    </row>
    <row r="835" spans="1:39">
      <c r="A835" s="5" t="s">
        <v>1650</v>
      </c>
      <c r="B835" s="5" t="s">
        <v>694</v>
      </c>
      <c r="C835" s="5" t="s">
        <v>1651</v>
      </c>
      <c r="D835" s="5">
        <v>98132.679753000004</v>
      </c>
      <c r="E835" s="5">
        <v>3947.3925810000001</v>
      </c>
      <c r="F835" s="5">
        <v>1733.3910000000001</v>
      </c>
      <c r="G835" s="5">
        <v>103813.463334</v>
      </c>
      <c r="H835" s="5">
        <v>19392.103534999998</v>
      </c>
      <c r="I835" s="5">
        <v>1992.243731</v>
      </c>
      <c r="J835" s="5">
        <v>1976.6196359999999</v>
      </c>
      <c r="K835" s="5">
        <v>23360.966902</v>
      </c>
      <c r="L835" s="5">
        <v>4274.5858739999994</v>
      </c>
      <c r="M835" s="5">
        <v>0</v>
      </c>
      <c r="N835" s="5">
        <v>595.08037100000001</v>
      </c>
      <c r="O835" s="5">
        <v>446.31028000000003</v>
      </c>
      <c r="P835" s="5">
        <v>6222.1259330000003</v>
      </c>
      <c r="Q835" s="5">
        <v>749.653727</v>
      </c>
      <c r="R835" s="5">
        <v>8013.1703109999999</v>
      </c>
      <c r="S835" s="5">
        <v>562.47380599999997</v>
      </c>
      <c r="T835" s="5">
        <v>0</v>
      </c>
      <c r="U835" s="5">
        <v>0</v>
      </c>
      <c r="V835" s="5">
        <v>1221.4020190000001</v>
      </c>
      <c r="W835" s="5">
        <v>141246.06224599999</v>
      </c>
      <c r="X835" s="5">
        <v>140496.40851899999</v>
      </c>
      <c r="Y835" s="19">
        <v>0</v>
      </c>
      <c r="Z835" s="19">
        <v>1738.243694</v>
      </c>
      <c r="AA835" s="19">
        <v>175.30693299999999</v>
      </c>
      <c r="AB835" s="19">
        <v>1567.788166</v>
      </c>
      <c r="AC835" s="19">
        <v>3481.3387929999999</v>
      </c>
      <c r="AD835" s="19">
        <v>443.41597200000001</v>
      </c>
      <c r="AE835" s="19">
        <v>0</v>
      </c>
      <c r="AF835" s="19">
        <v>56.467478999999997</v>
      </c>
      <c r="AG835" s="19">
        <v>42.350611000000001</v>
      </c>
      <c r="AH835" s="19">
        <v>541.02766399999996</v>
      </c>
      <c r="AI835" s="19">
        <v>65.184055999999998</v>
      </c>
      <c r="AJ835" s="19">
        <v>639.84575400000006</v>
      </c>
      <c r="AK835" s="19">
        <v>52.694648999999998</v>
      </c>
      <c r="AL835" s="19">
        <v>0</v>
      </c>
      <c r="AM835" s="19">
        <v>4617.2951679999996</v>
      </c>
    </row>
    <row r="836" spans="1:39">
      <c r="A836" s="6" t="s">
        <v>1652</v>
      </c>
      <c r="B836" s="6" t="s">
        <v>694</v>
      </c>
      <c r="C836" s="6" t="s">
        <v>1653</v>
      </c>
      <c r="D836" s="5">
        <v>0</v>
      </c>
      <c r="E836" s="5">
        <v>167.891052</v>
      </c>
      <c r="F836" s="5">
        <v>58.607999999999997</v>
      </c>
      <c r="G836" s="5">
        <v>226.49905200000001</v>
      </c>
      <c r="H836" s="5">
        <v>1138.1121659999999</v>
      </c>
      <c r="I836" s="5">
        <v>66.402373000000011</v>
      </c>
      <c r="J836" s="5">
        <v>127.96396700000001</v>
      </c>
      <c r="K836" s="5">
        <v>1332.4785059999999</v>
      </c>
      <c r="L836" s="5">
        <v>407.116062</v>
      </c>
      <c r="M836" s="5">
        <v>532.76913300000001</v>
      </c>
      <c r="N836" s="5">
        <v>50.873692999999996</v>
      </c>
      <c r="O836" s="5">
        <v>38.155269999999994</v>
      </c>
      <c r="P836" s="5">
        <v>685.51781000000005</v>
      </c>
      <c r="Q836" s="5">
        <v>29.535878</v>
      </c>
      <c r="R836" s="5">
        <v>1336.851784</v>
      </c>
      <c r="S836" s="5">
        <v>24.590837000000001</v>
      </c>
      <c r="T836" s="5">
        <v>0</v>
      </c>
      <c r="U836" s="5">
        <v>0</v>
      </c>
      <c r="V836" s="5">
        <v>116.88668200000001</v>
      </c>
      <c r="W836" s="5">
        <v>3444.4229229999996</v>
      </c>
      <c r="X836" s="5">
        <v>3414.8870449999995</v>
      </c>
      <c r="Y836" s="19">
        <v>14.813917</v>
      </c>
      <c r="Z836" s="19">
        <v>104.38079500000001</v>
      </c>
      <c r="AA836" s="19">
        <v>6.3913080000000004</v>
      </c>
      <c r="AB836" s="19">
        <v>0</v>
      </c>
      <c r="AC836" s="19">
        <v>110.772103</v>
      </c>
      <c r="AD836" s="19">
        <v>40.432349000000002</v>
      </c>
      <c r="AE836" s="19">
        <v>47.741714000000002</v>
      </c>
      <c r="AF836" s="19">
        <v>4.8274239999999997</v>
      </c>
      <c r="AG836" s="19">
        <v>3.620568</v>
      </c>
      <c r="AH836" s="19">
        <v>61.561593999999999</v>
      </c>
      <c r="AI836" s="19">
        <v>2.5690819999999999</v>
      </c>
      <c r="AJ836" s="19">
        <v>117.7513</v>
      </c>
      <c r="AK836" s="19">
        <v>2.8034020000000002</v>
      </c>
      <c r="AL836" s="19">
        <v>0</v>
      </c>
      <c r="AM836" s="19">
        <v>286.57307100000003</v>
      </c>
    </row>
    <row r="837" spans="1:39">
      <c r="A837" s="6" t="s">
        <v>1654</v>
      </c>
      <c r="B837" s="6" t="s">
        <v>694</v>
      </c>
      <c r="C837" s="6" t="s">
        <v>748</v>
      </c>
      <c r="D837" s="5">
        <v>0</v>
      </c>
      <c r="E837" s="5">
        <v>95.785401999999991</v>
      </c>
      <c r="F837" s="5">
        <v>39.234000000000002</v>
      </c>
      <c r="G837" s="5">
        <v>135.01940200000001</v>
      </c>
      <c r="H837" s="5">
        <v>664.50176899999997</v>
      </c>
      <c r="I837" s="5">
        <v>32.984892000000002</v>
      </c>
      <c r="J837" s="5">
        <v>64.299390000000002</v>
      </c>
      <c r="K837" s="5">
        <v>761.78605099999993</v>
      </c>
      <c r="L837" s="5">
        <v>277.31957400000005</v>
      </c>
      <c r="M837" s="5">
        <v>462.16972200000004</v>
      </c>
      <c r="N837" s="5">
        <v>35.113264999999998</v>
      </c>
      <c r="O837" s="5">
        <v>26.334948000000001</v>
      </c>
      <c r="P837" s="5">
        <v>575.09483999999998</v>
      </c>
      <c r="Q837" s="5">
        <v>37.140904999999997</v>
      </c>
      <c r="R837" s="5">
        <v>1135.8536799999999</v>
      </c>
      <c r="S837" s="5">
        <v>12.813454999999999</v>
      </c>
      <c r="T837" s="5">
        <v>0</v>
      </c>
      <c r="U837" s="5">
        <v>0</v>
      </c>
      <c r="V837" s="5">
        <v>43.764961</v>
      </c>
      <c r="W837" s="5">
        <v>2366.557123</v>
      </c>
      <c r="X837" s="5">
        <v>2329.4162180000003</v>
      </c>
      <c r="Y837" s="19">
        <v>8.4516530000000003</v>
      </c>
      <c r="Z837" s="19">
        <v>62.584431000000002</v>
      </c>
      <c r="AA837" s="19">
        <v>3.255261</v>
      </c>
      <c r="AB837" s="19">
        <v>0</v>
      </c>
      <c r="AC837" s="19">
        <v>65.839691999999999</v>
      </c>
      <c r="AD837" s="19">
        <v>27.33981</v>
      </c>
      <c r="AE837" s="19">
        <v>29.795666000000001</v>
      </c>
      <c r="AF837" s="19">
        <v>3.3319109999999998</v>
      </c>
      <c r="AG837" s="19">
        <v>2.4989330000000001</v>
      </c>
      <c r="AH837" s="19">
        <v>38.302559000000002</v>
      </c>
      <c r="AI837" s="19">
        <v>1.6728449999999999</v>
      </c>
      <c r="AJ837" s="19">
        <v>73.929068999999998</v>
      </c>
      <c r="AK837" s="19">
        <v>1.521474</v>
      </c>
      <c r="AL837" s="19">
        <v>0</v>
      </c>
      <c r="AM837" s="19">
        <v>177.08169799999999</v>
      </c>
    </row>
    <row r="838" spans="1:39">
      <c r="A838" s="6" t="s">
        <v>1655</v>
      </c>
      <c r="B838" s="6" t="s">
        <v>694</v>
      </c>
      <c r="C838" s="6" t="s">
        <v>1656</v>
      </c>
      <c r="D838" s="5">
        <v>0</v>
      </c>
      <c r="E838" s="5">
        <v>387.90265299999999</v>
      </c>
      <c r="F838" s="5">
        <v>123.18899999999999</v>
      </c>
      <c r="G838" s="5">
        <v>511.09165300000001</v>
      </c>
      <c r="H838" s="5">
        <v>2543.0672880000002</v>
      </c>
      <c r="I838" s="5">
        <v>137.775035</v>
      </c>
      <c r="J838" s="5">
        <v>148.96757500000001</v>
      </c>
      <c r="K838" s="5">
        <v>2829.8098980000004</v>
      </c>
      <c r="L838" s="5">
        <v>494.85151400000001</v>
      </c>
      <c r="M838" s="5">
        <v>373.16069799999997</v>
      </c>
      <c r="N838" s="5">
        <v>50.883372999999999</v>
      </c>
      <c r="O838" s="5">
        <v>38.162528000000002</v>
      </c>
      <c r="P838" s="5">
        <v>427.71323799999999</v>
      </c>
      <c r="Q838" s="5">
        <v>51.531714999999998</v>
      </c>
      <c r="R838" s="5">
        <v>941.45155199999999</v>
      </c>
      <c r="S838" s="5">
        <v>45.959618999999996</v>
      </c>
      <c r="T838" s="5">
        <v>0</v>
      </c>
      <c r="U838" s="5">
        <v>0</v>
      </c>
      <c r="V838" s="5">
        <v>168.423416</v>
      </c>
      <c r="W838" s="5">
        <v>4991.5876520000011</v>
      </c>
      <c r="X838" s="5">
        <v>4940.055937000001</v>
      </c>
      <c r="Y838" s="19">
        <v>34.226705000000003</v>
      </c>
      <c r="Z838" s="19">
        <v>246.49684400000001</v>
      </c>
      <c r="AA838" s="19">
        <v>13.635161</v>
      </c>
      <c r="AB838" s="19">
        <v>30.99775</v>
      </c>
      <c r="AC838" s="19">
        <v>291.12975499999999</v>
      </c>
      <c r="AD838" s="19">
        <v>45.788041</v>
      </c>
      <c r="AE838" s="19">
        <v>35.485402000000001</v>
      </c>
      <c r="AF838" s="19">
        <v>4.8283440000000004</v>
      </c>
      <c r="AG838" s="19">
        <v>3.6212580000000001</v>
      </c>
      <c r="AH838" s="19">
        <v>40.673029999999997</v>
      </c>
      <c r="AI838" s="19">
        <v>4.9003649999999999</v>
      </c>
      <c r="AJ838" s="19">
        <v>84.608034000000004</v>
      </c>
      <c r="AK838" s="19">
        <v>5.1242429999999999</v>
      </c>
      <c r="AL838" s="19">
        <v>0</v>
      </c>
      <c r="AM838" s="19">
        <v>460.876778</v>
      </c>
    </row>
    <row r="839" spans="1:39">
      <c r="A839" s="5" t="s">
        <v>1657</v>
      </c>
      <c r="B839" s="5" t="s">
        <v>694</v>
      </c>
      <c r="C839" s="5" t="s">
        <v>1658</v>
      </c>
      <c r="D839" s="5">
        <v>34197.020555000003</v>
      </c>
      <c r="E839" s="5">
        <v>1383.3070910000001</v>
      </c>
      <c r="F839" s="5">
        <v>612.41700000000003</v>
      </c>
      <c r="G839" s="5">
        <v>36192.744645999999</v>
      </c>
      <c r="H839" s="5">
        <v>8523.2941150000006</v>
      </c>
      <c r="I839" s="5">
        <v>761.68087700000001</v>
      </c>
      <c r="J839" s="5">
        <v>1596.3655120000001</v>
      </c>
      <c r="K839" s="5">
        <v>10881.340504</v>
      </c>
      <c r="L839" s="5">
        <v>2428.8424599999998</v>
      </c>
      <c r="M839" s="5">
        <v>0</v>
      </c>
      <c r="N839" s="5">
        <v>244.59957600000001</v>
      </c>
      <c r="O839" s="5">
        <v>183.44968299999999</v>
      </c>
      <c r="P839" s="5">
        <v>2769.2779150000001</v>
      </c>
      <c r="Q839" s="5">
        <v>333.647942</v>
      </c>
      <c r="R839" s="5">
        <v>3530.9751160000001</v>
      </c>
      <c r="S839" s="5">
        <v>182.90610999999998</v>
      </c>
      <c r="T839" s="5">
        <v>0</v>
      </c>
      <c r="U839" s="5">
        <v>0</v>
      </c>
      <c r="V839" s="5">
        <v>510.85498100000001</v>
      </c>
      <c r="W839" s="5">
        <v>53727.663816999993</v>
      </c>
      <c r="X839" s="5">
        <v>53394.01587499999</v>
      </c>
      <c r="Y839" s="19">
        <v>0</v>
      </c>
      <c r="Z839" s="19">
        <v>718.15905299999997</v>
      </c>
      <c r="AA839" s="19">
        <v>74.427456000000006</v>
      </c>
      <c r="AB839" s="19">
        <v>175.26668000000001</v>
      </c>
      <c r="AC839" s="19">
        <v>967.85318900000004</v>
      </c>
      <c r="AD839" s="19">
        <v>216.09260800000001</v>
      </c>
      <c r="AE839" s="19">
        <v>0</v>
      </c>
      <c r="AF839" s="19">
        <v>23.210179</v>
      </c>
      <c r="AG839" s="19">
        <v>17.407634000000002</v>
      </c>
      <c r="AH839" s="19">
        <v>264.89635800000002</v>
      </c>
      <c r="AI839" s="19">
        <v>31.915223999999998</v>
      </c>
      <c r="AJ839" s="19">
        <v>305.51417099999998</v>
      </c>
      <c r="AK839" s="19">
        <v>16.46949</v>
      </c>
      <c r="AL839" s="19">
        <v>0</v>
      </c>
      <c r="AM839" s="19">
        <v>1505.9294580000001</v>
      </c>
    </row>
    <row r="840" spans="1:39">
      <c r="A840" s="6" t="s">
        <v>1659</v>
      </c>
      <c r="B840" s="6" t="s">
        <v>694</v>
      </c>
      <c r="C840" s="6" t="s">
        <v>1660</v>
      </c>
      <c r="D840" s="5">
        <v>0</v>
      </c>
      <c r="E840" s="5">
        <v>188.87406799999999</v>
      </c>
      <c r="F840" s="5">
        <v>80.204999999999998</v>
      </c>
      <c r="G840" s="5">
        <v>269.07906799999995</v>
      </c>
      <c r="H840" s="5">
        <v>1343.6151240000002</v>
      </c>
      <c r="I840" s="5">
        <v>54.049847</v>
      </c>
      <c r="J840" s="5">
        <v>0</v>
      </c>
      <c r="K840" s="5">
        <v>1397.6649710000002</v>
      </c>
      <c r="L840" s="5">
        <v>371.74405000000002</v>
      </c>
      <c r="M840" s="5">
        <v>451.971001</v>
      </c>
      <c r="N840" s="5">
        <v>38.948311000000004</v>
      </c>
      <c r="O840" s="5">
        <v>29.211235000000002</v>
      </c>
      <c r="P840" s="5">
        <v>587.14957200000003</v>
      </c>
      <c r="Q840" s="5">
        <v>21.765211000000001</v>
      </c>
      <c r="R840" s="5">
        <v>1129.0453300000001</v>
      </c>
      <c r="S840" s="5">
        <v>29.500143999999999</v>
      </c>
      <c r="T840" s="5">
        <v>0</v>
      </c>
      <c r="U840" s="5">
        <v>0</v>
      </c>
      <c r="V840" s="5">
        <v>96.863504000000006</v>
      </c>
      <c r="W840" s="5">
        <v>3293.8970670000003</v>
      </c>
      <c r="X840" s="5">
        <v>3272.131856</v>
      </c>
      <c r="Y840" s="19">
        <v>16.665358999999999</v>
      </c>
      <c r="Z840" s="19">
        <v>120.683913</v>
      </c>
      <c r="AA840" s="19">
        <v>5.3090590000000004</v>
      </c>
      <c r="AB840" s="19">
        <v>0</v>
      </c>
      <c r="AC840" s="19">
        <v>125.99297199999999</v>
      </c>
      <c r="AD840" s="19">
        <v>33.698579000000002</v>
      </c>
      <c r="AE840" s="19">
        <v>48.589235000000002</v>
      </c>
      <c r="AF840" s="19">
        <v>3.6958199999999999</v>
      </c>
      <c r="AG840" s="19">
        <v>2.7718660000000002</v>
      </c>
      <c r="AH840" s="19">
        <v>62.036107999999999</v>
      </c>
      <c r="AI840" s="19">
        <v>2.978418</v>
      </c>
      <c r="AJ840" s="19">
        <v>117.093029</v>
      </c>
      <c r="AK840" s="19">
        <v>2.9667219999999999</v>
      </c>
      <c r="AL840" s="19">
        <v>0</v>
      </c>
      <c r="AM840" s="19">
        <v>296.41666100000003</v>
      </c>
    </row>
    <row r="841" spans="1:39">
      <c r="A841" s="6" t="s">
        <v>1661</v>
      </c>
      <c r="B841" s="6" t="s">
        <v>694</v>
      </c>
      <c r="C841" s="6" t="s">
        <v>1662</v>
      </c>
      <c r="D841" s="5">
        <v>0</v>
      </c>
      <c r="E841" s="5">
        <v>118.53079</v>
      </c>
      <c r="F841" s="5">
        <v>43.457999999999998</v>
      </c>
      <c r="G841" s="5">
        <v>161.98878999999997</v>
      </c>
      <c r="H841" s="5">
        <v>836.50620499999991</v>
      </c>
      <c r="I841" s="5">
        <v>47.791233999999996</v>
      </c>
      <c r="J841" s="5">
        <v>0</v>
      </c>
      <c r="K841" s="5">
        <v>884.29743900000005</v>
      </c>
      <c r="L841" s="5">
        <v>356.458528</v>
      </c>
      <c r="M841" s="5">
        <v>387.34467799999999</v>
      </c>
      <c r="N841" s="5">
        <v>50.142894999999996</v>
      </c>
      <c r="O841" s="5">
        <v>37.607169999999996</v>
      </c>
      <c r="P841" s="5">
        <v>492.27849099999997</v>
      </c>
      <c r="Q841" s="5">
        <v>25.074155999999999</v>
      </c>
      <c r="R841" s="5">
        <v>992.44739000000004</v>
      </c>
      <c r="S841" s="5">
        <v>14.374267</v>
      </c>
      <c r="T841" s="5">
        <v>0</v>
      </c>
      <c r="U841" s="5">
        <v>0</v>
      </c>
      <c r="V841" s="5">
        <v>52.511828999999999</v>
      </c>
      <c r="W841" s="5">
        <v>2462.0782429999999</v>
      </c>
      <c r="X841" s="5">
        <v>2437.0040869999998</v>
      </c>
      <c r="Y841" s="19">
        <v>10.458599</v>
      </c>
      <c r="Z841" s="19">
        <v>68.210927999999996</v>
      </c>
      <c r="AA841" s="19">
        <v>4.4554010000000002</v>
      </c>
      <c r="AB841" s="19">
        <v>0</v>
      </c>
      <c r="AC841" s="19">
        <v>72.666329000000005</v>
      </c>
      <c r="AD841" s="19">
        <v>36.449989000000002</v>
      </c>
      <c r="AE841" s="19">
        <v>41.048580999999999</v>
      </c>
      <c r="AF841" s="19">
        <v>4.7580790000000004</v>
      </c>
      <c r="AG841" s="19">
        <v>3.5685579999999999</v>
      </c>
      <c r="AH841" s="19">
        <v>51.495435999999998</v>
      </c>
      <c r="AI841" s="19">
        <v>3.053353</v>
      </c>
      <c r="AJ841" s="19">
        <v>100.870654</v>
      </c>
      <c r="AK841" s="19">
        <v>1.657368</v>
      </c>
      <c r="AL841" s="19">
        <v>0</v>
      </c>
      <c r="AM841" s="19">
        <v>222.10293899999999</v>
      </c>
    </row>
    <row r="842" spans="1:39">
      <c r="A842" s="6" t="s">
        <v>1663</v>
      </c>
      <c r="B842" s="6" t="s">
        <v>694</v>
      </c>
      <c r="C842" s="6" t="s">
        <v>1664</v>
      </c>
      <c r="D842" s="5">
        <v>0</v>
      </c>
      <c r="E842" s="5">
        <v>463.88727400000005</v>
      </c>
      <c r="F842" s="5">
        <v>158.01300000000001</v>
      </c>
      <c r="G842" s="5">
        <v>621.90027399999997</v>
      </c>
      <c r="H842" s="5">
        <v>2108.7810890000001</v>
      </c>
      <c r="I842" s="5">
        <v>153.07039699999999</v>
      </c>
      <c r="J842" s="5">
        <v>323.16409499999997</v>
      </c>
      <c r="K842" s="5">
        <v>2585.0155810000001</v>
      </c>
      <c r="L842" s="5">
        <v>529.6623689999999</v>
      </c>
      <c r="M842" s="5">
        <v>391.12915500000003</v>
      </c>
      <c r="N842" s="5">
        <v>51.145634000000001</v>
      </c>
      <c r="O842" s="5">
        <v>38.359224999999995</v>
      </c>
      <c r="P842" s="5">
        <v>448.308513</v>
      </c>
      <c r="Q842" s="5">
        <v>54.013074000000003</v>
      </c>
      <c r="R842" s="5">
        <v>982.955601</v>
      </c>
      <c r="S842" s="5">
        <v>66.274247000000003</v>
      </c>
      <c r="T842" s="5">
        <v>0</v>
      </c>
      <c r="U842" s="5">
        <v>0</v>
      </c>
      <c r="V842" s="5">
        <v>176.665108</v>
      </c>
      <c r="W842" s="5">
        <v>4962.4731800000009</v>
      </c>
      <c r="X842" s="5">
        <v>4908.4601060000005</v>
      </c>
      <c r="Y842" s="19">
        <v>40.931229999999999</v>
      </c>
      <c r="Z842" s="19">
        <v>180.40385499999999</v>
      </c>
      <c r="AA842" s="19">
        <v>11.588146999999999</v>
      </c>
      <c r="AB842" s="19">
        <v>34.529694999999997</v>
      </c>
      <c r="AC842" s="19">
        <v>226.52169699999999</v>
      </c>
      <c r="AD842" s="19">
        <v>45.333244999999998</v>
      </c>
      <c r="AE842" s="19">
        <v>31.450182999999999</v>
      </c>
      <c r="AF842" s="19">
        <v>4.8532320000000002</v>
      </c>
      <c r="AG842" s="19">
        <v>3.639923</v>
      </c>
      <c r="AH842" s="19">
        <v>36.047901000000003</v>
      </c>
      <c r="AI842" s="19">
        <v>4.343121</v>
      </c>
      <c r="AJ842" s="19">
        <v>75.991238999999993</v>
      </c>
      <c r="AK842" s="19">
        <v>6.4187349999999999</v>
      </c>
      <c r="AL842" s="19">
        <v>0</v>
      </c>
      <c r="AM842" s="19">
        <v>395.196146</v>
      </c>
    </row>
    <row r="843" spans="1:39">
      <c r="A843" s="6" t="s">
        <v>1665</v>
      </c>
      <c r="B843" s="6" t="s">
        <v>694</v>
      </c>
      <c r="C843" s="6" t="s">
        <v>1666</v>
      </c>
      <c r="D843" s="5">
        <v>0</v>
      </c>
      <c r="E843" s="5">
        <v>284.00204599999995</v>
      </c>
      <c r="F843" s="5">
        <v>105.99299999999999</v>
      </c>
      <c r="G843" s="5">
        <v>389.99504599999995</v>
      </c>
      <c r="H843" s="5">
        <v>1651.665101</v>
      </c>
      <c r="I843" s="5">
        <v>109.189876</v>
      </c>
      <c r="J843" s="5">
        <v>0</v>
      </c>
      <c r="K843" s="5">
        <v>1760.854977</v>
      </c>
      <c r="L843" s="5">
        <v>510.88266999999996</v>
      </c>
      <c r="M843" s="5">
        <v>647.51443000000006</v>
      </c>
      <c r="N843" s="5">
        <v>56.654442000000003</v>
      </c>
      <c r="O843" s="5">
        <v>42.490832000000005</v>
      </c>
      <c r="P843" s="5">
        <v>832.27391799999998</v>
      </c>
      <c r="Q843" s="5">
        <v>36.419221</v>
      </c>
      <c r="R843" s="5">
        <v>1615.3528430000001</v>
      </c>
      <c r="S843" s="5">
        <v>42.480691</v>
      </c>
      <c r="T843" s="5">
        <v>0</v>
      </c>
      <c r="U843" s="5">
        <v>45.811334000000002</v>
      </c>
      <c r="V843" s="5">
        <v>138.06758199999999</v>
      </c>
      <c r="W843" s="5">
        <v>4503.4451429999999</v>
      </c>
      <c r="X843" s="5">
        <v>4467.0259219999998</v>
      </c>
      <c r="Y843" s="19">
        <v>25.059004000000002</v>
      </c>
      <c r="Z843" s="19">
        <v>147.939672</v>
      </c>
      <c r="AA843" s="19">
        <v>10.11678</v>
      </c>
      <c r="AB843" s="19">
        <v>0</v>
      </c>
      <c r="AC843" s="19">
        <v>158.05645200000001</v>
      </c>
      <c r="AD843" s="19">
        <v>46.906607999999999</v>
      </c>
      <c r="AE843" s="19">
        <v>54.325342999999997</v>
      </c>
      <c r="AF843" s="19">
        <v>5.3759620000000004</v>
      </c>
      <c r="AG843" s="19">
        <v>4.0319729999999998</v>
      </c>
      <c r="AH843" s="19">
        <v>70.496176000000006</v>
      </c>
      <c r="AI843" s="19">
        <v>2.661492</v>
      </c>
      <c r="AJ843" s="19">
        <v>134.229454</v>
      </c>
      <c r="AK843" s="19">
        <v>4.4216639999999998</v>
      </c>
      <c r="AL843" s="19">
        <v>0</v>
      </c>
      <c r="AM843" s="19">
        <v>368.67318200000005</v>
      </c>
    </row>
    <row r="844" spans="1:39">
      <c r="A844" s="6" t="s">
        <v>1667</v>
      </c>
      <c r="B844" s="6" t="s">
        <v>694</v>
      </c>
      <c r="C844" s="6" t="s">
        <v>1668</v>
      </c>
      <c r="D844" s="5">
        <v>0</v>
      </c>
      <c r="E844" s="5">
        <v>273.15854400000001</v>
      </c>
      <c r="F844" s="5">
        <v>100.818</v>
      </c>
      <c r="G844" s="5">
        <v>373.97654399999999</v>
      </c>
      <c r="H844" s="5">
        <v>1771.4147109999999</v>
      </c>
      <c r="I844" s="5">
        <v>129.74048200000001</v>
      </c>
      <c r="J844" s="5">
        <v>225.50179299999999</v>
      </c>
      <c r="K844" s="5">
        <v>2126.656986</v>
      </c>
      <c r="L844" s="5">
        <v>631.079925</v>
      </c>
      <c r="M844" s="5">
        <v>738.90618099999995</v>
      </c>
      <c r="N844" s="5">
        <v>80.467559999999992</v>
      </c>
      <c r="O844" s="5">
        <v>60.350669000000003</v>
      </c>
      <c r="P844" s="5">
        <v>934.98776100000009</v>
      </c>
      <c r="Q844" s="5">
        <v>50.239110999999994</v>
      </c>
      <c r="R844" s="5">
        <v>1864.951282</v>
      </c>
      <c r="S844" s="5">
        <v>62.107004000000003</v>
      </c>
      <c r="T844" s="5">
        <v>0</v>
      </c>
      <c r="U844" s="5">
        <v>449.77549399999998</v>
      </c>
      <c r="V844" s="5">
        <v>247.805114</v>
      </c>
      <c r="W844" s="5">
        <v>5756.3523489999998</v>
      </c>
      <c r="X844" s="5">
        <v>5706.1132379999999</v>
      </c>
      <c r="Y844" s="19">
        <v>22.478404999999999</v>
      </c>
      <c r="Z844" s="19">
        <v>169.12671800000001</v>
      </c>
      <c r="AA844" s="19">
        <v>12.193493</v>
      </c>
      <c r="AB844" s="19">
        <v>0</v>
      </c>
      <c r="AC844" s="19">
        <v>181.320211</v>
      </c>
      <c r="AD844" s="19">
        <v>62.304510999999998</v>
      </c>
      <c r="AE844" s="19">
        <v>61.054265000000001</v>
      </c>
      <c r="AF844" s="19">
        <v>7.6355969999999997</v>
      </c>
      <c r="AG844" s="19">
        <v>5.7266979999999998</v>
      </c>
      <c r="AH844" s="19">
        <v>78.041747000000001</v>
      </c>
      <c r="AI844" s="19">
        <v>3.6889910000000001</v>
      </c>
      <c r="AJ844" s="19">
        <v>152.45830699999999</v>
      </c>
      <c r="AK844" s="19">
        <v>0</v>
      </c>
      <c r="AL844" s="19">
        <v>0</v>
      </c>
      <c r="AM844" s="19">
        <v>418.56143400000002</v>
      </c>
    </row>
    <row r="845" spans="1:39">
      <c r="A845" s="6" t="s">
        <v>1669</v>
      </c>
      <c r="B845" s="6" t="s">
        <v>694</v>
      </c>
      <c r="C845" s="6" t="s">
        <v>1670</v>
      </c>
      <c r="D845" s="5">
        <v>0</v>
      </c>
      <c r="E845" s="5">
        <v>310.48740299999997</v>
      </c>
      <c r="F845" s="5">
        <v>96.744</v>
      </c>
      <c r="G845" s="5">
        <v>407.231403</v>
      </c>
      <c r="H845" s="5">
        <v>1475.8234909999999</v>
      </c>
      <c r="I845" s="5">
        <v>110.55018200000001</v>
      </c>
      <c r="J845" s="5">
        <v>0</v>
      </c>
      <c r="K845" s="5">
        <v>1586.3736730000001</v>
      </c>
      <c r="L845" s="5">
        <v>527.407329</v>
      </c>
      <c r="M845" s="5">
        <v>673.30415300000004</v>
      </c>
      <c r="N845" s="5">
        <v>61.969205000000002</v>
      </c>
      <c r="O845" s="5">
        <v>46.476902000000003</v>
      </c>
      <c r="P845" s="5">
        <v>858.89383099999998</v>
      </c>
      <c r="Q845" s="5">
        <v>41.710082999999997</v>
      </c>
      <c r="R845" s="5">
        <v>1682.3541740000001</v>
      </c>
      <c r="S845" s="5">
        <v>54.417283000000005</v>
      </c>
      <c r="T845" s="5">
        <v>0</v>
      </c>
      <c r="U845" s="5">
        <v>569.01639299999999</v>
      </c>
      <c r="V845" s="5">
        <v>235.07842199999999</v>
      </c>
      <c r="W845" s="5">
        <v>5061.8786769999997</v>
      </c>
      <c r="X845" s="5">
        <v>5020.1685940000007</v>
      </c>
      <c r="Y845" s="19">
        <v>25.606497000000001</v>
      </c>
      <c r="Z845" s="19">
        <v>141.559146</v>
      </c>
      <c r="AA845" s="19">
        <v>9.5976710000000001</v>
      </c>
      <c r="AB845" s="19">
        <v>0</v>
      </c>
      <c r="AC845" s="19">
        <v>151.15681699999999</v>
      </c>
      <c r="AD845" s="19">
        <v>50.194530999999998</v>
      </c>
      <c r="AE845" s="19">
        <v>68.565185</v>
      </c>
      <c r="AF845" s="19">
        <v>5.8802810000000001</v>
      </c>
      <c r="AG845" s="19">
        <v>4.4102100000000002</v>
      </c>
      <c r="AH845" s="19">
        <v>86.571878999999996</v>
      </c>
      <c r="AI845" s="19">
        <v>4.7725749999999998</v>
      </c>
      <c r="AJ845" s="19">
        <v>165.42755500000001</v>
      </c>
      <c r="AK845" s="19">
        <v>0</v>
      </c>
      <c r="AL845" s="19">
        <v>0</v>
      </c>
      <c r="AM845" s="19">
        <v>392.38539999999995</v>
      </c>
    </row>
    <row r="846" spans="1:39">
      <c r="A846" s="6" t="s">
        <v>1671</v>
      </c>
      <c r="B846" s="6" t="s">
        <v>694</v>
      </c>
      <c r="C846" s="6" t="s">
        <v>1672</v>
      </c>
      <c r="D846" s="5">
        <v>0</v>
      </c>
      <c r="E846" s="5">
        <v>437.29555399999998</v>
      </c>
      <c r="F846" s="5">
        <v>178.398</v>
      </c>
      <c r="G846" s="5">
        <v>615.69355399999995</v>
      </c>
      <c r="H846" s="5">
        <v>2951.432327</v>
      </c>
      <c r="I846" s="5">
        <v>129.022445</v>
      </c>
      <c r="J846" s="5">
        <v>225.31947299999999</v>
      </c>
      <c r="K846" s="5">
        <v>3305.7742450000001</v>
      </c>
      <c r="L846" s="5">
        <v>647.092984</v>
      </c>
      <c r="M846" s="5">
        <v>483.89358600000003</v>
      </c>
      <c r="N846" s="5">
        <v>64.515360999999999</v>
      </c>
      <c r="O846" s="5">
        <v>48.386521000000002</v>
      </c>
      <c r="P846" s="5">
        <v>554.63421900000003</v>
      </c>
      <c r="Q846" s="5">
        <v>66.823399999999992</v>
      </c>
      <c r="R846" s="5">
        <v>1218.2530870000001</v>
      </c>
      <c r="S846" s="5">
        <v>75.044583000000003</v>
      </c>
      <c r="T846" s="5">
        <v>0</v>
      </c>
      <c r="U846" s="5">
        <v>0</v>
      </c>
      <c r="V846" s="5">
        <v>314.04751099999999</v>
      </c>
      <c r="W846" s="5">
        <v>6175.9059639999996</v>
      </c>
      <c r="X846" s="5">
        <v>6109.0825639999994</v>
      </c>
      <c r="Y846" s="19">
        <v>38.584902</v>
      </c>
      <c r="Z846" s="19">
        <v>290.75284099999999</v>
      </c>
      <c r="AA846" s="19">
        <v>11.620739</v>
      </c>
      <c r="AB846" s="19">
        <v>0</v>
      </c>
      <c r="AC846" s="19">
        <v>302.37358</v>
      </c>
      <c r="AD846" s="19">
        <v>58.135356999999999</v>
      </c>
      <c r="AE846" s="19">
        <v>40.741909</v>
      </c>
      <c r="AF846" s="19">
        <v>6.1218890000000004</v>
      </c>
      <c r="AG846" s="19">
        <v>4.591418</v>
      </c>
      <c r="AH846" s="19">
        <v>46.697988000000002</v>
      </c>
      <c r="AI846" s="19">
        <v>5.6262629999999998</v>
      </c>
      <c r="AJ846" s="19">
        <v>98.153204000000002</v>
      </c>
      <c r="AK846" s="19">
        <v>6.8947729999999998</v>
      </c>
      <c r="AL846" s="19">
        <v>0</v>
      </c>
      <c r="AM846" s="19">
        <v>504.14181600000001</v>
      </c>
    </row>
    <row r="847" spans="1:39">
      <c r="A847" s="6" t="s">
        <v>1673</v>
      </c>
      <c r="B847" s="6" t="s">
        <v>694</v>
      </c>
      <c r="C847" s="6" t="s">
        <v>1674</v>
      </c>
      <c r="D847" s="5">
        <v>0</v>
      </c>
      <c r="E847" s="5">
        <v>932.11478399999999</v>
      </c>
      <c r="F847" s="5">
        <v>334.80599999999998</v>
      </c>
      <c r="G847" s="5">
        <v>1266.9207839999999</v>
      </c>
      <c r="H847" s="5">
        <v>4095.689789</v>
      </c>
      <c r="I847" s="5">
        <v>276.786653</v>
      </c>
      <c r="J847" s="5">
        <v>521.20558200000005</v>
      </c>
      <c r="K847" s="5">
        <v>4893.6820240000006</v>
      </c>
      <c r="L847" s="5">
        <v>945.50913400000002</v>
      </c>
      <c r="M847" s="5">
        <v>613.47098400000004</v>
      </c>
      <c r="N847" s="5">
        <v>76.473495999999997</v>
      </c>
      <c r="O847" s="5">
        <v>57.355122000000001</v>
      </c>
      <c r="P847" s="5">
        <v>703.15459900000008</v>
      </c>
      <c r="Q847" s="5">
        <v>84.717421999999999</v>
      </c>
      <c r="R847" s="5">
        <v>1535.171623</v>
      </c>
      <c r="S847" s="5">
        <v>110.77117699999999</v>
      </c>
      <c r="T847" s="5">
        <v>0</v>
      </c>
      <c r="U847" s="5">
        <v>0</v>
      </c>
      <c r="V847" s="5">
        <v>299.96439500000002</v>
      </c>
      <c r="W847" s="5">
        <v>9052.0191369999975</v>
      </c>
      <c r="X847" s="5">
        <v>8967.3017149999978</v>
      </c>
      <c r="Y847" s="19">
        <v>82.245422000000005</v>
      </c>
      <c r="Z847" s="19">
        <v>355.96582999999998</v>
      </c>
      <c r="AA847" s="19">
        <v>26.440818</v>
      </c>
      <c r="AB847" s="19">
        <v>147.27292199999999</v>
      </c>
      <c r="AC847" s="19">
        <v>529.67957000000001</v>
      </c>
      <c r="AD847" s="19">
        <v>76.397288000000003</v>
      </c>
      <c r="AE847" s="19">
        <v>56.738495</v>
      </c>
      <c r="AF847" s="19">
        <v>7.2566040000000003</v>
      </c>
      <c r="AG847" s="19">
        <v>5.4424530000000004</v>
      </c>
      <c r="AH847" s="19">
        <v>65.033124000000001</v>
      </c>
      <c r="AI847" s="19">
        <v>7.8353159999999997</v>
      </c>
      <c r="AJ847" s="19">
        <v>134.470676</v>
      </c>
      <c r="AK847" s="19">
        <v>11.291175000000001</v>
      </c>
      <c r="AL847" s="19">
        <v>0</v>
      </c>
      <c r="AM847" s="19">
        <v>834.08413099999996</v>
      </c>
    </row>
    <row r="848" spans="1:39">
      <c r="A848" s="6" t="s">
        <v>1675</v>
      </c>
      <c r="B848" s="6" t="s">
        <v>694</v>
      </c>
      <c r="C848" s="6" t="s">
        <v>1676</v>
      </c>
      <c r="D848" s="5">
        <v>0</v>
      </c>
      <c r="E848" s="5">
        <v>205.27363199999999</v>
      </c>
      <c r="F848" s="5">
        <v>74.165999999999997</v>
      </c>
      <c r="G848" s="5">
        <v>279.43963199999996</v>
      </c>
      <c r="H848" s="5">
        <v>1404.8054339999999</v>
      </c>
      <c r="I848" s="5">
        <v>76.199676999999994</v>
      </c>
      <c r="J848" s="5">
        <v>0</v>
      </c>
      <c r="K848" s="5">
        <v>1481.0051109999997</v>
      </c>
      <c r="L848" s="5">
        <v>333.200579</v>
      </c>
      <c r="M848" s="5">
        <v>484.22763600000002</v>
      </c>
      <c r="N848" s="5">
        <v>36.671347000000004</v>
      </c>
      <c r="O848" s="5">
        <v>27.503508999999998</v>
      </c>
      <c r="P848" s="5">
        <v>621.94550000000004</v>
      </c>
      <c r="Q848" s="5">
        <v>27.499886999999998</v>
      </c>
      <c r="R848" s="5">
        <v>1197.8478789999999</v>
      </c>
      <c r="S848" s="5">
        <v>24.358370000000001</v>
      </c>
      <c r="T848" s="5">
        <v>0</v>
      </c>
      <c r="U848" s="5">
        <v>0</v>
      </c>
      <c r="V848" s="5">
        <v>90.951010999999994</v>
      </c>
      <c r="W848" s="5">
        <v>3406.8025819999993</v>
      </c>
      <c r="X848" s="5">
        <v>3379.3026949999994</v>
      </c>
      <c r="Y848" s="19">
        <v>18.112380000000002</v>
      </c>
      <c r="Z848" s="19">
        <v>124.06184</v>
      </c>
      <c r="AA848" s="19">
        <v>7.3421839999999996</v>
      </c>
      <c r="AB848" s="19">
        <v>0</v>
      </c>
      <c r="AC848" s="19">
        <v>131.40402399999999</v>
      </c>
      <c r="AD848" s="19">
        <v>31.589713</v>
      </c>
      <c r="AE848" s="19">
        <v>39.647083000000002</v>
      </c>
      <c r="AF848" s="19">
        <v>3.479759</v>
      </c>
      <c r="AG848" s="19">
        <v>2.6098189999999999</v>
      </c>
      <c r="AH848" s="19">
        <v>51.579749</v>
      </c>
      <c r="AI848" s="19">
        <v>1.8652839999999999</v>
      </c>
      <c r="AJ848" s="19">
        <v>97.316410000000005</v>
      </c>
      <c r="AK848" s="19">
        <v>2.7537370000000001</v>
      </c>
      <c r="AL848" s="19">
        <v>0</v>
      </c>
      <c r="AM848" s="19">
        <v>281.17626400000006</v>
      </c>
    </row>
    <row r="849" spans="1:39">
      <c r="A849" s="5" t="s">
        <v>1677</v>
      </c>
      <c r="B849" s="5" t="s">
        <v>1678</v>
      </c>
      <c r="C849" s="5" t="s">
        <v>1679</v>
      </c>
      <c r="D849" s="5">
        <v>106937.13744100001</v>
      </c>
      <c r="E849" s="5">
        <v>3853.5204130000002</v>
      </c>
      <c r="F849" s="5">
        <v>1456.0740000000001</v>
      </c>
      <c r="G849" s="5">
        <v>112246.73185400001</v>
      </c>
      <c r="H849" s="5">
        <v>23861.373495</v>
      </c>
      <c r="I849" s="5">
        <v>2618.321958</v>
      </c>
      <c r="J849" s="5">
        <v>941.50160400000004</v>
      </c>
      <c r="K849" s="5">
        <v>27421.197057000001</v>
      </c>
      <c r="L849" s="5">
        <v>4926.0710650000001</v>
      </c>
      <c r="M849" s="5">
        <v>0</v>
      </c>
      <c r="N849" s="5">
        <v>652.97336199999995</v>
      </c>
      <c r="O849" s="5">
        <v>489.73002100000002</v>
      </c>
      <c r="P849" s="5">
        <v>7057.0157130000007</v>
      </c>
      <c r="Q849" s="5">
        <v>850.24285699999996</v>
      </c>
      <c r="R849" s="5">
        <v>9049.961953</v>
      </c>
      <c r="S849" s="5">
        <v>538.01907600000004</v>
      </c>
      <c r="T849" s="5">
        <v>0</v>
      </c>
      <c r="U849" s="5">
        <v>0</v>
      </c>
      <c r="V849" s="5">
        <v>1161.3651829999999</v>
      </c>
      <c r="W849" s="5">
        <v>155343.34618800002</v>
      </c>
      <c r="X849" s="5">
        <v>154493.10333100002</v>
      </c>
      <c r="Y849" s="19">
        <v>0</v>
      </c>
      <c r="Z849" s="19">
        <v>1188.05656</v>
      </c>
      <c r="AA849" s="19">
        <v>226.10442</v>
      </c>
      <c r="AB849" s="19">
        <v>258.14832699999999</v>
      </c>
      <c r="AC849" s="19">
        <v>1672.309307</v>
      </c>
      <c r="AD849" s="19">
        <v>505.07090599999998</v>
      </c>
      <c r="AE849" s="19">
        <v>0</v>
      </c>
      <c r="AF849" s="19">
        <v>61.960979999999999</v>
      </c>
      <c r="AG849" s="19">
        <v>46.470734999999998</v>
      </c>
      <c r="AH849" s="19">
        <v>595.35138800000004</v>
      </c>
      <c r="AI849" s="19">
        <v>71.729083000000003</v>
      </c>
      <c r="AJ849" s="19">
        <v>703.78310299999998</v>
      </c>
      <c r="AK849" s="19">
        <v>52.034249000000003</v>
      </c>
      <c r="AL849" s="19">
        <v>0</v>
      </c>
      <c r="AM849" s="19">
        <v>2933.1975649999999</v>
      </c>
    </row>
    <row r="850" spans="1:39">
      <c r="A850" s="6" t="s">
        <v>1680</v>
      </c>
      <c r="B850" s="6" t="s">
        <v>1678</v>
      </c>
      <c r="C850" s="6" t="s">
        <v>1681</v>
      </c>
      <c r="D850" s="5">
        <v>0</v>
      </c>
      <c r="E850" s="5">
        <v>27.853922999999998</v>
      </c>
      <c r="F850" s="5">
        <v>10.347</v>
      </c>
      <c r="G850" s="5">
        <v>38.200922999999996</v>
      </c>
      <c r="H850" s="5">
        <v>257.01808900000003</v>
      </c>
      <c r="I850" s="5">
        <v>10.012852000000001</v>
      </c>
      <c r="J850" s="5">
        <v>14.746041999999999</v>
      </c>
      <c r="K850" s="5">
        <v>281.77698300000003</v>
      </c>
      <c r="L850" s="5">
        <v>292.63878899999997</v>
      </c>
      <c r="M850" s="5">
        <v>546.21490099999994</v>
      </c>
      <c r="N850" s="5">
        <v>45.427982999999998</v>
      </c>
      <c r="O850" s="5">
        <v>34.070987000000002</v>
      </c>
      <c r="P850" s="5">
        <v>671.99640099999999</v>
      </c>
      <c r="Q850" s="5">
        <v>48.411980999999997</v>
      </c>
      <c r="R850" s="5">
        <v>1346.122253</v>
      </c>
      <c r="S850" s="5">
        <v>5.3116260000000004</v>
      </c>
      <c r="T850" s="5">
        <v>0</v>
      </c>
      <c r="U850" s="5">
        <v>0</v>
      </c>
      <c r="V850" s="5">
        <v>20.523648000000001</v>
      </c>
      <c r="W850" s="5">
        <v>1984.574222</v>
      </c>
      <c r="X850" s="5">
        <v>1936.1622410000002</v>
      </c>
      <c r="Y850" s="19">
        <v>2.4577</v>
      </c>
      <c r="Z850" s="19">
        <v>25.672864000000001</v>
      </c>
      <c r="AA850" s="19">
        <v>0.99714199999999997</v>
      </c>
      <c r="AB850" s="19">
        <v>0</v>
      </c>
      <c r="AC850" s="19">
        <v>26.670006000000001</v>
      </c>
      <c r="AD850" s="19">
        <v>31.527215000000002</v>
      </c>
      <c r="AE850" s="19">
        <v>51.311672000000002</v>
      </c>
      <c r="AF850" s="19">
        <v>4.3106780000000002</v>
      </c>
      <c r="AG850" s="19">
        <v>3.2330079999999999</v>
      </c>
      <c r="AH850" s="19">
        <v>62.876525000000001</v>
      </c>
      <c r="AI850" s="19">
        <v>4.6955590000000003</v>
      </c>
      <c r="AJ850" s="19">
        <v>121.731883</v>
      </c>
      <c r="AK850" s="19">
        <v>0.53062299999999996</v>
      </c>
      <c r="AL850" s="19">
        <v>0</v>
      </c>
      <c r="AM850" s="19">
        <v>182.917427</v>
      </c>
    </row>
    <row r="851" spans="1:39">
      <c r="A851" s="6" t="s">
        <v>1682</v>
      </c>
      <c r="B851" s="6" t="s">
        <v>1678</v>
      </c>
      <c r="C851" s="6" t="s">
        <v>713</v>
      </c>
      <c r="D851" s="5">
        <v>0</v>
      </c>
      <c r="E851" s="5">
        <v>68.655389</v>
      </c>
      <c r="F851" s="5">
        <v>26.373000000000001</v>
      </c>
      <c r="G851" s="5">
        <v>95.02838899999999</v>
      </c>
      <c r="H851" s="5">
        <v>447.725348</v>
      </c>
      <c r="I851" s="5">
        <v>25.041544999999999</v>
      </c>
      <c r="J851" s="5">
        <v>38.241005999999999</v>
      </c>
      <c r="K851" s="5">
        <v>511.00789899999995</v>
      </c>
      <c r="L851" s="5">
        <v>258.59627599999999</v>
      </c>
      <c r="M851" s="5">
        <v>510.21821</v>
      </c>
      <c r="N851" s="5">
        <v>31.930563999999997</v>
      </c>
      <c r="O851" s="5">
        <v>23.947924</v>
      </c>
      <c r="P851" s="5">
        <v>638.61198400000001</v>
      </c>
      <c r="Q851" s="5">
        <v>38.808864</v>
      </c>
      <c r="R851" s="5">
        <v>1243.517546</v>
      </c>
      <c r="S851" s="5">
        <v>15.229165</v>
      </c>
      <c r="T851" s="5">
        <v>0</v>
      </c>
      <c r="U851" s="5">
        <v>0</v>
      </c>
      <c r="V851" s="5">
        <v>53.291806999999999</v>
      </c>
      <c r="W851" s="5">
        <v>2176.6710820000003</v>
      </c>
      <c r="X851" s="5">
        <v>2137.8622180000002</v>
      </c>
      <c r="Y851" s="19">
        <v>5.9935780000000003</v>
      </c>
      <c r="Z851" s="19">
        <v>39.486224999999997</v>
      </c>
      <c r="AA851" s="19">
        <v>2.5406080000000002</v>
      </c>
      <c r="AB851" s="19">
        <v>0</v>
      </c>
      <c r="AC851" s="19">
        <v>42.026833000000003</v>
      </c>
      <c r="AD851" s="19">
        <v>25.176255000000001</v>
      </c>
      <c r="AE851" s="19">
        <v>49.210209999999996</v>
      </c>
      <c r="AF851" s="19">
        <v>3.029903</v>
      </c>
      <c r="AG851" s="19">
        <v>2.2724259999999998</v>
      </c>
      <c r="AH851" s="19">
        <v>61.348880000000001</v>
      </c>
      <c r="AI851" s="19">
        <v>3.887105</v>
      </c>
      <c r="AJ851" s="19">
        <v>115.861419</v>
      </c>
      <c r="AK851" s="19">
        <v>1.5746</v>
      </c>
      <c r="AL851" s="19">
        <v>0</v>
      </c>
      <c r="AM851" s="19">
        <v>190.63268500000001</v>
      </c>
    </row>
    <row r="852" spans="1:39">
      <c r="A852" s="6" t="s">
        <v>1683</v>
      </c>
      <c r="B852" s="6" t="s">
        <v>1678</v>
      </c>
      <c r="C852" s="6" t="s">
        <v>1684</v>
      </c>
      <c r="D852" s="5">
        <v>0</v>
      </c>
      <c r="E852" s="5">
        <v>156.98376700000003</v>
      </c>
      <c r="F852" s="5">
        <v>51.42</v>
      </c>
      <c r="G852" s="5">
        <v>208.40376700000002</v>
      </c>
      <c r="H852" s="5">
        <v>1010.7743029999999</v>
      </c>
      <c r="I852" s="5">
        <v>38.148938999999999</v>
      </c>
      <c r="J852" s="5">
        <v>80.441294999999997</v>
      </c>
      <c r="K852" s="5">
        <v>1129.3645369999997</v>
      </c>
      <c r="L852" s="5">
        <v>461.34281599999997</v>
      </c>
      <c r="M852" s="5">
        <v>808.01469700000007</v>
      </c>
      <c r="N852" s="5">
        <v>61.960843000000004</v>
      </c>
      <c r="O852" s="5">
        <v>46.470631999999995</v>
      </c>
      <c r="P852" s="5">
        <v>998.09514999999999</v>
      </c>
      <c r="Q852" s="5">
        <v>69.255687999999992</v>
      </c>
      <c r="R852" s="5">
        <v>1983.79701</v>
      </c>
      <c r="S852" s="5">
        <v>35.497991999999996</v>
      </c>
      <c r="T852" s="5">
        <v>0</v>
      </c>
      <c r="U852" s="5">
        <v>0</v>
      </c>
      <c r="V852" s="5">
        <v>102.21934900000001</v>
      </c>
      <c r="W852" s="5">
        <v>3920.6254709999998</v>
      </c>
      <c r="X852" s="5">
        <v>3851.3697829999996</v>
      </c>
      <c r="Y852" s="19">
        <v>11.549723</v>
      </c>
      <c r="Z852" s="19">
        <v>87.798355999999998</v>
      </c>
      <c r="AA852" s="19">
        <v>3.2152620000000001</v>
      </c>
      <c r="AB852" s="19">
        <v>0</v>
      </c>
      <c r="AC852" s="19">
        <v>91.013617999999994</v>
      </c>
      <c r="AD852" s="19">
        <v>46.441141000000002</v>
      </c>
      <c r="AE852" s="19">
        <v>66.079115999999999</v>
      </c>
      <c r="AF852" s="19">
        <v>5.8794870000000001</v>
      </c>
      <c r="AG852" s="19">
        <v>4.4096149999999996</v>
      </c>
      <c r="AH852" s="19">
        <v>82.361819999999994</v>
      </c>
      <c r="AI852" s="19">
        <v>5.2295829999999999</v>
      </c>
      <c r="AJ852" s="19">
        <v>158.73003800000001</v>
      </c>
      <c r="AK852" s="19">
        <v>0</v>
      </c>
      <c r="AL852" s="19">
        <v>0</v>
      </c>
      <c r="AM852" s="19">
        <v>307.73451999999997</v>
      </c>
    </row>
    <row r="853" spans="1:39">
      <c r="A853" s="6" t="s">
        <v>1685</v>
      </c>
      <c r="B853" s="6" t="s">
        <v>1678</v>
      </c>
      <c r="C853" s="6" t="s">
        <v>54</v>
      </c>
      <c r="D853" s="5">
        <v>0</v>
      </c>
      <c r="E853" s="5">
        <v>297.66040000000004</v>
      </c>
      <c r="F853" s="5">
        <v>125.4</v>
      </c>
      <c r="G853" s="5">
        <v>423.06040000000002</v>
      </c>
      <c r="H853" s="5">
        <v>1673.466944</v>
      </c>
      <c r="I853" s="5">
        <v>142.43999400000001</v>
      </c>
      <c r="J853" s="5">
        <v>239.44379199999997</v>
      </c>
      <c r="K853" s="5">
        <v>2055.3507300000001</v>
      </c>
      <c r="L853" s="5">
        <v>502.14860399999998</v>
      </c>
      <c r="M853" s="5">
        <v>366.756508</v>
      </c>
      <c r="N853" s="5">
        <v>57.748339999999999</v>
      </c>
      <c r="O853" s="5">
        <v>43.311254999999996</v>
      </c>
      <c r="P853" s="5">
        <v>420.37281800000005</v>
      </c>
      <c r="Q853" s="5">
        <v>50.647326999999997</v>
      </c>
      <c r="R853" s="5">
        <v>938.83624800000007</v>
      </c>
      <c r="S853" s="5">
        <v>40.481302000000007</v>
      </c>
      <c r="T853" s="5">
        <v>0</v>
      </c>
      <c r="U853" s="5">
        <v>0</v>
      </c>
      <c r="V853" s="5">
        <v>124.473919</v>
      </c>
      <c r="W853" s="5">
        <v>4084.3512029999997</v>
      </c>
      <c r="X853" s="5">
        <v>4033.7038759999996</v>
      </c>
      <c r="Y853" s="19">
        <v>26.264153</v>
      </c>
      <c r="Z853" s="19">
        <v>149.82380499999999</v>
      </c>
      <c r="AA853" s="19">
        <v>13.475587000000001</v>
      </c>
      <c r="AB853" s="19">
        <v>120.83730799999999</v>
      </c>
      <c r="AC853" s="19">
        <v>284.13670000000002</v>
      </c>
      <c r="AD853" s="19">
        <v>46.506760999999997</v>
      </c>
      <c r="AE853" s="19">
        <v>34.050669999999997</v>
      </c>
      <c r="AF853" s="19">
        <v>5.479762</v>
      </c>
      <c r="AG853" s="19">
        <v>4.1098229999999996</v>
      </c>
      <c r="AH853" s="19">
        <v>39.028554999999997</v>
      </c>
      <c r="AI853" s="19">
        <v>4.7022360000000001</v>
      </c>
      <c r="AJ853" s="19">
        <v>82.668809999999993</v>
      </c>
      <c r="AK853" s="19">
        <v>4.0634779999999999</v>
      </c>
      <c r="AL853" s="19">
        <v>0</v>
      </c>
      <c r="AM853" s="19">
        <v>443.63990200000006</v>
      </c>
    </row>
    <row r="854" spans="1:39">
      <c r="A854" s="6" t="s">
        <v>1686</v>
      </c>
      <c r="B854" s="6" t="s">
        <v>1678</v>
      </c>
      <c r="C854" s="6" t="s">
        <v>1687</v>
      </c>
      <c r="D854" s="5">
        <v>0</v>
      </c>
      <c r="E854" s="5">
        <v>92.615392000000014</v>
      </c>
      <c r="F854" s="5">
        <v>39.591000000000001</v>
      </c>
      <c r="G854" s="5">
        <v>132.20639199999999</v>
      </c>
      <c r="H854" s="5">
        <v>691.59175700000003</v>
      </c>
      <c r="I854" s="5">
        <v>59.310558999999998</v>
      </c>
      <c r="J854" s="5">
        <v>129.166775</v>
      </c>
      <c r="K854" s="5">
        <v>880.06909100000007</v>
      </c>
      <c r="L854" s="5">
        <v>310.71394900000001</v>
      </c>
      <c r="M854" s="5">
        <v>488.99469199999999</v>
      </c>
      <c r="N854" s="5">
        <v>43.436902000000003</v>
      </c>
      <c r="O854" s="5">
        <v>32.577675999999997</v>
      </c>
      <c r="P854" s="5">
        <v>611.97380299999998</v>
      </c>
      <c r="Q854" s="5">
        <v>37.237988999999999</v>
      </c>
      <c r="R854" s="5">
        <v>1214.2210619999998</v>
      </c>
      <c r="S854" s="5">
        <v>18.781427000000001</v>
      </c>
      <c r="T854" s="5">
        <v>0</v>
      </c>
      <c r="U854" s="5">
        <v>0</v>
      </c>
      <c r="V854" s="5">
        <v>55.940555999999994</v>
      </c>
      <c r="W854" s="5">
        <v>2611.9324769999998</v>
      </c>
      <c r="X854" s="5">
        <v>2574.6944880000001</v>
      </c>
      <c r="Y854" s="19">
        <v>8.1719469999999994</v>
      </c>
      <c r="Z854" s="19">
        <v>61.827812000000002</v>
      </c>
      <c r="AA854" s="19">
        <v>5.7136579999999997</v>
      </c>
      <c r="AB854" s="19">
        <v>0</v>
      </c>
      <c r="AC854" s="19">
        <v>67.541470000000004</v>
      </c>
      <c r="AD854" s="19">
        <v>31.814578000000001</v>
      </c>
      <c r="AE854" s="19">
        <v>44.311143000000001</v>
      </c>
      <c r="AF854" s="19">
        <v>4.1217439999999996</v>
      </c>
      <c r="AG854" s="19">
        <v>3.091307</v>
      </c>
      <c r="AH854" s="19">
        <v>55.536622000000001</v>
      </c>
      <c r="AI854" s="19">
        <v>3.3264450000000001</v>
      </c>
      <c r="AJ854" s="19">
        <v>107.060816</v>
      </c>
      <c r="AK854" s="19">
        <v>1.5734090000000001</v>
      </c>
      <c r="AL854" s="19">
        <v>0</v>
      </c>
      <c r="AM854" s="19">
        <v>216.16221999999999</v>
      </c>
    </row>
    <row r="855" spans="1:39">
      <c r="A855" s="5" t="s">
        <v>1688</v>
      </c>
      <c r="B855" s="5" t="s">
        <v>1678</v>
      </c>
      <c r="C855" s="5" t="s">
        <v>1689</v>
      </c>
      <c r="D855" s="5">
        <v>46293.987568999997</v>
      </c>
      <c r="E855" s="5">
        <v>2039.6165000000001</v>
      </c>
      <c r="F855" s="5">
        <v>1043.172</v>
      </c>
      <c r="G855" s="5">
        <v>49376.776069</v>
      </c>
      <c r="H855" s="5">
        <v>13238.77101</v>
      </c>
      <c r="I855" s="5">
        <v>1002.452412</v>
      </c>
      <c r="J855" s="5">
        <v>1077.3015859999998</v>
      </c>
      <c r="K855" s="5">
        <v>15318.525007999999</v>
      </c>
      <c r="L855" s="5">
        <v>2814.5288289999999</v>
      </c>
      <c r="M855" s="5">
        <v>0</v>
      </c>
      <c r="N855" s="5">
        <v>282.506506</v>
      </c>
      <c r="O855" s="5">
        <v>211.87987799999999</v>
      </c>
      <c r="P855" s="5">
        <v>2975.2992790000003</v>
      </c>
      <c r="Q855" s="5">
        <v>358.46979299999998</v>
      </c>
      <c r="R855" s="5">
        <v>3828.155456</v>
      </c>
      <c r="S855" s="5">
        <v>393.01367200000004</v>
      </c>
      <c r="T855" s="5">
        <v>284.57258399999995</v>
      </c>
      <c r="U855" s="5">
        <v>0</v>
      </c>
      <c r="V855" s="5">
        <v>983.78141799999992</v>
      </c>
      <c r="W855" s="5">
        <v>72999.353036000015</v>
      </c>
      <c r="X855" s="5">
        <v>72640.883243000018</v>
      </c>
      <c r="Y855" s="19">
        <v>0</v>
      </c>
      <c r="Z855" s="19">
        <v>1068.4492310000001</v>
      </c>
      <c r="AA855" s="19">
        <v>83.505439999999993</v>
      </c>
      <c r="AB855" s="19">
        <v>130.70566600000001</v>
      </c>
      <c r="AC855" s="19">
        <v>1282.660337</v>
      </c>
      <c r="AD855" s="19">
        <v>263.201797</v>
      </c>
      <c r="AE855" s="19">
        <v>0</v>
      </c>
      <c r="AF855" s="19">
        <v>26.807182000000001</v>
      </c>
      <c r="AG855" s="19">
        <v>20.105384000000001</v>
      </c>
      <c r="AH855" s="19">
        <v>239.51702599999999</v>
      </c>
      <c r="AI855" s="19">
        <v>28.857472999999999</v>
      </c>
      <c r="AJ855" s="19">
        <v>286.42959200000001</v>
      </c>
      <c r="AK855" s="19">
        <v>37.359552000000001</v>
      </c>
      <c r="AL855" s="19">
        <v>26.324994</v>
      </c>
      <c r="AM855" s="19">
        <v>1895.9762720000001</v>
      </c>
    </row>
    <row r="856" spans="1:39">
      <c r="A856" s="6" t="s">
        <v>1690</v>
      </c>
      <c r="B856" s="6" t="s">
        <v>1678</v>
      </c>
      <c r="C856" s="6" t="s">
        <v>62</v>
      </c>
      <c r="D856" s="5">
        <v>0</v>
      </c>
      <c r="E856" s="5">
        <v>81.156796</v>
      </c>
      <c r="F856" s="5">
        <v>27.369</v>
      </c>
      <c r="G856" s="5">
        <v>108.525796</v>
      </c>
      <c r="H856" s="5">
        <v>505.96699999999998</v>
      </c>
      <c r="I856" s="5">
        <v>37.17868</v>
      </c>
      <c r="J856" s="5">
        <v>75.908956000000003</v>
      </c>
      <c r="K856" s="5">
        <v>619.05463600000007</v>
      </c>
      <c r="L856" s="5">
        <v>304.82823100000002</v>
      </c>
      <c r="M856" s="5">
        <v>584.02261099999998</v>
      </c>
      <c r="N856" s="5">
        <v>40.329737999999999</v>
      </c>
      <c r="O856" s="5">
        <v>30.247304</v>
      </c>
      <c r="P856" s="5">
        <v>726.61771299999998</v>
      </c>
      <c r="Q856" s="5">
        <v>46.993943000000002</v>
      </c>
      <c r="R856" s="5">
        <v>1428.2113089999998</v>
      </c>
      <c r="S856" s="5">
        <v>16.333876</v>
      </c>
      <c r="T856" s="5">
        <v>0</v>
      </c>
      <c r="U856" s="5">
        <v>0</v>
      </c>
      <c r="V856" s="5">
        <v>64.451504</v>
      </c>
      <c r="W856" s="5">
        <v>2541.4053520000002</v>
      </c>
      <c r="X856" s="5">
        <v>2494.4114090000003</v>
      </c>
      <c r="Y856" s="19">
        <v>6.4257819999999999</v>
      </c>
      <c r="Z856" s="19">
        <v>50.334919999999997</v>
      </c>
      <c r="AA856" s="19">
        <v>3.336681</v>
      </c>
      <c r="AB856" s="19">
        <v>0</v>
      </c>
      <c r="AC856" s="19">
        <v>53.671601000000003</v>
      </c>
      <c r="AD856" s="19">
        <v>30.909136</v>
      </c>
      <c r="AE856" s="19">
        <v>57.077821</v>
      </c>
      <c r="AF856" s="19">
        <v>3.8269030000000002</v>
      </c>
      <c r="AG856" s="19">
        <v>2.870177</v>
      </c>
      <c r="AH856" s="19">
        <v>70.693620999999993</v>
      </c>
      <c r="AI856" s="19">
        <v>4.7812539999999997</v>
      </c>
      <c r="AJ856" s="19">
        <v>134.46852200000001</v>
      </c>
      <c r="AK856" s="19">
        <v>0</v>
      </c>
      <c r="AL856" s="19">
        <v>0</v>
      </c>
      <c r="AM856" s="19">
        <v>225.475041</v>
      </c>
    </row>
    <row r="857" spans="1:39">
      <c r="A857" s="6" t="s">
        <v>1691</v>
      </c>
      <c r="B857" s="6" t="s">
        <v>1678</v>
      </c>
      <c r="C857" s="6" t="s">
        <v>64</v>
      </c>
      <c r="D857" s="5">
        <v>0</v>
      </c>
      <c r="E857" s="5">
        <v>229.630257</v>
      </c>
      <c r="F857" s="5">
        <v>67.328999999999994</v>
      </c>
      <c r="G857" s="5">
        <v>296.95925699999998</v>
      </c>
      <c r="H857" s="5">
        <v>1280.3603209999999</v>
      </c>
      <c r="I857" s="5">
        <v>99.296220000000005</v>
      </c>
      <c r="J857" s="5">
        <v>0</v>
      </c>
      <c r="K857" s="5">
        <v>1379.6565410000001</v>
      </c>
      <c r="L857" s="5">
        <v>446.73391299999997</v>
      </c>
      <c r="M857" s="5">
        <v>680.3935919999999</v>
      </c>
      <c r="N857" s="5">
        <v>46.864688000000001</v>
      </c>
      <c r="O857" s="5">
        <v>35.148516999999998</v>
      </c>
      <c r="P857" s="5">
        <v>872.51146200000005</v>
      </c>
      <c r="Q857" s="5">
        <v>39.458640000000003</v>
      </c>
      <c r="R857" s="5">
        <v>1674.3768989999999</v>
      </c>
      <c r="S857" s="5">
        <v>45.687864000000005</v>
      </c>
      <c r="T857" s="5">
        <v>21.890198999999999</v>
      </c>
      <c r="U857" s="5">
        <v>0</v>
      </c>
      <c r="V857" s="5">
        <v>202.947517</v>
      </c>
      <c r="W857" s="5">
        <v>4068.2521900000006</v>
      </c>
      <c r="X857" s="5">
        <v>4028.7935500000003</v>
      </c>
      <c r="Y857" s="19">
        <v>17.50526</v>
      </c>
      <c r="Z857" s="19">
        <v>118.060114</v>
      </c>
      <c r="AA857" s="19">
        <v>9.0613220000000005</v>
      </c>
      <c r="AB857" s="19">
        <v>0</v>
      </c>
      <c r="AC857" s="19">
        <v>127.121436</v>
      </c>
      <c r="AD857" s="19">
        <v>40.214638000000001</v>
      </c>
      <c r="AE857" s="19">
        <v>65.650559999999999</v>
      </c>
      <c r="AF857" s="19">
        <v>4.4470090000000004</v>
      </c>
      <c r="AG857" s="19">
        <v>3.3352569999999999</v>
      </c>
      <c r="AH857" s="19">
        <v>83.789601000000005</v>
      </c>
      <c r="AI857" s="19">
        <v>4.0415859999999997</v>
      </c>
      <c r="AJ857" s="19">
        <v>157.22242700000001</v>
      </c>
      <c r="AK857" s="19">
        <v>4.7425620000000004</v>
      </c>
      <c r="AL857" s="19">
        <v>2.0249990000000002</v>
      </c>
      <c r="AM857" s="19">
        <v>348.831322</v>
      </c>
    </row>
    <row r="858" spans="1:39">
      <c r="A858" s="6" t="s">
        <v>1692</v>
      </c>
      <c r="B858" s="6" t="s">
        <v>1678</v>
      </c>
      <c r="C858" s="6" t="s">
        <v>947</v>
      </c>
      <c r="D858" s="5">
        <v>0</v>
      </c>
      <c r="E858" s="5">
        <v>22.782771999999998</v>
      </c>
      <c r="F858" s="5">
        <v>10.83</v>
      </c>
      <c r="G858" s="5">
        <v>33.612772</v>
      </c>
      <c r="H858" s="5">
        <v>266.44165500000003</v>
      </c>
      <c r="I858" s="5">
        <v>13.458562000000001</v>
      </c>
      <c r="J858" s="5">
        <v>11.23723</v>
      </c>
      <c r="K858" s="5">
        <v>291.13744700000001</v>
      </c>
      <c r="L858" s="5">
        <v>506.48220799999996</v>
      </c>
      <c r="M858" s="5">
        <v>718.983789</v>
      </c>
      <c r="N858" s="5">
        <v>93.493168999999995</v>
      </c>
      <c r="O858" s="5">
        <v>70.119876000000005</v>
      </c>
      <c r="P858" s="5">
        <v>869.24691700000005</v>
      </c>
      <c r="Q858" s="5">
        <v>72.726740000000007</v>
      </c>
      <c r="R858" s="5">
        <v>1824.5704909999999</v>
      </c>
      <c r="S858" s="5">
        <v>4.7396380000000002</v>
      </c>
      <c r="T858" s="5">
        <v>0</v>
      </c>
      <c r="U858" s="5">
        <v>0</v>
      </c>
      <c r="V858" s="5">
        <v>21.573473000000003</v>
      </c>
      <c r="W858" s="5">
        <v>2682.1160289999998</v>
      </c>
      <c r="X858" s="5">
        <v>2609.3892889999993</v>
      </c>
      <c r="Y858" s="19">
        <v>2.0102449999999998</v>
      </c>
      <c r="Z858" s="19">
        <v>26.614159000000001</v>
      </c>
      <c r="AA858" s="19">
        <v>1.211381</v>
      </c>
      <c r="AB858" s="19">
        <v>0</v>
      </c>
      <c r="AC858" s="19">
        <v>27.82554</v>
      </c>
      <c r="AD858" s="19">
        <v>59.898372999999999</v>
      </c>
      <c r="AE858" s="19">
        <v>51.621040000000001</v>
      </c>
      <c r="AF858" s="19">
        <v>8.8716000000000008</v>
      </c>
      <c r="AG858" s="19">
        <v>6.6536999999999997</v>
      </c>
      <c r="AH858" s="19">
        <v>63.323521999999997</v>
      </c>
      <c r="AI858" s="19">
        <v>4.6839269999999997</v>
      </c>
      <c r="AJ858" s="19">
        <v>130.46986200000001</v>
      </c>
      <c r="AK858" s="19">
        <v>0.48558299999999999</v>
      </c>
      <c r="AL858" s="19">
        <v>0</v>
      </c>
      <c r="AM858" s="19">
        <v>220.68960299999998</v>
      </c>
    </row>
    <row r="859" spans="1:39">
      <c r="A859" s="6" t="s">
        <v>1693</v>
      </c>
      <c r="B859" s="6" t="s">
        <v>1678</v>
      </c>
      <c r="C859" s="6" t="s">
        <v>1694</v>
      </c>
      <c r="D859" s="5">
        <v>0</v>
      </c>
      <c r="E859" s="5">
        <v>19.164946</v>
      </c>
      <c r="F859" s="5">
        <v>9.9120000000000008</v>
      </c>
      <c r="G859" s="5">
        <v>29.076946</v>
      </c>
      <c r="H859" s="5">
        <v>166.655125</v>
      </c>
      <c r="I859" s="5">
        <v>7.4792960000000006</v>
      </c>
      <c r="J859" s="5">
        <v>9.3542430000000003</v>
      </c>
      <c r="K859" s="5">
        <v>183.488664</v>
      </c>
      <c r="L859" s="5">
        <v>213.02518700000002</v>
      </c>
      <c r="M859" s="5">
        <v>419.87001799999996</v>
      </c>
      <c r="N859" s="5">
        <v>32.973453999999997</v>
      </c>
      <c r="O859" s="5">
        <v>24.730091000000002</v>
      </c>
      <c r="P859" s="5">
        <v>512.67516699999999</v>
      </c>
      <c r="Q859" s="5">
        <v>39.497256</v>
      </c>
      <c r="R859" s="5">
        <v>1029.7459860000001</v>
      </c>
      <c r="S859" s="5">
        <v>3.8186260000000001</v>
      </c>
      <c r="T859" s="5">
        <v>0</v>
      </c>
      <c r="U859" s="5">
        <v>0</v>
      </c>
      <c r="V859" s="5">
        <v>13.079084</v>
      </c>
      <c r="W859" s="5">
        <v>1472.2344929999999</v>
      </c>
      <c r="X859" s="5">
        <v>1432.7372370000001</v>
      </c>
      <c r="Y859" s="19">
        <v>1.6804859999999999</v>
      </c>
      <c r="Z859" s="19">
        <v>16.646744999999999</v>
      </c>
      <c r="AA859" s="19">
        <v>0.74767300000000003</v>
      </c>
      <c r="AB859" s="19">
        <v>0</v>
      </c>
      <c r="AC859" s="19">
        <v>17.394418000000002</v>
      </c>
      <c r="AD859" s="19">
        <v>23.039086000000001</v>
      </c>
      <c r="AE859" s="19">
        <v>38.366844999999998</v>
      </c>
      <c r="AF859" s="19">
        <v>3.1288629999999999</v>
      </c>
      <c r="AG859" s="19">
        <v>2.3466469999999999</v>
      </c>
      <c r="AH859" s="19">
        <v>46.868215999999997</v>
      </c>
      <c r="AI859" s="19">
        <v>3.5968049999999998</v>
      </c>
      <c r="AJ859" s="19">
        <v>90.710571000000002</v>
      </c>
      <c r="AK859" s="19">
        <v>0.37644300000000003</v>
      </c>
      <c r="AL859" s="19">
        <v>0</v>
      </c>
      <c r="AM859" s="19">
        <v>133.20100399999998</v>
      </c>
    </row>
    <row r="860" spans="1:39">
      <c r="A860" s="6" t="s">
        <v>1695</v>
      </c>
      <c r="B860" s="6" t="s">
        <v>1678</v>
      </c>
      <c r="C860" s="6" t="s">
        <v>1696</v>
      </c>
      <c r="D860" s="5">
        <v>0</v>
      </c>
      <c r="E860" s="5">
        <v>107.194683</v>
      </c>
      <c r="F860" s="5">
        <v>36.627000000000002</v>
      </c>
      <c r="G860" s="5">
        <v>143.82168300000001</v>
      </c>
      <c r="H860" s="5">
        <v>780.73601300000007</v>
      </c>
      <c r="I860" s="5">
        <v>33.663176</v>
      </c>
      <c r="J860" s="5">
        <v>0</v>
      </c>
      <c r="K860" s="5">
        <v>814.39918899999998</v>
      </c>
      <c r="L860" s="5">
        <v>349.68012499999998</v>
      </c>
      <c r="M860" s="5">
        <v>530.48610299999996</v>
      </c>
      <c r="N860" s="5">
        <v>44.696080000000002</v>
      </c>
      <c r="O860" s="5">
        <v>33.522058999999999</v>
      </c>
      <c r="P860" s="5">
        <v>670.13711899999998</v>
      </c>
      <c r="Q860" s="5">
        <v>36.728781000000005</v>
      </c>
      <c r="R860" s="5">
        <v>1315.570142</v>
      </c>
      <c r="S860" s="5">
        <v>23.598062000000002</v>
      </c>
      <c r="T860" s="5">
        <v>0</v>
      </c>
      <c r="U860" s="5">
        <v>0</v>
      </c>
      <c r="V860" s="5">
        <v>60.888663999999999</v>
      </c>
      <c r="W860" s="5">
        <v>2707.9578649999999</v>
      </c>
      <c r="X860" s="5">
        <v>2671.2290839999996</v>
      </c>
      <c r="Y860" s="19">
        <v>8.2344100000000005</v>
      </c>
      <c r="Z860" s="19">
        <v>77.985674000000003</v>
      </c>
      <c r="AA860" s="19">
        <v>3.0520960000000001</v>
      </c>
      <c r="AB860" s="19">
        <v>0</v>
      </c>
      <c r="AC860" s="19">
        <v>81.037769999999995</v>
      </c>
      <c r="AD860" s="19">
        <v>34.691549000000002</v>
      </c>
      <c r="AE860" s="19">
        <v>46.253621000000003</v>
      </c>
      <c r="AF860" s="19">
        <v>4.2412270000000003</v>
      </c>
      <c r="AG860" s="19">
        <v>3.1809210000000001</v>
      </c>
      <c r="AH860" s="19">
        <v>58.748742</v>
      </c>
      <c r="AI860" s="19">
        <v>3.014885</v>
      </c>
      <c r="AJ860" s="19">
        <v>112.424511</v>
      </c>
      <c r="AK860" s="19">
        <v>2.096768</v>
      </c>
      <c r="AL860" s="19">
        <v>0</v>
      </c>
      <c r="AM860" s="19">
        <v>238.48500799999999</v>
      </c>
    </row>
    <row r="861" spans="1:39">
      <c r="A861" s="6" t="s">
        <v>1697</v>
      </c>
      <c r="B861" s="6" t="s">
        <v>1678</v>
      </c>
      <c r="C861" s="6" t="s">
        <v>1698</v>
      </c>
      <c r="D861" s="5">
        <v>0</v>
      </c>
      <c r="E861" s="5">
        <v>96.342673000000005</v>
      </c>
      <c r="F861" s="5">
        <v>28.65</v>
      </c>
      <c r="G861" s="5">
        <v>124.99267300000001</v>
      </c>
      <c r="H861" s="5">
        <v>793.77409799999998</v>
      </c>
      <c r="I861" s="5">
        <v>27.085798999999998</v>
      </c>
      <c r="J861" s="5">
        <v>0</v>
      </c>
      <c r="K861" s="5">
        <v>820.85989700000005</v>
      </c>
      <c r="L861" s="5">
        <v>421.54508099999998</v>
      </c>
      <c r="M861" s="5">
        <v>756.51068799999996</v>
      </c>
      <c r="N861" s="5">
        <v>55.141635000000001</v>
      </c>
      <c r="O861" s="5">
        <v>41.356225000000002</v>
      </c>
      <c r="P861" s="5">
        <v>947.14859000000001</v>
      </c>
      <c r="Q861" s="5">
        <v>57.386262000000002</v>
      </c>
      <c r="R861" s="5">
        <v>1857.5434</v>
      </c>
      <c r="S861" s="5">
        <v>24.401343000000001</v>
      </c>
      <c r="T861" s="5">
        <v>0</v>
      </c>
      <c r="U861" s="5">
        <v>0</v>
      </c>
      <c r="V861" s="5">
        <v>76.456285000000008</v>
      </c>
      <c r="W861" s="5">
        <v>3325.798679</v>
      </c>
      <c r="X861" s="5">
        <v>3268.412417</v>
      </c>
      <c r="Y861" s="19">
        <v>8.2326560000000004</v>
      </c>
      <c r="Z861" s="19">
        <v>79.288014000000004</v>
      </c>
      <c r="AA861" s="19">
        <v>2.5168370000000002</v>
      </c>
      <c r="AB861" s="19">
        <v>0</v>
      </c>
      <c r="AC861" s="19">
        <v>81.804850999999999</v>
      </c>
      <c r="AD861" s="19">
        <v>42.211951999999997</v>
      </c>
      <c r="AE861" s="19">
        <v>69.094729999999998</v>
      </c>
      <c r="AF861" s="19">
        <v>5.2324080000000004</v>
      </c>
      <c r="AG861" s="19">
        <v>3.9243070000000002</v>
      </c>
      <c r="AH861" s="19">
        <v>86.577729000000005</v>
      </c>
      <c r="AI861" s="19">
        <v>5.1992950000000002</v>
      </c>
      <c r="AJ861" s="19">
        <v>164.82917399999999</v>
      </c>
      <c r="AK861" s="19">
        <v>2.1677620000000002</v>
      </c>
      <c r="AL861" s="19">
        <v>0</v>
      </c>
      <c r="AM861" s="19">
        <v>299.24639500000001</v>
      </c>
    </row>
    <row r="862" spans="1:39">
      <c r="A862" s="6" t="s">
        <v>1699</v>
      </c>
      <c r="B862" s="6" t="s">
        <v>1678</v>
      </c>
      <c r="C862" s="6" t="s">
        <v>1700</v>
      </c>
      <c r="D862" s="5">
        <v>0</v>
      </c>
      <c r="E862" s="5">
        <v>34.032060999999999</v>
      </c>
      <c r="F862" s="5">
        <v>10.484999999999999</v>
      </c>
      <c r="G862" s="5">
        <v>44.517060999999998</v>
      </c>
      <c r="H862" s="5">
        <v>254.69447</v>
      </c>
      <c r="I862" s="5">
        <v>14.625067999999999</v>
      </c>
      <c r="J862" s="5">
        <v>13.448807</v>
      </c>
      <c r="K862" s="5">
        <v>282.76834499999995</v>
      </c>
      <c r="L862" s="5">
        <v>439.41182500000002</v>
      </c>
      <c r="M862" s="5">
        <v>716.74431900000002</v>
      </c>
      <c r="N862" s="5">
        <v>74.846738000000002</v>
      </c>
      <c r="O862" s="5">
        <v>56.135052999999999</v>
      </c>
      <c r="P862" s="5">
        <v>874.08385199999998</v>
      </c>
      <c r="Q862" s="5">
        <v>68.062307000000004</v>
      </c>
      <c r="R862" s="5">
        <v>1789.8722690000002</v>
      </c>
      <c r="S862" s="5">
        <v>7.6218430000000001</v>
      </c>
      <c r="T862" s="5">
        <v>0</v>
      </c>
      <c r="U862" s="5">
        <v>0</v>
      </c>
      <c r="V862" s="5">
        <v>25.036242999999999</v>
      </c>
      <c r="W862" s="5">
        <v>2589.2275859999995</v>
      </c>
      <c r="X862" s="5">
        <v>2521.1652789999998</v>
      </c>
      <c r="Y862" s="19">
        <v>2.6215380000000001</v>
      </c>
      <c r="Z862" s="19">
        <v>25.440764000000001</v>
      </c>
      <c r="AA862" s="19">
        <v>1.4163509999999999</v>
      </c>
      <c r="AB862" s="19">
        <v>0</v>
      </c>
      <c r="AC862" s="19">
        <v>26.857115</v>
      </c>
      <c r="AD862" s="19">
        <v>49.912201000000003</v>
      </c>
      <c r="AE862" s="19">
        <v>64.715801999999996</v>
      </c>
      <c r="AF862" s="19">
        <v>7.1022340000000002</v>
      </c>
      <c r="AG862" s="19">
        <v>5.3266739999999997</v>
      </c>
      <c r="AH862" s="19">
        <v>79.028503999999998</v>
      </c>
      <c r="AI862" s="19">
        <v>6.0829019999999998</v>
      </c>
      <c r="AJ862" s="19">
        <v>156.173214</v>
      </c>
      <c r="AK862" s="19">
        <v>0</v>
      </c>
      <c r="AL862" s="19">
        <v>0</v>
      </c>
      <c r="AM862" s="19">
        <v>235.56406799999996</v>
      </c>
    </row>
    <row r="863" spans="1:39">
      <c r="A863" s="6" t="s">
        <v>1701</v>
      </c>
      <c r="B863" s="6" t="s">
        <v>1678</v>
      </c>
      <c r="C863" s="6" t="s">
        <v>1702</v>
      </c>
      <c r="D863" s="5">
        <v>0</v>
      </c>
      <c r="E863" s="5">
        <v>93.803190000000001</v>
      </c>
      <c r="F863" s="5">
        <v>38.118000000000002</v>
      </c>
      <c r="G863" s="5">
        <v>131.92119</v>
      </c>
      <c r="H863" s="5">
        <v>745.01043500000003</v>
      </c>
      <c r="I863" s="5">
        <v>38.210963999999997</v>
      </c>
      <c r="J863" s="5">
        <v>68.717192999999995</v>
      </c>
      <c r="K863" s="5">
        <v>851.93859200000009</v>
      </c>
      <c r="L863" s="5">
        <v>376.168252</v>
      </c>
      <c r="M863" s="5">
        <v>561.311554</v>
      </c>
      <c r="N863" s="5">
        <v>50.837454999999999</v>
      </c>
      <c r="O863" s="5">
        <v>38.128089999999993</v>
      </c>
      <c r="P863" s="5">
        <v>705.75922300000002</v>
      </c>
      <c r="Q863" s="5">
        <v>40.814885000000004</v>
      </c>
      <c r="R863" s="5">
        <v>1396.8512069999999</v>
      </c>
      <c r="S863" s="5">
        <v>21.968399000000002</v>
      </c>
      <c r="T863" s="5">
        <v>0</v>
      </c>
      <c r="U863" s="5">
        <v>66.649613000000002</v>
      </c>
      <c r="V863" s="5">
        <v>70.119878999999997</v>
      </c>
      <c r="W863" s="5">
        <v>2915.6171320000003</v>
      </c>
      <c r="X863" s="5">
        <v>2874.8022470000005</v>
      </c>
      <c r="Y863" s="19">
        <v>7.5998679999999998</v>
      </c>
      <c r="Z863" s="19">
        <v>73.177020999999996</v>
      </c>
      <c r="AA863" s="19">
        <v>3.358104</v>
      </c>
      <c r="AB863" s="19">
        <v>6.6638089999999996</v>
      </c>
      <c r="AC863" s="19">
        <v>83.198933999999994</v>
      </c>
      <c r="AD863" s="19">
        <v>38.655943000000001</v>
      </c>
      <c r="AE863" s="19">
        <v>44.959069999999997</v>
      </c>
      <c r="AF863" s="19">
        <v>4.8239850000000004</v>
      </c>
      <c r="AG863" s="19">
        <v>3.617988</v>
      </c>
      <c r="AH863" s="19">
        <v>57.291485000000002</v>
      </c>
      <c r="AI863" s="19">
        <v>2.8204989999999999</v>
      </c>
      <c r="AJ863" s="19">
        <v>110.692528</v>
      </c>
      <c r="AK863" s="19">
        <v>2.0890089999999999</v>
      </c>
      <c r="AL863" s="19">
        <v>0</v>
      </c>
      <c r="AM863" s="19">
        <v>242.23628199999999</v>
      </c>
    </row>
    <row r="864" spans="1:39">
      <c r="A864" s="6" t="s">
        <v>1703</v>
      </c>
      <c r="B864" s="6" t="s">
        <v>1678</v>
      </c>
      <c r="C864" s="6" t="s">
        <v>1704</v>
      </c>
      <c r="D864" s="5">
        <v>0</v>
      </c>
      <c r="E864" s="5">
        <v>193.796738</v>
      </c>
      <c r="F864" s="5">
        <v>85.013999999999996</v>
      </c>
      <c r="G864" s="5">
        <v>278.81073800000001</v>
      </c>
      <c r="H864" s="5">
        <v>1005.042859</v>
      </c>
      <c r="I864" s="5">
        <v>64.053878999999995</v>
      </c>
      <c r="J864" s="5">
        <v>0</v>
      </c>
      <c r="K864" s="5">
        <v>1069.0967380000002</v>
      </c>
      <c r="L864" s="5">
        <v>375.94594000000001</v>
      </c>
      <c r="M864" s="5">
        <v>437.22332900000004</v>
      </c>
      <c r="N864" s="5">
        <v>51.662165000000002</v>
      </c>
      <c r="O864" s="5">
        <v>38.746623</v>
      </c>
      <c r="P864" s="5">
        <v>555.89328499999999</v>
      </c>
      <c r="Q864" s="5">
        <v>28.171358999999999</v>
      </c>
      <c r="R864" s="5">
        <v>1111.6967609999999</v>
      </c>
      <c r="S864" s="5">
        <v>32.867760000000004</v>
      </c>
      <c r="T864" s="5">
        <v>0</v>
      </c>
      <c r="U864" s="5">
        <v>0</v>
      </c>
      <c r="V864" s="5">
        <v>66.040605999999997</v>
      </c>
      <c r="W864" s="5">
        <v>2934.4585430000002</v>
      </c>
      <c r="X864" s="5">
        <v>2906.2871839999998</v>
      </c>
      <c r="Y864" s="19">
        <v>17.099712</v>
      </c>
      <c r="Z864" s="19">
        <v>91.970843000000002</v>
      </c>
      <c r="AA864" s="19">
        <v>6.8057850000000002</v>
      </c>
      <c r="AB864" s="19">
        <v>0</v>
      </c>
      <c r="AC864" s="19">
        <v>98.776628000000002</v>
      </c>
      <c r="AD864" s="19">
        <v>38.321880999999998</v>
      </c>
      <c r="AE864" s="19">
        <v>42.868001</v>
      </c>
      <c r="AF864" s="19">
        <v>4.9022420000000002</v>
      </c>
      <c r="AG864" s="19">
        <v>3.6766809999999999</v>
      </c>
      <c r="AH864" s="19">
        <v>54.187945999999997</v>
      </c>
      <c r="AI864" s="19">
        <v>2.9474840000000002</v>
      </c>
      <c r="AJ864" s="19">
        <v>105.63487000000001</v>
      </c>
      <c r="AK864" s="19">
        <v>2.9363869999999999</v>
      </c>
      <c r="AL864" s="19">
        <v>0</v>
      </c>
      <c r="AM864" s="19">
        <v>262.76947799999999</v>
      </c>
    </row>
    <row r="865" spans="1:39">
      <c r="A865" s="6" t="s">
        <v>1705</v>
      </c>
      <c r="B865" s="6" t="s">
        <v>1678</v>
      </c>
      <c r="C865" s="6" t="s">
        <v>1706</v>
      </c>
      <c r="D865" s="5">
        <v>0</v>
      </c>
      <c r="E865" s="5">
        <v>30.985619</v>
      </c>
      <c r="F865" s="5">
        <v>14.727</v>
      </c>
      <c r="G865" s="5">
        <v>45.712618999999997</v>
      </c>
      <c r="H865" s="5">
        <v>330.07179300000001</v>
      </c>
      <c r="I865" s="5">
        <v>13.039088</v>
      </c>
      <c r="J865" s="5">
        <v>43.841250000000002</v>
      </c>
      <c r="K865" s="5">
        <v>386.95213100000001</v>
      </c>
      <c r="L865" s="5">
        <v>272.71413999999999</v>
      </c>
      <c r="M865" s="5">
        <v>397.12533300000001</v>
      </c>
      <c r="N865" s="5">
        <v>41.303457000000002</v>
      </c>
      <c r="O865" s="5">
        <v>30.977594</v>
      </c>
      <c r="P865" s="5">
        <v>495.21616399999999</v>
      </c>
      <c r="Q865" s="5">
        <v>31.291181999999999</v>
      </c>
      <c r="R865" s="5">
        <v>995.91372999999999</v>
      </c>
      <c r="S865" s="5">
        <v>5.9028469999999995</v>
      </c>
      <c r="T865" s="5">
        <v>0</v>
      </c>
      <c r="U865" s="5">
        <v>0</v>
      </c>
      <c r="V865" s="5">
        <v>20.230753</v>
      </c>
      <c r="W865" s="5">
        <v>1727.4262200000003</v>
      </c>
      <c r="X865" s="5">
        <v>1696.1350380000001</v>
      </c>
      <c r="Y865" s="19">
        <v>2.7814320000000001</v>
      </c>
      <c r="Z865" s="19">
        <v>32.804513</v>
      </c>
      <c r="AA865" s="19">
        <v>1.1495850000000001</v>
      </c>
      <c r="AB865" s="19">
        <v>0</v>
      </c>
      <c r="AC865" s="19">
        <v>33.954098000000002</v>
      </c>
      <c r="AD865" s="19">
        <v>29.107946999999999</v>
      </c>
      <c r="AE865" s="19">
        <v>36.036557000000002</v>
      </c>
      <c r="AF865" s="19">
        <v>3.9192990000000001</v>
      </c>
      <c r="AG865" s="19">
        <v>2.9394749999999998</v>
      </c>
      <c r="AH865" s="19">
        <v>45.005333</v>
      </c>
      <c r="AI865" s="19">
        <v>2.7996699999999999</v>
      </c>
      <c r="AJ865" s="19">
        <v>87.900664000000006</v>
      </c>
      <c r="AK865" s="19">
        <v>0.72048100000000004</v>
      </c>
      <c r="AL865" s="19">
        <v>0</v>
      </c>
      <c r="AM865" s="19">
        <v>154.46462200000002</v>
      </c>
    </row>
    <row r="866" spans="1:39">
      <c r="A866" s="6" t="s">
        <v>1707</v>
      </c>
      <c r="B866" s="6" t="s">
        <v>1678</v>
      </c>
      <c r="C866" s="6" t="s">
        <v>881</v>
      </c>
      <c r="D866" s="5">
        <v>0</v>
      </c>
      <c r="E866" s="5">
        <v>49.349528000000007</v>
      </c>
      <c r="F866" s="5">
        <v>16.05</v>
      </c>
      <c r="G866" s="5">
        <v>65.399528000000004</v>
      </c>
      <c r="H866" s="5">
        <v>322.10296699999998</v>
      </c>
      <c r="I866" s="5">
        <v>21.607917</v>
      </c>
      <c r="J866" s="5">
        <v>34.162980000000005</v>
      </c>
      <c r="K866" s="5">
        <v>377.87386400000003</v>
      </c>
      <c r="L866" s="5">
        <v>399.18390700000003</v>
      </c>
      <c r="M866" s="5">
        <v>572.471138</v>
      </c>
      <c r="N866" s="5">
        <v>64.719335000000001</v>
      </c>
      <c r="O866" s="5">
        <v>48.539499000000006</v>
      </c>
      <c r="P866" s="5">
        <v>708.39881300000002</v>
      </c>
      <c r="Q866" s="5">
        <v>48.327393999999998</v>
      </c>
      <c r="R866" s="5">
        <v>1442.456179</v>
      </c>
      <c r="S866" s="5">
        <v>11.115043999999999</v>
      </c>
      <c r="T866" s="5">
        <v>0</v>
      </c>
      <c r="U866" s="5">
        <v>0</v>
      </c>
      <c r="V866" s="5">
        <v>27.068591999999999</v>
      </c>
      <c r="W866" s="5">
        <v>2323.0971140000006</v>
      </c>
      <c r="X866" s="5">
        <v>2274.7697200000007</v>
      </c>
      <c r="Y866" s="19">
        <v>3.659224</v>
      </c>
      <c r="Z866" s="19">
        <v>31.582605000000001</v>
      </c>
      <c r="AA866" s="19">
        <v>2.022589</v>
      </c>
      <c r="AB866" s="19">
        <v>0</v>
      </c>
      <c r="AC866" s="19">
        <v>33.605193999999997</v>
      </c>
      <c r="AD866" s="19">
        <v>44.334803999999998</v>
      </c>
      <c r="AE866" s="19">
        <v>48.125295000000001</v>
      </c>
      <c r="AF866" s="19">
        <v>6.1412409999999999</v>
      </c>
      <c r="AG866" s="19">
        <v>4.6059289999999997</v>
      </c>
      <c r="AH866" s="19">
        <v>59.982467999999997</v>
      </c>
      <c r="AI866" s="19">
        <v>3.8095720000000002</v>
      </c>
      <c r="AJ866" s="19">
        <v>118.854933</v>
      </c>
      <c r="AK866" s="19">
        <v>0</v>
      </c>
      <c r="AL866" s="19">
        <v>0</v>
      </c>
      <c r="AM866" s="19">
        <v>200.45415499999996</v>
      </c>
    </row>
    <row r="867" spans="1:39">
      <c r="A867" s="6" t="s">
        <v>1708</v>
      </c>
      <c r="B867" s="6" t="s">
        <v>1678</v>
      </c>
      <c r="C867" s="6" t="s">
        <v>1709</v>
      </c>
      <c r="D867" s="5">
        <v>0</v>
      </c>
      <c r="E867" s="5">
        <v>66.167837000000006</v>
      </c>
      <c r="F867" s="5">
        <v>27.96</v>
      </c>
      <c r="G867" s="5">
        <v>94.127837</v>
      </c>
      <c r="H867" s="5">
        <v>443.410957</v>
      </c>
      <c r="I867" s="5">
        <v>18.480504</v>
      </c>
      <c r="J867" s="5">
        <v>55.156493000000005</v>
      </c>
      <c r="K867" s="5">
        <v>517.047954</v>
      </c>
      <c r="L867" s="5">
        <v>458.448353</v>
      </c>
      <c r="M867" s="5">
        <v>566.44878399999993</v>
      </c>
      <c r="N867" s="5">
        <v>73.015007999999995</v>
      </c>
      <c r="O867" s="5">
        <v>54.761258000000005</v>
      </c>
      <c r="P867" s="5">
        <v>704.37659199999996</v>
      </c>
      <c r="Q867" s="5">
        <v>45.801296999999998</v>
      </c>
      <c r="R867" s="5">
        <v>1444.4029390000001</v>
      </c>
      <c r="S867" s="5">
        <v>11.946557</v>
      </c>
      <c r="T867" s="5">
        <v>0</v>
      </c>
      <c r="U867" s="5">
        <v>0</v>
      </c>
      <c r="V867" s="5">
        <v>48.363923999999997</v>
      </c>
      <c r="W867" s="5">
        <v>2574.3375639999999</v>
      </c>
      <c r="X867" s="5">
        <v>2528.536267</v>
      </c>
      <c r="Y867" s="19">
        <v>5.2050580000000002</v>
      </c>
      <c r="Z867" s="19">
        <v>42.850127999999998</v>
      </c>
      <c r="AA867" s="19">
        <v>1.7223649999999999</v>
      </c>
      <c r="AB867" s="19">
        <v>0</v>
      </c>
      <c r="AC867" s="19">
        <v>44.572493000000001</v>
      </c>
      <c r="AD867" s="19">
        <v>50.068078</v>
      </c>
      <c r="AE867" s="19">
        <v>53.495846999999998</v>
      </c>
      <c r="AF867" s="19">
        <v>6.92842</v>
      </c>
      <c r="AG867" s="19">
        <v>5.1963150000000002</v>
      </c>
      <c r="AH867" s="19">
        <v>66.381590000000003</v>
      </c>
      <c r="AI867" s="19">
        <v>4.4080149999999998</v>
      </c>
      <c r="AJ867" s="19">
        <v>132.002172</v>
      </c>
      <c r="AK867" s="19">
        <v>1.288889</v>
      </c>
      <c r="AL867" s="19">
        <v>0</v>
      </c>
      <c r="AM867" s="19">
        <v>233.13669000000004</v>
      </c>
    </row>
    <row r="868" spans="1:39">
      <c r="A868" s="6" t="s">
        <v>1710</v>
      </c>
      <c r="B868" s="6" t="s">
        <v>1678</v>
      </c>
      <c r="C868" s="6" t="s">
        <v>1711</v>
      </c>
      <c r="D868" s="5">
        <v>0</v>
      </c>
      <c r="E868" s="5">
        <v>535.65862399999992</v>
      </c>
      <c r="F868" s="5">
        <v>181.75800000000001</v>
      </c>
      <c r="G868" s="5">
        <v>717.41662399999996</v>
      </c>
      <c r="H868" s="5">
        <v>4115.1294029999999</v>
      </c>
      <c r="I868" s="5">
        <v>285.49328100000002</v>
      </c>
      <c r="J868" s="5">
        <v>0</v>
      </c>
      <c r="K868" s="5">
        <v>4400.6226839999999</v>
      </c>
      <c r="L868" s="5">
        <v>1044.0122449999999</v>
      </c>
      <c r="M868" s="5">
        <v>736.59196900000006</v>
      </c>
      <c r="N868" s="5">
        <v>95.777126999999993</v>
      </c>
      <c r="O868" s="5">
        <v>71.832843999999994</v>
      </c>
      <c r="P868" s="5">
        <v>844.27470100000005</v>
      </c>
      <c r="Q868" s="5">
        <v>101.719843</v>
      </c>
      <c r="R868" s="5">
        <v>1850.1964839999998</v>
      </c>
      <c r="S868" s="5">
        <v>113.99075599999999</v>
      </c>
      <c r="T868" s="5">
        <v>426.85887600000001</v>
      </c>
      <c r="U868" s="5">
        <v>0</v>
      </c>
      <c r="V868" s="5">
        <v>520.14558299999999</v>
      </c>
      <c r="W868" s="5">
        <v>9073.2432520000002</v>
      </c>
      <c r="X868" s="5">
        <v>8971.5234089999994</v>
      </c>
      <c r="Y868" s="19">
        <v>43.072316999999998</v>
      </c>
      <c r="Z868" s="19">
        <v>362.39870500000001</v>
      </c>
      <c r="AA868" s="19">
        <v>27.142696999999998</v>
      </c>
      <c r="AB868" s="19">
        <v>0</v>
      </c>
      <c r="AC868" s="19">
        <v>389.54140200000001</v>
      </c>
      <c r="AD868" s="19">
        <v>86.315658999999997</v>
      </c>
      <c r="AE868" s="19">
        <v>59.521555999999997</v>
      </c>
      <c r="AF868" s="19">
        <v>9.0883299999999991</v>
      </c>
      <c r="AG868" s="19">
        <v>6.8162459999999996</v>
      </c>
      <c r="AH868" s="19">
        <v>68.223040999999995</v>
      </c>
      <c r="AI868" s="19">
        <v>8.2196440000000006</v>
      </c>
      <c r="AJ868" s="19">
        <v>143.64917299999999</v>
      </c>
      <c r="AK868" s="19">
        <v>9.7577490000000004</v>
      </c>
      <c r="AL868" s="19">
        <v>39.487490999999999</v>
      </c>
      <c r="AM868" s="19">
        <v>711.82379100000003</v>
      </c>
    </row>
    <row r="869" spans="1:39">
      <c r="A869" s="6" t="s">
        <v>1712</v>
      </c>
      <c r="B869" s="6" t="s">
        <v>1678</v>
      </c>
      <c r="C869" s="6" t="s">
        <v>98</v>
      </c>
      <c r="D869" s="5">
        <v>0</v>
      </c>
      <c r="E869" s="5">
        <v>67.505674999999997</v>
      </c>
      <c r="F869" s="5">
        <v>29.916</v>
      </c>
      <c r="G869" s="5">
        <v>97.421675000000008</v>
      </c>
      <c r="H869" s="5">
        <v>740.714473</v>
      </c>
      <c r="I869" s="5">
        <v>29.283844000000002</v>
      </c>
      <c r="J869" s="5">
        <v>82.893070000000009</v>
      </c>
      <c r="K869" s="5">
        <v>852.89138700000012</v>
      </c>
      <c r="L869" s="5">
        <v>336.76764800000001</v>
      </c>
      <c r="M869" s="5">
        <v>496.90505999999999</v>
      </c>
      <c r="N869" s="5">
        <v>46.499785000000003</v>
      </c>
      <c r="O869" s="5">
        <v>34.874839000000001</v>
      </c>
      <c r="P869" s="5">
        <v>623.99363000000005</v>
      </c>
      <c r="Q869" s="5">
        <v>36.593291999999998</v>
      </c>
      <c r="R869" s="5">
        <v>1238.8666059999998</v>
      </c>
      <c r="S869" s="5">
        <v>14.824494000000001</v>
      </c>
      <c r="T869" s="5">
        <v>0</v>
      </c>
      <c r="U869" s="5">
        <v>35.037708000000002</v>
      </c>
      <c r="V869" s="5">
        <v>51.745358999999993</v>
      </c>
      <c r="W869" s="5">
        <v>2627.5548770000005</v>
      </c>
      <c r="X869" s="5">
        <v>2590.9615850000005</v>
      </c>
      <c r="Y869" s="19">
        <v>5.9543499999999998</v>
      </c>
      <c r="Z869" s="19">
        <v>73.713586000000006</v>
      </c>
      <c r="AA869" s="19">
        <v>2.653222</v>
      </c>
      <c r="AB869" s="19">
        <v>0</v>
      </c>
      <c r="AC869" s="19">
        <v>76.366808000000006</v>
      </c>
      <c r="AD869" s="19">
        <v>34.832864000000001</v>
      </c>
      <c r="AE869" s="19">
        <v>43.962297</v>
      </c>
      <c r="AF869" s="19">
        <v>4.4123799999999997</v>
      </c>
      <c r="AG869" s="19">
        <v>3.309285</v>
      </c>
      <c r="AH869" s="19">
        <v>55.424025</v>
      </c>
      <c r="AI869" s="19">
        <v>3.1093039999999998</v>
      </c>
      <c r="AJ869" s="19">
        <v>107.10798699999999</v>
      </c>
      <c r="AK869" s="19">
        <v>0</v>
      </c>
      <c r="AL869" s="19">
        <v>0</v>
      </c>
      <c r="AM869" s="19">
        <v>224.26200900000001</v>
      </c>
    </row>
    <row r="870" spans="1:39">
      <c r="A870" s="6" t="s">
        <v>1713</v>
      </c>
      <c r="B870" s="6" t="s">
        <v>1678</v>
      </c>
      <c r="C870" s="6" t="s">
        <v>1714</v>
      </c>
      <c r="D870" s="5">
        <v>0</v>
      </c>
      <c r="E870" s="5">
        <v>29.016573000000001</v>
      </c>
      <c r="F870" s="5">
        <v>14.625</v>
      </c>
      <c r="G870" s="5">
        <v>43.641573000000001</v>
      </c>
      <c r="H870" s="5">
        <v>281.02254499999998</v>
      </c>
      <c r="I870" s="5">
        <v>17.944740000000003</v>
      </c>
      <c r="J870" s="5">
        <v>16.033619999999999</v>
      </c>
      <c r="K870" s="5">
        <v>315.00090499999999</v>
      </c>
      <c r="L870" s="5">
        <v>313.75208000000003</v>
      </c>
      <c r="M870" s="5">
        <v>485.666291</v>
      </c>
      <c r="N870" s="5">
        <v>51.855881000000004</v>
      </c>
      <c r="O870" s="5">
        <v>38.891910000000003</v>
      </c>
      <c r="P870" s="5">
        <v>593.95332799999994</v>
      </c>
      <c r="Q870" s="5">
        <v>45.134525000000004</v>
      </c>
      <c r="R870" s="5">
        <v>1215.501935</v>
      </c>
      <c r="S870" s="5">
        <v>5.6370510000000005</v>
      </c>
      <c r="T870" s="5">
        <v>0</v>
      </c>
      <c r="U870" s="5">
        <v>0</v>
      </c>
      <c r="V870" s="5">
        <v>19.176651000000003</v>
      </c>
      <c r="W870" s="5">
        <v>1912.7101950000001</v>
      </c>
      <c r="X870" s="5">
        <v>1867.5756700000002</v>
      </c>
      <c r="Y870" s="19">
        <v>2.5602860000000001</v>
      </c>
      <c r="Z870" s="19">
        <v>24.592711999999999</v>
      </c>
      <c r="AA870" s="19">
        <v>1.5238780000000001</v>
      </c>
      <c r="AB870" s="19">
        <v>1.8724000000000001</v>
      </c>
      <c r="AC870" s="19">
        <v>27.988990000000001</v>
      </c>
      <c r="AD870" s="19">
        <v>35.057012</v>
      </c>
      <c r="AE870" s="19">
        <v>41.380476999999999</v>
      </c>
      <c r="AF870" s="19">
        <v>4.920623</v>
      </c>
      <c r="AG870" s="19">
        <v>3.6904669999999999</v>
      </c>
      <c r="AH870" s="19">
        <v>50.870027999999998</v>
      </c>
      <c r="AI870" s="19">
        <v>3.6908470000000002</v>
      </c>
      <c r="AJ870" s="19">
        <v>100.86159499999999</v>
      </c>
      <c r="AK870" s="19">
        <v>0.63565799999999995</v>
      </c>
      <c r="AL870" s="19">
        <v>0</v>
      </c>
      <c r="AM870" s="19">
        <v>167.10354099999998</v>
      </c>
    </row>
    <row r="871" spans="1:39">
      <c r="A871" s="6" t="s">
        <v>1715</v>
      </c>
      <c r="B871" s="6" t="s">
        <v>1678</v>
      </c>
      <c r="C871" s="6" t="s">
        <v>1716</v>
      </c>
      <c r="D871" s="5">
        <v>0</v>
      </c>
      <c r="E871" s="5">
        <v>60.351416000000008</v>
      </c>
      <c r="F871" s="5">
        <v>27.905999999999999</v>
      </c>
      <c r="G871" s="5">
        <v>88.257415999999992</v>
      </c>
      <c r="H871" s="5">
        <v>356.68220299999996</v>
      </c>
      <c r="I871" s="5">
        <v>20.278848000000004</v>
      </c>
      <c r="J871" s="5">
        <v>0</v>
      </c>
      <c r="K871" s="5">
        <v>376.961051</v>
      </c>
      <c r="L871" s="5">
        <v>217.92138699999998</v>
      </c>
      <c r="M871" s="5">
        <v>426.191643</v>
      </c>
      <c r="N871" s="5">
        <v>28.486143999999999</v>
      </c>
      <c r="O871" s="5">
        <v>21.364608</v>
      </c>
      <c r="P871" s="5">
        <v>528.51212199999998</v>
      </c>
      <c r="Q871" s="5">
        <v>35.316611999999999</v>
      </c>
      <c r="R871" s="5">
        <v>1039.8711289999999</v>
      </c>
      <c r="S871" s="5">
        <v>10.720765</v>
      </c>
      <c r="T871" s="5">
        <v>0</v>
      </c>
      <c r="U871" s="5">
        <v>0</v>
      </c>
      <c r="V871" s="5">
        <v>33.346688999999998</v>
      </c>
      <c r="W871" s="5">
        <v>1767.0784369999999</v>
      </c>
      <c r="X871" s="5">
        <v>1731.761825</v>
      </c>
      <c r="Y871" s="19">
        <v>5.3251249999999999</v>
      </c>
      <c r="Z871" s="19">
        <v>34.480817000000002</v>
      </c>
      <c r="AA871" s="19">
        <v>2.0675509999999999</v>
      </c>
      <c r="AB871" s="19">
        <v>0</v>
      </c>
      <c r="AC871" s="19">
        <v>36.548368000000004</v>
      </c>
      <c r="AD871" s="19">
        <v>21.856065999999998</v>
      </c>
      <c r="AE871" s="19">
        <v>37.085110999999998</v>
      </c>
      <c r="AF871" s="19">
        <v>2.7030609999999999</v>
      </c>
      <c r="AG871" s="19">
        <v>2.0272950000000001</v>
      </c>
      <c r="AH871" s="19">
        <v>46.207537000000002</v>
      </c>
      <c r="AI871" s="19">
        <v>2.9442560000000002</v>
      </c>
      <c r="AJ871" s="19">
        <v>88.023004</v>
      </c>
      <c r="AK871" s="19">
        <v>0.99794700000000003</v>
      </c>
      <c r="AL871" s="19">
        <v>0</v>
      </c>
      <c r="AM871" s="19">
        <v>152.75051000000002</v>
      </c>
    </row>
    <row r="872" spans="1:39">
      <c r="A872" s="6" t="s">
        <v>1717</v>
      </c>
      <c r="B872" s="6" t="s">
        <v>1678</v>
      </c>
      <c r="C872" s="6" t="s">
        <v>1718</v>
      </c>
      <c r="D872" s="5">
        <v>0</v>
      </c>
      <c r="E872" s="5">
        <v>85.288377999999994</v>
      </c>
      <c r="F872" s="5">
        <v>30.087</v>
      </c>
      <c r="G872" s="5">
        <v>115.375378</v>
      </c>
      <c r="H872" s="5">
        <v>611.24090999999999</v>
      </c>
      <c r="I872" s="5">
        <v>57.155431</v>
      </c>
      <c r="J872" s="5">
        <v>53.010756000000001</v>
      </c>
      <c r="K872" s="5">
        <v>721.40709700000002</v>
      </c>
      <c r="L872" s="5">
        <v>422.40837300000004</v>
      </c>
      <c r="M872" s="5">
        <v>547.95748199999991</v>
      </c>
      <c r="N872" s="5">
        <v>59.967046000000003</v>
      </c>
      <c r="O872" s="5">
        <v>44.975285000000007</v>
      </c>
      <c r="P872" s="5">
        <v>691.27518700000007</v>
      </c>
      <c r="Q872" s="5">
        <v>38.487061000000004</v>
      </c>
      <c r="R872" s="5">
        <v>1382.662061</v>
      </c>
      <c r="S872" s="5">
        <v>19.104990000000001</v>
      </c>
      <c r="T872" s="5">
        <v>0</v>
      </c>
      <c r="U872" s="5">
        <v>0</v>
      </c>
      <c r="V872" s="5">
        <v>80.03214100000001</v>
      </c>
      <c r="W872" s="5">
        <v>2740.9900400000001</v>
      </c>
      <c r="X872" s="5">
        <v>2702.5029789999999</v>
      </c>
      <c r="Y872" s="19">
        <v>6.8435730000000001</v>
      </c>
      <c r="Z872" s="19">
        <v>60.475000999999999</v>
      </c>
      <c r="AA872" s="19">
        <v>5.4739950000000004</v>
      </c>
      <c r="AB872" s="19">
        <v>5.1611089999999997</v>
      </c>
      <c r="AC872" s="19">
        <v>71.110105000000004</v>
      </c>
      <c r="AD872" s="19">
        <v>43.879328000000001</v>
      </c>
      <c r="AE872" s="19">
        <v>55.758561999999998</v>
      </c>
      <c r="AF872" s="19">
        <v>5.6902939999999997</v>
      </c>
      <c r="AG872" s="19">
        <v>4.2677209999999999</v>
      </c>
      <c r="AH872" s="19">
        <v>69.724917000000005</v>
      </c>
      <c r="AI872" s="19">
        <v>4.2794129999999999</v>
      </c>
      <c r="AJ872" s="19">
        <v>135.44149400000001</v>
      </c>
      <c r="AK872" s="19">
        <v>0</v>
      </c>
      <c r="AL872" s="19">
        <v>0</v>
      </c>
      <c r="AM872" s="19">
        <v>257.27449999999999</v>
      </c>
    </row>
    <row r="873" spans="1:39">
      <c r="A873" s="6" t="s">
        <v>1719</v>
      </c>
      <c r="B873" s="6" t="s">
        <v>1678</v>
      </c>
      <c r="C873" s="6" t="s">
        <v>1720</v>
      </c>
      <c r="D873" s="5">
        <v>0</v>
      </c>
      <c r="E873" s="5">
        <v>146.01656600000001</v>
      </c>
      <c r="F873" s="5">
        <v>67.322999999999993</v>
      </c>
      <c r="G873" s="5">
        <v>213.33956600000002</v>
      </c>
      <c r="H873" s="5">
        <v>1021.013915</v>
      </c>
      <c r="I873" s="5">
        <v>62.587221</v>
      </c>
      <c r="J873" s="5">
        <v>0</v>
      </c>
      <c r="K873" s="5">
        <v>1083.601136</v>
      </c>
      <c r="L873" s="5">
        <v>437.78076099999998</v>
      </c>
      <c r="M873" s="5">
        <v>618.03228899999999</v>
      </c>
      <c r="N873" s="5">
        <v>56.858519000000001</v>
      </c>
      <c r="O873" s="5">
        <v>42.643889000000001</v>
      </c>
      <c r="P873" s="5">
        <v>780.64347400000008</v>
      </c>
      <c r="Q873" s="5">
        <v>42.840993000000005</v>
      </c>
      <c r="R873" s="5">
        <v>1541.019164</v>
      </c>
      <c r="S873" s="5">
        <v>33.335618000000004</v>
      </c>
      <c r="T873" s="5">
        <v>0</v>
      </c>
      <c r="U873" s="5">
        <v>0</v>
      </c>
      <c r="V873" s="5">
        <v>111.236671</v>
      </c>
      <c r="W873" s="5">
        <v>3420.3129160000003</v>
      </c>
      <c r="X873" s="5">
        <v>3377.4719230000005</v>
      </c>
      <c r="Y873" s="19">
        <v>12.510730000000001</v>
      </c>
      <c r="Z873" s="19">
        <v>81.568827999999996</v>
      </c>
      <c r="AA873" s="19">
        <v>6.0578960000000004</v>
      </c>
      <c r="AB873" s="19">
        <v>0</v>
      </c>
      <c r="AC873" s="19">
        <v>87.626723999999996</v>
      </c>
      <c r="AD873" s="19">
        <v>42.788200000000003</v>
      </c>
      <c r="AE873" s="19">
        <v>70.178162999999998</v>
      </c>
      <c r="AF873" s="19">
        <v>5.3953249999999997</v>
      </c>
      <c r="AG873" s="19">
        <v>4.046494</v>
      </c>
      <c r="AH873" s="19">
        <v>87.070513000000005</v>
      </c>
      <c r="AI873" s="19">
        <v>5.7895240000000001</v>
      </c>
      <c r="AJ873" s="19">
        <v>166.690495</v>
      </c>
      <c r="AK873" s="19">
        <v>3.3300320000000001</v>
      </c>
      <c r="AL873" s="19">
        <v>0</v>
      </c>
      <c r="AM873" s="19">
        <v>312.94618100000008</v>
      </c>
    </row>
    <row r="874" spans="1:39">
      <c r="A874" s="6" t="s">
        <v>1721</v>
      </c>
      <c r="B874" s="6" t="s">
        <v>1678</v>
      </c>
      <c r="C874" s="6" t="s">
        <v>1185</v>
      </c>
      <c r="D874" s="5">
        <v>0</v>
      </c>
      <c r="E874" s="5">
        <v>301.89879200000001</v>
      </c>
      <c r="F874" s="5">
        <v>90.507000000000005</v>
      </c>
      <c r="G874" s="5">
        <v>392.40579200000002</v>
      </c>
      <c r="H874" s="5">
        <v>1767.2414059999999</v>
      </c>
      <c r="I874" s="5">
        <v>130.67605399999999</v>
      </c>
      <c r="J874" s="5">
        <v>80.977316999999999</v>
      </c>
      <c r="K874" s="5">
        <v>1978.894777</v>
      </c>
      <c r="L874" s="5">
        <v>524.39087699999993</v>
      </c>
      <c r="M874" s="5">
        <v>749.74929700000007</v>
      </c>
      <c r="N874" s="5">
        <v>56.832716999999995</v>
      </c>
      <c r="O874" s="5">
        <v>42.624538000000001</v>
      </c>
      <c r="P874" s="5">
        <v>962.75348199999996</v>
      </c>
      <c r="Q874" s="5">
        <v>42.714468000000004</v>
      </c>
      <c r="R874" s="5">
        <v>1854.6745020000001</v>
      </c>
      <c r="S874" s="5">
        <v>58.657465999999999</v>
      </c>
      <c r="T874" s="5">
        <v>0</v>
      </c>
      <c r="U874" s="5">
        <v>0</v>
      </c>
      <c r="V874" s="5">
        <v>245.912711</v>
      </c>
      <c r="W874" s="5">
        <v>5054.9361250000002</v>
      </c>
      <c r="X874" s="5">
        <v>5012.2216570000001</v>
      </c>
      <c r="Y874" s="19">
        <v>22.562355</v>
      </c>
      <c r="Z874" s="19">
        <v>131.42030299999999</v>
      </c>
      <c r="AA874" s="19">
        <v>12.662099</v>
      </c>
      <c r="AB874" s="19">
        <v>12.849907999999999</v>
      </c>
      <c r="AC874" s="19">
        <v>156.93231</v>
      </c>
      <c r="AD874" s="19">
        <v>49.089177999999997</v>
      </c>
      <c r="AE874" s="19">
        <v>72.633655000000005</v>
      </c>
      <c r="AF874" s="19">
        <v>5.3928779999999996</v>
      </c>
      <c r="AG874" s="19">
        <v>4.0446590000000002</v>
      </c>
      <c r="AH874" s="19">
        <v>92.705179999999999</v>
      </c>
      <c r="AI874" s="19">
        <v>4.4696699999999998</v>
      </c>
      <c r="AJ874" s="19">
        <v>174.77637200000001</v>
      </c>
      <c r="AK874" s="19">
        <v>0</v>
      </c>
      <c r="AL874" s="19">
        <v>0</v>
      </c>
      <c r="AM874" s="19">
        <v>403.36021500000004</v>
      </c>
    </row>
    <row r="875" spans="1:39">
      <c r="A875" s="6" t="s">
        <v>1722</v>
      </c>
      <c r="B875" s="6" t="s">
        <v>1678</v>
      </c>
      <c r="C875" s="6" t="s">
        <v>1723</v>
      </c>
      <c r="D875" s="5">
        <v>0</v>
      </c>
      <c r="E875" s="5">
        <v>32.287296999999995</v>
      </c>
      <c r="F875" s="5">
        <v>15.084</v>
      </c>
      <c r="G875" s="5">
        <v>47.371296999999998</v>
      </c>
      <c r="H875" s="5">
        <v>250.75019599999999</v>
      </c>
      <c r="I875" s="5">
        <v>10.754994</v>
      </c>
      <c r="J875" s="5">
        <v>39.896695000000001</v>
      </c>
      <c r="K875" s="5">
        <v>301.40188499999999</v>
      </c>
      <c r="L875" s="5">
        <v>307.07517099999995</v>
      </c>
      <c r="M875" s="5">
        <v>415.92082599999998</v>
      </c>
      <c r="N875" s="5">
        <v>47.515703000000002</v>
      </c>
      <c r="O875" s="5">
        <v>35.636777000000002</v>
      </c>
      <c r="P875" s="5">
        <v>518.37118599999997</v>
      </c>
      <c r="Q875" s="5">
        <v>32.938628999999999</v>
      </c>
      <c r="R875" s="5">
        <v>1050.3831210000001</v>
      </c>
      <c r="S875" s="5">
        <v>6.4770269999999996</v>
      </c>
      <c r="T875" s="5">
        <v>0</v>
      </c>
      <c r="U875" s="5">
        <v>0</v>
      </c>
      <c r="V875" s="5">
        <v>18.226026999999998</v>
      </c>
      <c r="W875" s="5">
        <v>1730.934528</v>
      </c>
      <c r="X875" s="5">
        <v>1697.995899</v>
      </c>
      <c r="Y875" s="19">
        <v>2.7989899999999999</v>
      </c>
      <c r="Z875" s="19">
        <v>20.976331999999999</v>
      </c>
      <c r="AA875" s="19">
        <v>1.013652</v>
      </c>
      <c r="AB875" s="19">
        <v>0</v>
      </c>
      <c r="AC875" s="19">
        <v>21.989984</v>
      </c>
      <c r="AD875" s="19">
        <v>33.082459999999998</v>
      </c>
      <c r="AE875" s="19">
        <v>53.401896000000001</v>
      </c>
      <c r="AF875" s="19">
        <v>4.5087809999999999</v>
      </c>
      <c r="AG875" s="19">
        <v>3.381586</v>
      </c>
      <c r="AH875" s="19">
        <v>65.129925999999998</v>
      </c>
      <c r="AI875" s="19">
        <v>5.067971</v>
      </c>
      <c r="AJ875" s="19">
        <v>126.422189</v>
      </c>
      <c r="AK875" s="19">
        <v>0.62133899999999997</v>
      </c>
      <c r="AL875" s="19">
        <v>0</v>
      </c>
      <c r="AM875" s="19">
        <v>184.914962</v>
      </c>
    </row>
    <row r="876" spans="1:39">
      <c r="A876" s="6" t="s">
        <v>1724</v>
      </c>
      <c r="B876" s="6" t="s">
        <v>1678</v>
      </c>
      <c r="C876" s="6" t="s">
        <v>1725</v>
      </c>
      <c r="D876" s="5">
        <v>0</v>
      </c>
      <c r="E876" s="5">
        <v>125.12793499999999</v>
      </c>
      <c r="F876" s="5">
        <v>29.411999999999999</v>
      </c>
      <c r="G876" s="5">
        <v>154.53993499999999</v>
      </c>
      <c r="H876" s="5">
        <v>505.21467899999999</v>
      </c>
      <c r="I876" s="5">
        <v>33.291376</v>
      </c>
      <c r="J876" s="5">
        <v>122.443969</v>
      </c>
      <c r="K876" s="5">
        <v>660.9500240000001</v>
      </c>
      <c r="L876" s="5">
        <v>491.5059</v>
      </c>
      <c r="M876" s="5">
        <v>747.07024999999999</v>
      </c>
      <c r="N876" s="5">
        <v>70.855655999999996</v>
      </c>
      <c r="O876" s="5">
        <v>53.141741000000003</v>
      </c>
      <c r="P876" s="5">
        <v>937.56482400000004</v>
      </c>
      <c r="Q876" s="5">
        <v>55.355069</v>
      </c>
      <c r="R876" s="5">
        <v>1863.9875400000001</v>
      </c>
      <c r="S876" s="5">
        <v>29.192549</v>
      </c>
      <c r="T876" s="5">
        <v>0</v>
      </c>
      <c r="U876" s="5">
        <v>0</v>
      </c>
      <c r="V876" s="5">
        <v>108.48429300000001</v>
      </c>
      <c r="W876" s="5">
        <v>3308.6602410000005</v>
      </c>
      <c r="X876" s="5">
        <v>3253.3051720000003</v>
      </c>
      <c r="Y876" s="19">
        <v>8.4146920000000005</v>
      </c>
      <c r="Z876" s="19">
        <v>46.425449999999998</v>
      </c>
      <c r="AA876" s="19">
        <v>2.8992360000000001</v>
      </c>
      <c r="AB876" s="19">
        <v>12.309143000000001</v>
      </c>
      <c r="AC876" s="19">
        <v>61.633828999999999</v>
      </c>
      <c r="AD876" s="19">
        <v>51.633003000000002</v>
      </c>
      <c r="AE876" s="19">
        <v>72.022024000000002</v>
      </c>
      <c r="AF876" s="19">
        <v>6.7235189999999996</v>
      </c>
      <c r="AG876" s="19">
        <v>5.0426390000000003</v>
      </c>
      <c r="AH876" s="19">
        <v>89.959193999999997</v>
      </c>
      <c r="AI876" s="19">
        <v>5.5881119999999997</v>
      </c>
      <c r="AJ876" s="19">
        <v>173.747376</v>
      </c>
      <c r="AK876" s="19">
        <v>0</v>
      </c>
      <c r="AL876" s="19">
        <v>0</v>
      </c>
      <c r="AM876" s="19">
        <v>295.4289</v>
      </c>
    </row>
    <row r="877" spans="1:39">
      <c r="A877" s="6" t="s">
        <v>1726</v>
      </c>
      <c r="B877" s="6" t="s">
        <v>1678</v>
      </c>
      <c r="C877" s="6" t="s">
        <v>1727</v>
      </c>
      <c r="D877" s="5">
        <v>0</v>
      </c>
      <c r="E877" s="5">
        <v>278.098457</v>
      </c>
      <c r="F877" s="5">
        <v>85.671000000000006</v>
      </c>
      <c r="G877" s="5">
        <v>363.76945699999999</v>
      </c>
      <c r="H877" s="5">
        <v>1113.533465</v>
      </c>
      <c r="I877" s="5">
        <v>92.969732999999991</v>
      </c>
      <c r="J877" s="5">
        <v>166.510201</v>
      </c>
      <c r="K877" s="5">
        <v>1373.0133990000002</v>
      </c>
      <c r="L877" s="5">
        <v>432.05152000000004</v>
      </c>
      <c r="M877" s="5">
        <v>668.30352599999992</v>
      </c>
      <c r="N877" s="5">
        <v>48.927076</v>
      </c>
      <c r="O877" s="5">
        <v>36.695305999999995</v>
      </c>
      <c r="P877" s="5">
        <v>845.52091700000005</v>
      </c>
      <c r="Q877" s="5">
        <v>45.514369000000002</v>
      </c>
      <c r="R877" s="5">
        <v>1644.961194</v>
      </c>
      <c r="S877" s="5">
        <v>61.914989999999996</v>
      </c>
      <c r="T877" s="5">
        <v>0</v>
      </c>
      <c r="U877" s="5">
        <v>0</v>
      </c>
      <c r="V877" s="5">
        <v>163.53061400000001</v>
      </c>
      <c r="W877" s="5">
        <v>4039.2411740000007</v>
      </c>
      <c r="X877" s="5">
        <v>3993.7268050000007</v>
      </c>
      <c r="Y877" s="19">
        <v>20.586635000000001</v>
      </c>
      <c r="Z877" s="19">
        <v>93.706481999999994</v>
      </c>
      <c r="AA877" s="19">
        <v>7.1082799999999997</v>
      </c>
      <c r="AB877" s="19">
        <v>19.695547999999999</v>
      </c>
      <c r="AC877" s="19">
        <v>120.51031</v>
      </c>
      <c r="AD877" s="19">
        <v>40.939402000000001</v>
      </c>
      <c r="AE877" s="19">
        <v>55.508240000000001</v>
      </c>
      <c r="AF877" s="19">
        <v>4.6427079999999998</v>
      </c>
      <c r="AG877" s="19">
        <v>3.4820319999999998</v>
      </c>
      <c r="AH877" s="19">
        <v>70.970296000000005</v>
      </c>
      <c r="AI877" s="19">
        <v>3.343493</v>
      </c>
      <c r="AJ877" s="19">
        <v>134.60327599999999</v>
      </c>
      <c r="AK877" s="19">
        <v>4.8185000000000002</v>
      </c>
      <c r="AL877" s="19">
        <v>0</v>
      </c>
      <c r="AM877" s="19">
        <v>321.458123</v>
      </c>
    </row>
    <row r="878" spans="1:39">
      <c r="A878" s="6" t="s">
        <v>1728</v>
      </c>
      <c r="B878" s="6" t="s">
        <v>1678</v>
      </c>
      <c r="C878" s="6" t="s">
        <v>1729</v>
      </c>
      <c r="D878" s="5">
        <v>0</v>
      </c>
      <c r="E878" s="5">
        <v>38.919642999999994</v>
      </c>
      <c r="F878" s="5">
        <v>14.157</v>
      </c>
      <c r="G878" s="5">
        <v>53.076642999999997</v>
      </c>
      <c r="H878" s="5">
        <v>358.572855</v>
      </c>
      <c r="I878" s="5">
        <v>20.512909000000001</v>
      </c>
      <c r="J878" s="5">
        <v>21.537577000000002</v>
      </c>
      <c r="K878" s="5">
        <v>400.62334099999998</v>
      </c>
      <c r="L878" s="5">
        <v>393.37889699999999</v>
      </c>
      <c r="M878" s="5">
        <v>482.40918399999998</v>
      </c>
      <c r="N878" s="5">
        <v>68.833221999999992</v>
      </c>
      <c r="O878" s="5">
        <v>51.624915999999999</v>
      </c>
      <c r="P878" s="5">
        <v>594.99642000000006</v>
      </c>
      <c r="Q878" s="5">
        <v>41.875112000000001</v>
      </c>
      <c r="R878" s="5">
        <v>1239.7388539999999</v>
      </c>
      <c r="S878" s="5">
        <v>7.4910759999999996</v>
      </c>
      <c r="T878" s="5">
        <v>0</v>
      </c>
      <c r="U878" s="5">
        <v>0</v>
      </c>
      <c r="V878" s="5">
        <v>25.337527999999999</v>
      </c>
      <c r="W878" s="5">
        <v>2119.6463389999999</v>
      </c>
      <c r="X878" s="5">
        <v>2077.7712269999997</v>
      </c>
      <c r="Y878" s="19">
        <v>3.4340860000000002</v>
      </c>
      <c r="Z878" s="19">
        <v>35.807906000000003</v>
      </c>
      <c r="AA878" s="19">
        <v>2.1017489999999999</v>
      </c>
      <c r="AB878" s="19">
        <v>0</v>
      </c>
      <c r="AC878" s="19">
        <v>37.909655000000001</v>
      </c>
      <c r="AD878" s="19">
        <v>45.482888000000003</v>
      </c>
      <c r="AE878" s="19">
        <v>43.314459999999997</v>
      </c>
      <c r="AF878" s="19">
        <v>6.5316090000000004</v>
      </c>
      <c r="AG878" s="19">
        <v>4.8987069999999999</v>
      </c>
      <c r="AH878" s="19">
        <v>53.529573999999997</v>
      </c>
      <c r="AI878" s="19">
        <v>3.6974309999999999</v>
      </c>
      <c r="AJ878" s="19">
        <v>108.27435</v>
      </c>
      <c r="AK878" s="19">
        <v>0.60926199999999997</v>
      </c>
      <c r="AL878" s="19">
        <v>0</v>
      </c>
      <c r="AM878" s="19">
        <v>195.71024100000002</v>
      </c>
    </row>
    <row r="879" spans="1:39">
      <c r="A879" s="6" t="s">
        <v>1730</v>
      </c>
      <c r="B879" s="6" t="s">
        <v>1678</v>
      </c>
      <c r="C879" s="6" t="s">
        <v>1731</v>
      </c>
      <c r="D879" s="5">
        <v>0</v>
      </c>
      <c r="E879" s="5">
        <v>62.046435999999993</v>
      </c>
      <c r="F879" s="5">
        <v>26.913</v>
      </c>
      <c r="G879" s="5">
        <v>88.959435999999982</v>
      </c>
      <c r="H879" s="5">
        <v>543.98504600000001</v>
      </c>
      <c r="I879" s="5">
        <v>22.229854</v>
      </c>
      <c r="J879" s="5">
        <v>30.424410999999999</v>
      </c>
      <c r="K879" s="5">
        <v>596.63931100000002</v>
      </c>
      <c r="L879" s="5">
        <v>413.92146000000002</v>
      </c>
      <c r="M879" s="5">
        <v>543.08675600000004</v>
      </c>
      <c r="N879" s="5">
        <v>68.473624999999998</v>
      </c>
      <c r="O879" s="5">
        <v>51.355220000000003</v>
      </c>
      <c r="P879" s="5">
        <v>673.02942399999995</v>
      </c>
      <c r="Q879" s="5">
        <v>45.263249000000002</v>
      </c>
      <c r="R879" s="5">
        <v>1381.2082740000001</v>
      </c>
      <c r="S879" s="5">
        <v>13.937626</v>
      </c>
      <c r="T879" s="5">
        <v>0</v>
      </c>
      <c r="U879" s="5">
        <v>0</v>
      </c>
      <c r="V879" s="5">
        <v>33.572944</v>
      </c>
      <c r="W879" s="5">
        <v>2528.239051</v>
      </c>
      <c r="X879" s="5">
        <v>2482.9758019999999</v>
      </c>
      <c r="Y879" s="19">
        <v>5.474685</v>
      </c>
      <c r="Z879" s="19">
        <v>52.209654999999998</v>
      </c>
      <c r="AA879" s="19">
        <v>1.9315119999999999</v>
      </c>
      <c r="AB879" s="19">
        <v>0</v>
      </c>
      <c r="AC879" s="19">
        <v>54.141167000000003</v>
      </c>
      <c r="AD879" s="19">
        <v>46.519765</v>
      </c>
      <c r="AE879" s="19">
        <v>49.701920000000001</v>
      </c>
      <c r="AF879" s="19">
        <v>6.4974860000000003</v>
      </c>
      <c r="AG879" s="19">
        <v>4.8731159999999996</v>
      </c>
      <c r="AH879" s="19">
        <v>61.645938999999998</v>
      </c>
      <c r="AI879" s="19">
        <v>4.1117910000000002</v>
      </c>
      <c r="AJ879" s="19">
        <v>122.718461</v>
      </c>
      <c r="AK879" s="19">
        <v>1.350071</v>
      </c>
      <c r="AL879" s="19">
        <v>0</v>
      </c>
      <c r="AM879" s="19">
        <v>230.20414899999997</v>
      </c>
    </row>
    <row r="880" spans="1:39">
      <c r="A880" s="6" t="s">
        <v>1732</v>
      </c>
      <c r="B880" s="6" t="s">
        <v>1678</v>
      </c>
      <c r="C880" s="6" t="s">
        <v>1733</v>
      </c>
      <c r="D880" s="5">
        <v>0</v>
      </c>
      <c r="E880" s="5">
        <v>122.68937299999999</v>
      </c>
      <c r="F880" s="5">
        <v>43.686</v>
      </c>
      <c r="G880" s="5">
        <v>166.375373</v>
      </c>
      <c r="H880" s="5">
        <v>843.73190800000009</v>
      </c>
      <c r="I880" s="5">
        <v>42.287559999999999</v>
      </c>
      <c r="J880" s="5">
        <v>32.494196000000002</v>
      </c>
      <c r="K880" s="5">
        <v>918.51366400000006</v>
      </c>
      <c r="L880" s="5">
        <v>352.53258399999999</v>
      </c>
      <c r="M880" s="5">
        <v>790.46059199999991</v>
      </c>
      <c r="N880" s="5">
        <v>40.996088999999998</v>
      </c>
      <c r="O880" s="5">
        <v>30.747066</v>
      </c>
      <c r="P880" s="5">
        <v>976.77631099999996</v>
      </c>
      <c r="Q880" s="5">
        <v>67.536543999999992</v>
      </c>
      <c r="R880" s="5">
        <v>1906.5166019999999</v>
      </c>
      <c r="S880" s="5">
        <v>28.870833999999999</v>
      </c>
      <c r="T880" s="5">
        <v>0</v>
      </c>
      <c r="U880" s="5">
        <v>0</v>
      </c>
      <c r="V880" s="5">
        <v>92.587858999999995</v>
      </c>
      <c r="W880" s="5">
        <v>3465.3969160000001</v>
      </c>
      <c r="X880" s="5">
        <v>3397.8603720000006</v>
      </c>
      <c r="Y880" s="19">
        <v>9.5690120000000007</v>
      </c>
      <c r="Z880" s="19">
        <v>52.968179999999997</v>
      </c>
      <c r="AA880" s="19">
        <v>4.3867310000000002</v>
      </c>
      <c r="AB880" s="19">
        <v>7.2266190000000003</v>
      </c>
      <c r="AC880" s="19">
        <v>64.581530000000001</v>
      </c>
      <c r="AD880" s="19">
        <v>32.965501000000003</v>
      </c>
      <c r="AE880" s="19">
        <v>59.333103000000001</v>
      </c>
      <c r="AF880" s="19">
        <v>3.8901349999999999</v>
      </c>
      <c r="AG880" s="19">
        <v>2.917602</v>
      </c>
      <c r="AH880" s="19">
        <v>74.491229000000004</v>
      </c>
      <c r="AI880" s="19">
        <v>4.3793879999999996</v>
      </c>
      <c r="AJ880" s="19">
        <v>140.632069</v>
      </c>
      <c r="AK880" s="19">
        <v>2.3568129999999998</v>
      </c>
      <c r="AL880" s="19">
        <v>0</v>
      </c>
      <c r="AM880" s="19">
        <v>250.10492499999998</v>
      </c>
    </row>
    <row r="881" spans="1:39">
      <c r="A881" s="5" t="s">
        <v>1734</v>
      </c>
      <c r="B881" s="5" t="s">
        <v>1678</v>
      </c>
      <c r="C881" s="5" t="s">
        <v>1735</v>
      </c>
      <c r="D881" s="5">
        <v>40114.077756999999</v>
      </c>
      <c r="E881" s="5">
        <v>1563.3884849999999</v>
      </c>
      <c r="F881" s="5">
        <v>777.65099999999995</v>
      </c>
      <c r="G881" s="5">
        <v>42455.117242</v>
      </c>
      <c r="H881" s="5">
        <v>8745.1377069999999</v>
      </c>
      <c r="I881" s="5">
        <v>1060.59131</v>
      </c>
      <c r="J881" s="5">
        <v>0</v>
      </c>
      <c r="K881" s="5">
        <v>9805.7290170000015</v>
      </c>
      <c r="L881" s="5">
        <v>2703.8947929999999</v>
      </c>
      <c r="M881" s="5">
        <v>0</v>
      </c>
      <c r="N881" s="5">
        <v>310.51196600000003</v>
      </c>
      <c r="O881" s="5">
        <v>232.883973</v>
      </c>
      <c r="P881" s="5">
        <v>3661.4183790000002</v>
      </c>
      <c r="Q881" s="5">
        <v>441.13474500000001</v>
      </c>
      <c r="R881" s="5">
        <v>4645.949063</v>
      </c>
      <c r="S881" s="5">
        <v>202.37108499999999</v>
      </c>
      <c r="T881" s="5">
        <v>0</v>
      </c>
      <c r="U881" s="5">
        <v>0</v>
      </c>
      <c r="V881" s="5">
        <v>486.70907299999999</v>
      </c>
      <c r="W881" s="5">
        <v>60299.770273000002</v>
      </c>
      <c r="X881" s="5">
        <v>59858.635528000006</v>
      </c>
      <c r="Y881" s="19">
        <v>0</v>
      </c>
      <c r="Z881" s="19">
        <v>801.65200000000004</v>
      </c>
      <c r="AA881" s="19">
        <v>99.161653999999999</v>
      </c>
      <c r="AB881" s="19">
        <v>0</v>
      </c>
      <c r="AC881" s="19">
        <v>900.81365400000004</v>
      </c>
      <c r="AD881" s="19">
        <v>263.149629</v>
      </c>
      <c r="AE881" s="19">
        <v>0</v>
      </c>
      <c r="AF881" s="19">
        <v>29.464645000000001</v>
      </c>
      <c r="AG881" s="19">
        <v>22.098483000000002</v>
      </c>
      <c r="AH881" s="19">
        <v>347.628401</v>
      </c>
      <c r="AI881" s="19">
        <v>41.882939</v>
      </c>
      <c r="AJ881" s="19">
        <v>399.191529</v>
      </c>
      <c r="AK881" s="19">
        <v>19.771035000000001</v>
      </c>
      <c r="AL881" s="19">
        <v>0</v>
      </c>
      <c r="AM881" s="19">
        <v>1582.925847</v>
      </c>
    </row>
    <row r="882" spans="1:39">
      <c r="A882" s="6" t="s">
        <v>1736</v>
      </c>
      <c r="B882" s="6" t="s">
        <v>1678</v>
      </c>
      <c r="C882" s="6" t="s">
        <v>1737</v>
      </c>
      <c r="D882" s="5">
        <v>0</v>
      </c>
      <c r="E882" s="5">
        <v>44.845993999999997</v>
      </c>
      <c r="F882" s="5">
        <v>16.353000000000002</v>
      </c>
      <c r="G882" s="5">
        <v>61.198993999999999</v>
      </c>
      <c r="H882" s="5">
        <v>387.76450300000005</v>
      </c>
      <c r="I882" s="5">
        <v>21.498977999999997</v>
      </c>
      <c r="J882" s="5">
        <v>0</v>
      </c>
      <c r="K882" s="5">
        <v>409.26348100000001</v>
      </c>
      <c r="L882" s="5">
        <v>286.85307499999999</v>
      </c>
      <c r="M882" s="5">
        <v>591.53697499999998</v>
      </c>
      <c r="N882" s="5">
        <v>41.587356</v>
      </c>
      <c r="O882" s="5">
        <v>31.190518000000001</v>
      </c>
      <c r="P882" s="5">
        <v>727.62340300000005</v>
      </c>
      <c r="Q882" s="5">
        <v>52.506466000000003</v>
      </c>
      <c r="R882" s="5">
        <v>1444.4447180000002</v>
      </c>
      <c r="S882" s="5">
        <v>7.8467129999999994</v>
      </c>
      <c r="T882" s="5">
        <v>0</v>
      </c>
      <c r="U882" s="5">
        <v>0</v>
      </c>
      <c r="V882" s="5">
        <v>29.034133999999998</v>
      </c>
      <c r="W882" s="5">
        <v>2238.6411150000004</v>
      </c>
      <c r="X882" s="5">
        <v>2186.1346490000001</v>
      </c>
      <c r="Y882" s="19">
        <v>3.9569990000000002</v>
      </c>
      <c r="Z882" s="19">
        <v>38.635936000000001</v>
      </c>
      <c r="AA882" s="19">
        <v>1.961273</v>
      </c>
      <c r="AB882" s="19">
        <v>0</v>
      </c>
      <c r="AC882" s="19">
        <v>40.597208999999999</v>
      </c>
      <c r="AD882" s="19">
        <v>29.79804</v>
      </c>
      <c r="AE882" s="19">
        <v>44.790480000000002</v>
      </c>
      <c r="AF882" s="19">
        <v>3.9462389999999998</v>
      </c>
      <c r="AG882" s="19">
        <v>2.9596800000000001</v>
      </c>
      <c r="AH882" s="19">
        <v>55.933652000000002</v>
      </c>
      <c r="AI882" s="19">
        <v>3.482275</v>
      </c>
      <c r="AJ882" s="19">
        <v>107.63005099999999</v>
      </c>
      <c r="AK882" s="19">
        <v>0</v>
      </c>
      <c r="AL882" s="19">
        <v>0</v>
      </c>
      <c r="AM882" s="19">
        <v>181.98229899999998</v>
      </c>
    </row>
    <row r="883" spans="1:39">
      <c r="A883" s="6" t="s">
        <v>1738</v>
      </c>
      <c r="B883" s="6" t="s">
        <v>1678</v>
      </c>
      <c r="C883" s="6" t="s">
        <v>1739</v>
      </c>
      <c r="D883" s="5">
        <v>0</v>
      </c>
      <c r="E883" s="5">
        <v>70.419149999999988</v>
      </c>
      <c r="F883" s="5">
        <v>16.305</v>
      </c>
      <c r="G883" s="5">
        <v>86.724149999999995</v>
      </c>
      <c r="H883" s="5">
        <v>448.24303900000001</v>
      </c>
      <c r="I883" s="5">
        <v>32.972251999999997</v>
      </c>
      <c r="J883" s="5">
        <v>0</v>
      </c>
      <c r="K883" s="5">
        <v>481.21529099999998</v>
      </c>
      <c r="L883" s="5">
        <v>428.96364399999999</v>
      </c>
      <c r="M883" s="5">
        <v>569.95493399999998</v>
      </c>
      <c r="N883" s="5">
        <v>57.933571000000001</v>
      </c>
      <c r="O883" s="5">
        <v>43.450180000000003</v>
      </c>
      <c r="P883" s="5">
        <v>720.28018700000007</v>
      </c>
      <c r="Q883" s="5">
        <v>39.294374000000005</v>
      </c>
      <c r="R883" s="5">
        <v>1430.9132460000001</v>
      </c>
      <c r="S883" s="5">
        <v>12.969867000000001</v>
      </c>
      <c r="T883" s="5">
        <v>0</v>
      </c>
      <c r="U883" s="5">
        <v>0</v>
      </c>
      <c r="V883" s="5">
        <v>72.919619000000012</v>
      </c>
      <c r="W883" s="5">
        <v>2513.7058170000005</v>
      </c>
      <c r="X883" s="5">
        <v>2474.4114430000004</v>
      </c>
      <c r="Y883" s="19">
        <v>5.3151279999999996</v>
      </c>
      <c r="Z883" s="19">
        <v>40.853580000000001</v>
      </c>
      <c r="AA883" s="19">
        <v>3.1177030000000001</v>
      </c>
      <c r="AB883" s="19">
        <v>0</v>
      </c>
      <c r="AC883" s="19">
        <v>43.971283</v>
      </c>
      <c r="AD883" s="19">
        <v>42.918373000000003</v>
      </c>
      <c r="AE883" s="19">
        <v>60.456403999999999</v>
      </c>
      <c r="AF883" s="19">
        <v>5.4973380000000001</v>
      </c>
      <c r="AG883" s="19">
        <v>4.1230029999999998</v>
      </c>
      <c r="AH883" s="19">
        <v>75.473534000000001</v>
      </c>
      <c r="AI883" s="19">
        <v>4.714048</v>
      </c>
      <c r="AJ883" s="19">
        <v>145.55027899999999</v>
      </c>
      <c r="AK883" s="19">
        <v>0</v>
      </c>
      <c r="AL883" s="19">
        <v>0</v>
      </c>
      <c r="AM883" s="19">
        <v>237.75506299999998</v>
      </c>
    </row>
    <row r="884" spans="1:39">
      <c r="A884" s="5" t="s">
        <v>1740</v>
      </c>
      <c r="B884" s="5" t="s">
        <v>1678</v>
      </c>
      <c r="C884" s="5" t="s">
        <v>1741</v>
      </c>
      <c r="D884" s="5">
        <v>28083.305152999998</v>
      </c>
      <c r="E884" s="5">
        <v>983.64069600000016</v>
      </c>
      <c r="F884" s="5">
        <v>413.50799999999998</v>
      </c>
      <c r="G884" s="5">
        <v>29480.453848999994</v>
      </c>
      <c r="H884" s="5">
        <v>7403.3866129999997</v>
      </c>
      <c r="I884" s="5">
        <v>640.70637399999998</v>
      </c>
      <c r="J884" s="5">
        <v>780.94752700000004</v>
      </c>
      <c r="K884" s="5">
        <v>8825.0405140000003</v>
      </c>
      <c r="L884" s="5">
        <v>1906.2103990000001</v>
      </c>
      <c r="M884" s="5">
        <v>0</v>
      </c>
      <c r="N884" s="5">
        <v>156.68507699999998</v>
      </c>
      <c r="O884" s="5">
        <v>117.51380800000001</v>
      </c>
      <c r="P884" s="5">
        <v>2368.1396359999999</v>
      </c>
      <c r="Q884" s="5">
        <v>285.31802799999997</v>
      </c>
      <c r="R884" s="5">
        <v>2927.6565490000003</v>
      </c>
      <c r="S884" s="5">
        <v>156.58941300000001</v>
      </c>
      <c r="T884" s="5">
        <v>0</v>
      </c>
      <c r="U884" s="5">
        <v>0</v>
      </c>
      <c r="V884" s="5">
        <v>546.0782539999999</v>
      </c>
      <c r="W884" s="5">
        <v>43842.028978000002</v>
      </c>
      <c r="X884" s="5">
        <v>43556.710950000001</v>
      </c>
      <c r="Y884" s="19">
        <v>0</v>
      </c>
      <c r="Z884" s="19">
        <v>554.37450200000001</v>
      </c>
      <c r="AA884" s="19">
        <v>61.915432000000003</v>
      </c>
      <c r="AB884" s="19">
        <v>117.530098</v>
      </c>
      <c r="AC884" s="19">
        <v>733.82003199999997</v>
      </c>
      <c r="AD884" s="19">
        <v>163.26953900000001</v>
      </c>
      <c r="AE884" s="19">
        <v>0</v>
      </c>
      <c r="AF884" s="19">
        <v>14.867933000000001</v>
      </c>
      <c r="AG884" s="19">
        <v>11.150949000000001</v>
      </c>
      <c r="AH884" s="19">
        <v>219.836996</v>
      </c>
      <c r="AI884" s="19">
        <v>26.486384999999999</v>
      </c>
      <c r="AJ884" s="19">
        <v>245.85587799999999</v>
      </c>
      <c r="AK884" s="19">
        <v>15.58957</v>
      </c>
      <c r="AL884" s="19">
        <v>0</v>
      </c>
      <c r="AM884" s="19">
        <v>1158.5350189999999</v>
      </c>
    </row>
    <row r="885" spans="1:39">
      <c r="A885" s="6" t="s">
        <v>1742</v>
      </c>
      <c r="B885" s="6" t="s">
        <v>1678</v>
      </c>
      <c r="C885" s="6" t="s">
        <v>1743</v>
      </c>
      <c r="D885" s="5">
        <v>0</v>
      </c>
      <c r="E885" s="5">
        <v>85.565483999999998</v>
      </c>
      <c r="F885" s="5">
        <v>33.854999999999997</v>
      </c>
      <c r="G885" s="5">
        <v>119.420484</v>
      </c>
      <c r="H885" s="5">
        <v>874.40032299999996</v>
      </c>
      <c r="I885" s="5">
        <v>32.526781</v>
      </c>
      <c r="J885" s="5">
        <v>100.11726399999999</v>
      </c>
      <c r="K885" s="5">
        <v>1007.0443679999998</v>
      </c>
      <c r="L885" s="5">
        <v>354.94120799999996</v>
      </c>
      <c r="M885" s="5">
        <v>465.59450799999996</v>
      </c>
      <c r="N885" s="5">
        <v>47.688968000000003</v>
      </c>
      <c r="O885" s="5">
        <v>35.766725000000001</v>
      </c>
      <c r="P885" s="5">
        <v>596.437138</v>
      </c>
      <c r="Q885" s="5">
        <v>27.368651000000003</v>
      </c>
      <c r="R885" s="5">
        <v>1172.85599</v>
      </c>
      <c r="S885" s="5">
        <v>18.643294999999998</v>
      </c>
      <c r="T885" s="5">
        <v>0</v>
      </c>
      <c r="U885" s="5">
        <v>0</v>
      </c>
      <c r="V885" s="5">
        <v>70.18365</v>
      </c>
      <c r="W885" s="5">
        <v>2743.0889949999996</v>
      </c>
      <c r="X885" s="5">
        <v>2715.7203439999994</v>
      </c>
      <c r="Y885" s="19">
        <v>7.5498960000000004</v>
      </c>
      <c r="Z885" s="19">
        <v>87.298372999999998</v>
      </c>
      <c r="AA885" s="19">
        <v>2.7389700000000001</v>
      </c>
      <c r="AB885" s="19">
        <v>0</v>
      </c>
      <c r="AC885" s="19">
        <v>90.037343000000007</v>
      </c>
      <c r="AD885" s="19">
        <v>36.262963999999997</v>
      </c>
      <c r="AE885" s="19">
        <v>45.705703999999997</v>
      </c>
      <c r="AF885" s="19">
        <v>4.5252239999999997</v>
      </c>
      <c r="AG885" s="19">
        <v>3.3939180000000002</v>
      </c>
      <c r="AH885" s="19">
        <v>58.171878</v>
      </c>
      <c r="AI885" s="19">
        <v>2.9091309999999999</v>
      </c>
      <c r="AJ885" s="19">
        <v>111.796724</v>
      </c>
      <c r="AK885" s="19">
        <v>1.6907380000000001</v>
      </c>
      <c r="AL885" s="19">
        <v>0</v>
      </c>
      <c r="AM885" s="19">
        <v>247.33766500000002</v>
      </c>
    </row>
    <row r="886" spans="1:39">
      <c r="A886" s="6" t="s">
        <v>1744</v>
      </c>
      <c r="B886" s="6" t="s">
        <v>1678</v>
      </c>
      <c r="C886" s="6" t="s">
        <v>128</v>
      </c>
      <c r="D886" s="5">
        <v>0</v>
      </c>
      <c r="E886" s="5">
        <v>84.378665000000012</v>
      </c>
      <c r="F886" s="5">
        <v>34.353000000000002</v>
      </c>
      <c r="G886" s="5">
        <v>118.73166500000001</v>
      </c>
      <c r="H886" s="5">
        <v>473.55240399999997</v>
      </c>
      <c r="I886" s="5">
        <v>34.633618000000006</v>
      </c>
      <c r="J886" s="5">
        <v>0</v>
      </c>
      <c r="K886" s="5">
        <v>508.18602199999998</v>
      </c>
      <c r="L886" s="5">
        <v>274.68471600000004</v>
      </c>
      <c r="M886" s="5">
        <v>454.19814200000002</v>
      </c>
      <c r="N886" s="5">
        <v>34.411414999999998</v>
      </c>
      <c r="O886" s="5">
        <v>25.808561000000001</v>
      </c>
      <c r="P886" s="5">
        <v>566.87263399999995</v>
      </c>
      <c r="Q886" s="5">
        <v>35.501983000000003</v>
      </c>
      <c r="R886" s="5">
        <v>1116.792735</v>
      </c>
      <c r="S886" s="5">
        <v>15.587665000000001</v>
      </c>
      <c r="T886" s="5">
        <v>0</v>
      </c>
      <c r="U886" s="5">
        <v>0</v>
      </c>
      <c r="V886" s="5">
        <v>45.509228999999998</v>
      </c>
      <c r="W886" s="5">
        <v>2079.4920320000006</v>
      </c>
      <c r="X886" s="5">
        <v>2043.9900490000005</v>
      </c>
      <c r="Y886" s="19">
        <v>7.445176</v>
      </c>
      <c r="Z886" s="19">
        <v>44.382655999999997</v>
      </c>
      <c r="AA886" s="19">
        <v>3.1403110000000001</v>
      </c>
      <c r="AB886" s="19">
        <v>0</v>
      </c>
      <c r="AC886" s="19">
        <v>47.522967000000001</v>
      </c>
      <c r="AD886" s="19">
        <v>26.980698</v>
      </c>
      <c r="AE886" s="19">
        <v>44.997892999999998</v>
      </c>
      <c r="AF886" s="19">
        <v>3.2653120000000002</v>
      </c>
      <c r="AG886" s="19">
        <v>2.4489839999999998</v>
      </c>
      <c r="AH886" s="19">
        <v>55.858958999999999</v>
      </c>
      <c r="AI886" s="19">
        <v>3.694699</v>
      </c>
      <c r="AJ886" s="19">
        <v>106.57114799999999</v>
      </c>
      <c r="AK886" s="19">
        <v>1.5231440000000001</v>
      </c>
      <c r="AL886" s="19">
        <v>0</v>
      </c>
      <c r="AM886" s="19">
        <v>190.04313299999998</v>
      </c>
    </row>
    <row r="887" spans="1:39">
      <c r="A887" s="6" t="s">
        <v>1745</v>
      </c>
      <c r="B887" s="6" t="s">
        <v>1678</v>
      </c>
      <c r="C887" s="6" t="s">
        <v>1746</v>
      </c>
      <c r="D887" s="5">
        <v>0</v>
      </c>
      <c r="E887" s="5">
        <v>34.494565999999999</v>
      </c>
      <c r="F887" s="5">
        <v>14.468999999999999</v>
      </c>
      <c r="G887" s="5">
        <v>48.963566</v>
      </c>
      <c r="H887" s="5">
        <v>224.324637</v>
      </c>
      <c r="I887" s="5">
        <v>13.268891</v>
      </c>
      <c r="J887" s="5">
        <v>38.870111999999999</v>
      </c>
      <c r="K887" s="5">
        <v>276.46364</v>
      </c>
      <c r="L887" s="5">
        <v>283.43377399999997</v>
      </c>
      <c r="M887" s="5">
        <v>315.446258</v>
      </c>
      <c r="N887" s="5">
        <v>50.032730999999998</v>
      </c>
      <c r="O887" s="5">
        <v>37.524549</v>
      </c>
      <c r="P887" s="5">
        <v>389.081074</v>
      </c>
      <c r="Q887" s="5">
        <v>27.373639000000001</v>
      </c>
      <c r="R887" s="5">
        <v>819.45825100000002</v>
      </c>
      <c r="S887" s="5">
        <v>4.9191229999999999</v>
      </c>
      <c r="T887" s="5">
        <v>0</v>
      </c>
      <c r="U887" s="5">
        <v>0</v>
      </c>
      <c r="V887" s="5">
        <v>12.095338</v>
      </c>
      <c r="W887" s="5">
        <v>1445.3336919999999</v>
      </c>
      <c r="X887" s="5">
        <v>1417.960053</v>
      </c>
      <c r="Y887" s="19">
        <v>3.0436380000000001</v>
      </c>
      <c r="Z887" s="19">
        <v>22.234176000000001</v>
      </c>
      <c r="AA887" s="19">
        <v>1.3897299999999999</v>
      </c>
      <c r="AB887" s="19">
        <v>0</v>
      </c>
      <c r="AC887" s="19">
        <v>23.623906000000002</v>
      </c>
      <c r="AD887" s="19">
        <v>32.639614000000002</v>
      </c>
      <c r="AE887" s="19">
        <v>29.463111999999999</v>
      </c>
      <c r="AF887" s="19">
        <v>4.7476229999999999</v>
      </c>
      <c r="AG887" s="19">
        <v>3.560718</v>
      </c>
      <c r="AH887" s="19">
        <v>36.309790999999997</v>
      </c>
      <c r="AI887" s="19">
        <v>2.5749200000000001</v>
      </c>
      <c r="AJ887" s="19">
        <v>74.081243999999998</v>
      </c>
      <c r="AK887" s="19">
        <v>0.46027200000000001</v>
      </c>
      <c r="AL887" s="19">
        <v>0</v>
      </c>
      <c r="AM887" s="19">
        <v>133.84867399999999</v>
      </c>
    </row>
    <row r="888" spans="1:39">
      <c r="A888" s="6" t="s">
        <v>1747</v>
      </c>
      <c r="B888" s="6" t="s">
        <v>1678</v>
      </c>
      <c r="C888" s="6" t="s">
        <v>1748</v>
      </c>
      <c r="D888" s="5">
        <v>0</v>
      </c>
      <c r="E888" s="5">
        <v>52.525390000000002</v>
      </c>
      <c r="F888" s="5">
        <v>23.808</v>
      </c>
      <c r="G888" s="5">
        <v>76.333389999999994</v>
      </c>
      <c r="H888" s="5">
        <v>421.95717400000001</v>
      </c>
      <c r="I888" s="5">
        <v>13.730651999999999</v>
      </c>
      <c r="J888" s="5">
        <v>41.938654</v>
      </c>
      <c r="K888" s="5">
        <v>477.62647999999996</v>
      </c>
      <c r="L888" s="5">
        <v>232.616164</v>
      </c>
      <c r="M888" s="5">
        <v>407.19135</v>
      </c>
      <c r="N888" s="5">
        <v>30.773018</v>
      </c>
      <c r="O888" s="5">
        <v>23.079764000000001</v>
      </c>
      <c r="P888" s="5">
        <v>513.80869300000006</v>
      </c>
      <c r="Q888" s="5">
        <v>28.531276999999999</v>
      </c>
      <c r="R888" s="5">
        <v>1003.384102</v>
      </c>
      <c r="S888" s="5">
        <v>11.773897000000002</v>
      </c>
      <c r="T888" s="5">
        <v>0</v>
      </c>
      <c r="U888" s="5">
        <v>0</v>
      </c>
      <c r="V888" s="5">
        <v>32.566705999999996</v>
      </c>
      <c r="W888" s="5">
        <v>1834.300739</v>
      </c>
      <c r="X888" s="5">
        <v>1805.769462</v>
      </c>
      <c r="Y888" s="19">
        <v>4.6345929999999997</v>
      </c>
      <c r="Z888" s="19">
        <v>41.347178</v>
      </c>
      <c r="AA888" s="19">
        <v>1.259781</v>
      </c>
      <c r="AB888" s="19">
        <v>0</v>
      </c>
      <c r="AC888" s="19">
        <v>42.606959000000003</v>
      </c>
      <c r="AD888" s="19">
        <v>23.636817000000001</v>
      </c>
      <c r="AE888" s="19">
        <v>40.874831999999998</v>
      </c>
      <c r="AF888" s="19">
        <v>2.9200629999999999</v>
      </c>
      <c r="AG888" s="19">
        <v>2.190048</v>
      </c>
      <c r="AH888" s="19">
        <v>51.120905</v>
      </c>
      <c r="AI888" s="19">
        <v>3.1325240000000001</v>
      </c>
      <c r="AJ888" s="19">
        <v>97.105847999999995</v>
      </c>
      <c r="AK888" s="19">
        <v>0.94508400000000004</v>
      </c>
      <c r="AL888" s="19">
        <v>0</v>
      </c>
      <c r="AM888" s="19">
        <v>168.92930100000001</v>
      </c>
    </row>
    <row r="889" spans="1:39">
      <c r="A889" s="6" t="s">
        <v>1749</v>
      </c>
      <c r="B889" s="6" t="s">
        <v>1678</v>
      </c>
      <c r="C889" s="6" t="s">
        <v>1750</v>
      </c>
      <c r="D889" s="5">
        <v>0</v>
      </c>
      <c r="E889" s="5">
        <v>66.871787999999995</v>
      </c>
      <c r="F889" s="5">
        <v>29.427</v>
      </c>
      <c r="G889" s="5">
        <v>96.298788000000002</v>
      </c>
      <c r="H889" s="5">
        <v>406.49679599999996</v>
      </c>
      <c r="I889" s="5">
        <v>29.984801999999998</v>
      </c>
      <c r="J889" s="5">
        <v>49.894852</v>
      </c>
      <c r="K889" s="5">
        <v>486.37645000000003</v>
      </c>
      <c r="L889" s="5">
        <v>299.46320600000001</v>
      </c>
      <c r="M889" s="5">
        <v>472.58590700000002</v>
      </c>
      <c r="N889" s="5">
        <v>41.020137999999996</v>
      </c>
      <c r="O889" s="5">
        <v>30.765104000000001</v>
      </c>
      <c r="P889" s="5">
        <v>589.53068099999996</v>
      </c>
      <c r="Q889" s="5">
        <v>37.11056</v>
      </c>
      <c r="R889" s="5">
        <v>1171.0123899999999</v>
      </c>
      <c r="S889" s="5">
        <v>15.326353999999998</v>
      </c>
      <c r="T889" s="5">
        <v>0</v>
      </c>
      <c r="U889" s="5">
        <v>0</v>
      </c>
      <c r="V889" s="5">
        <v>33.477716999999998</v>
      </c>
      <c r="W889" s="5">
        <v>2101.9549049999996</v>
      </c>
      <c r="X889" s="5">
        <v>2064.8443449999995</v>
      </c>
      <c r="Y889" s="19">
        <v>5.7244190000000001</v>
      </c>
      <c r="Z889" s="19">
        <v>36.701143999999999</v>
      </c>
      <c r="AA889" s="19">
        <v>2.7061000000000002</v>
      </c>
      <c r="AB889" s="19">
        <v>14.937860000000001</v>
      </c>
      <c r="AC889" s="19">
        <v>54.345103999999999</v>
      </c>
      <c r="AD889" s="19">
        <v>30.627321999999999</v>
      </c>
      <c r="AE889" s="19">
        <v>42.401606999999998</v>
      </c>
      <c r="AF889" s="19">
        <v>3.8924159999999999</v>
      </c>
      <c r="AG889" s="19">
        <v>2.9193120000000001</v>
      </c>
      <c r="AH889" s="19">
        <v>53.015577</v>
      </c>
      <c r="AI889" s="19">
        <v>3.2582490000000002</v>
      </c>
      <c r="AJ889" s="19">
        <v>102.22891199999999</v>
      </c>
      <c r="AK889" s="19">
        <v>1.3518829999999999</v>
      </c>
      <c r="AL889" s="19">
        <v>0</v>
      </c>
      <c r="AM889" s="19">
        <v>194.27763999999999</v>
      </c>
    </row>
    <row r="890" spans="1:39">
      <c r="A890" s="6" t="s">
        <v>1751</v>
      </c>
      <c r="B890" s="6" t="s">
        <v>1678</v>
      </c>
      <c r="C890" s="6" t="s">
        <v>1752</v>
      </c>
      <c r="D890" s="5">
        <v>0</v>
      </c>
      <c r="E890" s="5">
        <v>30.161057</v>
      </c>
      <c r="F890" s="5">
        <v>11.589</v>
      </c>
      <c r="G890" s="5">
        <v>41.750056999999998</v>
      </c>
      <c r="H890" s="5">
        <v>269.48789899999997</v>
      </c>
      <c r="I890" s="5">
        <v>18.365594000000002</v>
      </c>
      <c r="J890" s="5">
        <v>0</v>
      </c>
      <c r="K890" s="5">
        <v>287.85349299999996</v>
      </c>
      <c r="L890" s="5">
        <v>307.29848800000002</v>
      </c>
      <c r="M890" s="5">
        <v>625.54670099999998</v>
      </c>
      <c r="N890" s="5">
        <v>45.846919999999997</v>
      </c>
      <c r="O890" s="5">
        <v>34.385188999999997</v>
      </c>
      <c r="P890" s="5">
        <v>767.96018600000002</v>
      </c>
      <c r="Q890" s="5">
        <v>56.405894000000004</v>
      </c>
      <c r="R890" s="5">
        <v>1530.1448899999998</v>
      </c>
      <c r="S890" s="5">
        <v>5.964283</v>
      </c>
      <c r="T890" s="5">
        <v>0</v>
      </c>
      <c r="U890" s="5">
        <v>0</v>
      </c>
      <c r="V890" s="5">
        <v>23.565353999999999</v>
      </c>
      <c r="W890" s="5">
        <v>2196.5765649999994</v>
      </c>
      <c r="X890" s="5">
        <v>2140.1706709999994</v>
      </c>
      <c r="Y890" s="19">
        <v>2.3828019999999999</v>
      </c>
      <c r="Z890" s="19">
        <v>26.699981000000001</v>
      </c>
      <c r="AA890" s="19">
        <v>1.655478</v>
      </c>
      <c r="AB890" s="19">
        <v>0</v>
      </c>
      <c r="AC890" s="19">
        <v>28.355459</v>
      </c>
      <c r="AD890" s="19">
        <v>32.507821</v>
      </c>
      <c r="AE890" s="19">
        <v>52.802388999999998</v>
      </c>
      <c r="AF890" s="19">
        <v>4.3504310000000004</v>
      </c>
      <c r="AG890" s="19">
        <v>3.2628219999999999</v>
      </c>
      <c r="AH890" s="19">
        <v>65.223557</v>
      </c>
      <c r="AI890" s="19">
        <v>4.5258989999999999</v>
      </c>
      <c r="AJ890" s="19">
        <v>125.639199</v>
      </c>
      <c r="AK890" s="19">
        <v>0.63159399999999999</v>
      </c>
      <c r="AL890" s="19">
        <v>0</v>
      </c>
      <c r="AM890" s="19">
        <v>189.516875</v>
      </c>
    </row>
    <row r="891" spans="1:39">
      <c r="A891" s="6" t="s">
        <v>1753</v>
      </c>
      <c r="B891" s="6" t="s">
        <v>1678</v>
      </c>
      <c r="C891" s="6" t="s">
        <v>1754</v>
      </c>
      <c r="D891" s="5">
        <v>0</v>
      </c>
      <c r="E891" s="5">
        <v>64.767094</v>
      </c>
      <c r="F891" s="5">
        <v>28.77</v>
      </c>
      <c r="G891" s="5">
        <v>93.537093999999996</v>
      </c>
      <c r="H891" s="5">
        <v>436.42373200000003</v>
      </c>
      <c r="I891" s="5">
        <v>17.084615000000003</v>
      </c>
      <c r="J891" s="5">
        <v>0</v>
      </c>
      <c r="K891" s="5">
        <v>453.50834700000001</v>
      </c>
      <c r="L891" s="5">
        <v>268.14446999999996</v>
      </c>
      <c r="M891" s="5">
        <v>578.91520100000002</v>
      </c>
      <c r="N891" s="5">
        <v>36.542514000000004</v>
      </c>
      <c r="O891" s="5">
        <v>27.406883999999998</v>
      </c>
      <c r="P891" s="5">
        <v>715.82933700000001</v>
      </c>
      <c r="Q891" s="5">
        <v>49.19117</v>
      </c>
      <c r="R891" s="5">
        <v>1407.885106</v>
      </c>
      <c r="S891" s="5">
        <v>15.403953</v>
      </c>
      <c r="T891" s="5">
        <v>0</v>
      </c>
      <c r="U891" s="5">
        <v>0</v>
      </c>
      <c r="V891" s="5">
        <v>37.947292000000004</v>
      </c>
      <c r="W891" s="5">
        <v>2276.426262</v>
      </c>
      <c r="X891" s="5">
        <v>2227.2350920000003</v>
      </c>
      <c r="Y891" s="19">
        <v>5.6270519999999999</v>
      </c>
      <c r="Z891" s="19">
        <v>37.29853</v>
      </c>
      <c r="AA891" s="19">
        <v>1.396272</v>
      </c>
      <c r="AB891" s="19">
        <v>0</v>
      </c>
      <c r="AC891" s="19">
        <v>38.694802000000003</v>
      </c>
      <c r="AD891" s="19">
        <v>27.132680000000001</v>
      </c>
      <c r="AE891" s="19">
        <v>49.924889999999998</v>
      </c>
      <c r="AF891" s="19">
        <v>3.467533</v>
      </c>
      <c r="AG891" s="19">
        <v>2.6006490000000002</v>
      </c>
      <c r="AH891" s="19">
        <v>61.946446999999999</v>
      </c>
      <c r="AI891" s="19">
        <v>4.1161459999999996</v>
      </c>
      <c r="AJ891" s="19">
        <v>117.939519</v>
      </c>
      <c r="AK891" s="19">
        <v>1.5415030000000001</v>
      </c>
      <c r="AL891" s="19">
        <v>0</v>
      </c>
      <c r="AM891" s="19">
        <v>190.93555599999999</v>
      </c>
    </row>
    <row r="892" spans="1:39">
      <c r="A892" s="6" t="s">
        <v>1755</v>
      </c>
      <c r="B892" s="6" t="s">
        <v>1678</v>
      </c>
      <c r="C892" s="6" t="s">
        <v>1756</v>
      </c>
      <c r="D892" s="5">
        <v>0</v>
      </c>
      <c r="E892" s="5">
        <v>28.606981000000001</v>
      </c>
      <c r="F892" s="5">
        <v>9.1829999999999998</v>
      </c>
      <c r="G892" s="5">
        <v>37.789980999999997</v>
      </c>
      <c r="H892" s="5">
        <v>173.75724600000001</v>
      </c>
      <c r="I892" s="5">
        <v>7.9204420000000004</v>
      </c>
      <c r="J892" s="5">
        <v>0</v>
      </c>
      <c r="K892" s="5">
        <v>181.67768800000002</v>
      </c>
      <c r="L892" s="5">
        <v>338.86806000000001</v>
      </c>
      <c r="M892" s="5">
        <v>815.14657099999999</v>
      </c>
      <c r="N892" s="5">
        <v>49.443934999999996</v>
      </c>
      <c r="O892" s="5">
        <v>37.082949999999997</v>
      </c>
      <c r="P892" s="5">
        <v>997.20426100000009</v>
      </c>
      <c r="Q892" s="5">
        <v>75.573139999999995</v>
      </c>
      <c r="R892" s="5">
        <v>1974.450857</v>
      </c>
      <c r="S892" s="5">
        <v>6.0957679999999996</v>
      </c>
      <c r="T892" s="5">
        <v>0</v>
      </c>
      <c r="U892" s="5">
        <v>0</v>
      </c>
      <c r="V892" s="5">
        <v>16.233219999999999</v>
      </c>
      <c r="W892" s="5">
        <v>2555.1155740000004</v>
      </c>
      <c r="X892" s="5">
        <v>2479.5424340000004</v>
      </c>
      <c r="Y892" s="19">
        <v>2.3810380000000002</v>
      </c>
      <c r="Z892" s="19">
        <v>17.355937999999998</v>
      </c>
      <c r="AA892" s="19">
        <v>0.73624199999999995</v>
      </c>
      <c r="AB892" s="19">
        <v>0</v>
      </c>
      <c r="AC892" s="19">
        <v>18.092179999999999</v>
      </c>
      <c r="AD892" s="19">
        <v>35.672871999999998</v>
      </c>
      <c r="AE892" s="19">
        <v>73.559106999999997</v>
      </c>
      <c r="AF892" s="19">
        <v>4.691751</v>
      </c>
      <c r="AG892" s="19">
        <v>3.5188139999999999</v>
      </c>
      <c r="AH892" s="19">
        <v>90.148526000000004</v>
      </c>
      <c r="AI892" s="19">
        <v>6.7253530000000001</v>
      </c>
      <c r="AJ892" s="19">
        <v>171.91819799999999</v>
      </c>
      <c r="AK892" s="19">
        <v>0.599136</v>
      </c>
      <c r="AL892" s="19">
        <v>0</v>
      </c>
      <c r="AM892" s="19">
        <v>228.66342399999996</v>
      </c>
    </row>
    <row r="893" spans="1:39">
      <c r="A893" s="6" t="s">
        <v>1757</v>
      </c>
      <c r="B893" s="6" t="s">
        <v>1678</v>
      </c>
      <c r="C893" s="6" t="s">
        <v>1758</v>
      </c>
      <c r="D893" s="5">
        <v>0</v>
      </c>
      <c r="E893" s="5">
        <v>99.957979000000009</v>
      </c>
      <c r="F893" s="5">
        <v>40.959000000000003</v>
      </c>
      <c r="G893" s="5">
        <v>140.916979</v>
      </c>
      <c r="H893" s="5">
        <v>629.44512999999995</v>
      </c>
      <c r="I893" s="5">
        <v>58.332751999999999</v>
      </c>
      <c r="J893" s="5">
        <v>81.561884000000006</v>
      </c>
      <c r="K893" s="5">
        <v>769.33976599999994</v>
      </c>
      <c r="L893" s="5">
        <v>349.50928399999998</v>
      </c>
      <c r="M893" s="5">
        <v>487.56411599999996</v>
      </c>
      <c r="N893" s="5">
        <v>44.007852</v>
      </c>
      <c r="O893" s="5">
        <v>33.005890000000001</v>
      </c>
      <c r="P893" s="5">
        <v>616.32490399999995</v>
      </c>
      <c r="Q893" s="5">
        <v>33.516425000000005</v>
      </c>
      <c r="R893" s="5">
        <v>1214.419187</v>
      </c>
      <c r="S893" s="5">
        <v>20.670030000000001</v>
      </c>
      <c r="T893" s="5">
        <v>0</v>
      </c>
      <c r="U893" s="5">
        <v>0</v>
      </c>
      <c r="V893" s="5">
        <v>75.946939999999998</v>
      </c>
      <c r="W893" s="5">
        <v>2570.8021859999999</v>
      </c>
      <c r="X893" s="5">
        <v>2537.2857610000001</v>
      </c>
      <c r="Y893" s="19">
        <v>8.8198220000000003</v>
      </c>
      <c r="Z893" s="19">
        <v>58.868642000000001</v>
      </c>
      <c r="AA893" s="19">
        <v>4.5601669999999999</v>
      </c>
      <c r="AB893" s="19">
        <v>8.1391950000000008</v>
      </c>
      <c r="AC893" s="19">
        <v>71.568004000000002</v>
      </c>
      <c r="AD893" s="19">
        <v>34.504016999999997</v>
      </c>
      <c r="AE893" s="19">
        <v>58.310198</v>
      </c>
      <c r="AF893" s="19">
        <v>4.1759199999999996</v>
      </c>
      <c r="AG893" s="19">
        <v>3.1319409999999999</v>
      </c>
      <c r="AH893" s="19">
        <v>72.190860000000001</v>
      </c>
      <c r="AI893" s="19">
        <v>4.9016169999999999</v>
      </c>
      <c r="AJ893" s="19">
        <v>137.808919</v>
      </c>
      <c r="AK893" s="19">
        <v>1.953325</v>
      </c>
      <c r="AL893" s="19">
        <v>0</v>
      </c>
      <c r="AM893" s="19">
        <v>254.654087</v>
      </c>
    </row>
    <row r="894" spans="1:39">
      <c r="A894" s="6" t="s">
        <v>1759</v>
      </c>
      <c r="B894" s="6" t="s">
        <v>1678</v>
      </c>
      <c r="C894" s="6" t="s">
        <v>1760</v>
      </c>
      <c r="D894" s="5">
        <v>0</v>
      </c>
      <c r="E894" s="5">
        <v>227.74700899999999</v>
      </c>
      <c r="F894" s="5">
        <v>69.602999999999994</v>
      </c>
      <c r="G894" s="5">
        <v>297.35000899999994</v>
      </c>
      <c r="H894" s="5">
        <v>1391.638929</v>
      </c>
      <c r="I894" s="5">
        <v>111.304586</v>
      </c>
      <c r="J894" s="5">
        <v>0</v>
      </c>
      <c r="K894" s="5">
        <v>1502.9435149999999</v>
      </c>
      <c r="L894" s="5">
        <v>577.84549700000002</v>
      </c>
      <c r="M894" s="5">
        <v>618.53261199999997</v>
      </c>
      <c r="N894" s="5">
        <v>69.462816000000004</v>
      </c>
      <c r="O894" s="5">
        <v>52.097112000000003</v>
      </c>
      <c r="P894" s="5">
        <v>799.90484400000003</v>
      </c>
      <c r="Q894" s="5">
        <v>31.917200000000001</v>
      </c>
      <c r="R894" s="5">
        <v>1571.9145840000001</v>
      </c>
      <c r="S894" s="5">
        <v>46.159389000000004</v>
      </c>
      <c r="T894" s="5">
        <v>0</v>
      </c>
      <c r="U894" s="5">
        <v>0</v>
      </c>
      <c r="V894" s="5">
        <v>213.84427600000001</v>
      </c>
      <c r="W894" s="5">
        <v>4210.0572699999993</v>
      </c>
      <c r="X894" s="5">
        <v>4178.1400699999995</v>
      </c>
      <c r="Y894" s="19">
        <v>18.730598000000001</v>
      </c>
      <c r="Z894" s="19">
        <v>116.887788</v>
      </c>
      <c r="AA894" s="19">
        <v>11.301017999999999</v>
      </c>
      <c r="AB894" s="19">
        <v>0</v>
      </c>
      <c r="AC894" s="19">
        <v>128.188806</v>
      </c>
      <c r="AD894" s="19">
        <v>57.467959</v>
      </c>
      <c r="AE894" s="19">
        <v>63.336201000000003</v>
      </c>
      <c r="AF894" s="19">
        <v>6.5913519999999997</v>
      </c>
      <c r="AG894" s="19">
        <v>4.9435159999999998</v>
      </c>
      <c r="AH894" s="19">
        <v>80.950083000000006</v>
      </c>
      <c r="AI894" s="19">
        <v>3.8318789999999998</v>
      </c>
      <c r="AJ894" s="19">
        <v>155.82115200000001</v>
      </c>
      <c r="AK894" s="19">
        <v>5.0689849999999996</v>
      </c>
      <c r="AL894" s="19">
        <v>0</v>
      </c>
      <c r="AM894" s="19">
        <v>365.27750000000003</v>
      </c>
    </row>
    <row r="895" spans="1:39">
      <c r="A895" s="6" t="s">
        <v>1761</v>
      </c>
      <c r="B895" s="6" t="s">
        <v>1678</v>
      </c>
      <c r="C895" s="6" t="s">
        <v>862</v>
      </c>
      <c r="D895" s="5">
        <v>0</v>
      </c>
      <c r="E895" s="5">
        <v>70.199061</v>
      </c>
      <c r="F895" s="5">
        <v>28.815000000000001</v>
      </c>
      <c r="G895" s="5">
        <v>99.014060999999998</v>
      </c>
      <c r="H895" s="5">
        <v>744.46173699999997</v>
      </c>
      <c r="I895" s="5">
        <v>28.541430999999999</v>
      </c>
      <c r="J895" s="5">
        <v>39.248275999999997</v>
      </c>
      <c r="K895" s="5">
        <v>812.25144399999988</v>
      </c>
      <c r="L895" s="5">
        <v>308.12848400000001</v>
      </c>
      <c r="M895" s="5">
        <v>482.460983</v>
      </c>
      <c r="N895" s="5">
        <v>41.864578000000002</v>
      </c>
      <c r="O895" s="5">
        <v>31.398432</v>
      </c>
      <c r="P895" s="5">
        <v>606.61099899999999</v>
      </c>
      <c r="Q895" s="5">
        <v>35.085084000000002</v>
      </c>
      <c r="R895" s="5">
        <v>1197.4200759999999</v>
      </c>
      <c r="S895" s="5">
        <v>14.453818999999999</v>
      </c>
      <c r="T895" s="5">
        <v>0</v>
      </c>
      <c r="U895" s="5">
        <v>0</v>
      </c>
      <c r="V895" s="5">
        <v>48.362927999999997</v>
      </c>
      <c r="W895" s="5">
        <v>2479.6308119999994</v>
      </c>
      <c r="X895" s="5">
        <v>2444.5457279999996</v>
      </c>
      <c r="Y895" s="19">
        <v>5.9027770000000004</v>
      </c>
      <c r="Z895" s="19">
        <v>74.362331999999995</v>
      </c>
      <c r="AA895" s="19">
        <v>2.6025399999999999</v>
      </c>
      <c r="AB895" s="19">
        <v>0</v>
      </c>
      <c r="AC895" s="19">
        <v>76.964872</v>
      </c>
      <c r="AD895" s="19">
        <v>31.343250000000001</v>
      </c>
      <c r="AE895" s="19">
        <v>44.090820999999998</v>
      </c>
      <c r="AF895" s="19">
        <v>3.9725450000000002</v>
      </c>
      <c r="AG895" s="19">
        <v>2.9794079999999998</v>
      </c>
      <c r="AH895" s="19">
        <v>55.492137</v>
      </c>
      <c r="AI895" s="19">
        <v>3.1736399999999998</v>
      </c>
      <c r="AJ895" s="19">
        <v>106.53491099999999</v>
      </c>
      <c r="AK895" s="19">
        <v>1.5785450000000001</v>
      </c>
      <c r="AL895" s="19">
        <v>0</v>
      </c>
      <c r="AM895" s="19">
        <v>222.32435500000003</v>
      </c>
    </row>
    <row r="896" spans="1:39">
      <c r="A896" s="6" t="s">
        <v>1762</v>
      </c>
      <c r="B896" s="6" t="s">
        <v>1678</v>
      </c>
      <c r="C896" s="6" t="s">
        <v>1763</v>
      </c>
      <c r="D896" s="5">
        <v>0</v>
      </c>
      <c r="E896" s="5">
        <v>392.29252600000001</v>
      </c>
      <c r="F896" s="5">
        <v>175.113</v>
      </c>
      <c r="G896" s="5">
        <v>567.40552600000012</v>
      </c>
      <c r="H896" s="5">
        <v>2393.9749849999998</v>
      </c>
      <c r="I896" s="5">
        <v>167.62649199999998</v>
      </c>
      <c r="J896" s="5">
        <v>0</v>
      </c>
      <c r="K896" s="5">
        <v>2561.6014770000002</v>
      </c>
      <c r="L896" s="5">
        <v>708.109872</v>
      </c>
      <c r="M896" s="5">
        <v>485.17026199999998</v>
      </c>
      <c r="N896" s="5">
        <v>59.611055</v>
      </c>
      <c r="O896" s="5">
        <v>44.708289999999998</v>
      </c>
      <c r="P896" s="5">
        <v>556.097533</v>
      </c>
      <c r="Q896" s="5">
        <v>66.999702999999997</v>
      </c>
      <c r="R896" s="5">
        <v>1212.586843</v>
      </c>
      <c r="S896" s="5">
        <v>64.909896000000003</v>
      </c>
      <c r="T896" s="5">
        <v>0</v>
      </c>
      <c r="U896" s="5">
        <v>0</v>
      </c>
      <c r="V896" s="5">
        <v>227.45877900000002</v>
      </c>
      <c r="W896" s="5">
        <v>5342.0723930000004</v>
      </c>
      <c r="X896" s="5">
        <v>5275.07269</v>
      </c>
      <c r="Y896" s="19">
        <v>34.614046000000002</v>
      </c>
      <c r="Z896" s="19">
        <v>182.89034000000001</v>
      </c>
      <c r="AA896" s="19">
        <v>18.734862</v>
      </c>
      <c r="AB896" s="19">
        <v>0</v>
      </c>
      <c r="AC896" s="19">
        <v>201.625202</v>
      </c>
      <c r="AD896" s="19">
        <v>57.650359999999999</v>
      </c>
      <c r="AE896" s="19">
        <v>40.934261999999997</v>
      </c>
      <c r="AF896" s="19">
        <v>5.6565180000000002</v>
      </c>
      <c r="AG896" s="19">
        <v>4.242388</v>
      </c>
      <c r="AH896" s="19">
        <v>46.918461000000001</v>
      </c>
      <c r="AI896" s="19">
        <v>5.6528270000000003</v>
      </c>
      <c r="AJ896" s="19">
        <v>97.751628999999994</v>
      </c>
      <c r="AK896" s="19">
        <v>6.8972579999999999</v>
      </c>
      <c r="AL896" s="19">
        <v>0</v>
      </c>
      <c r="AM896" s="19">
        <v>398.53849500000001</v>
      </c>
    </row>
    <row r="897" spans="1:39">
      <c r="A897" s="6" t="s">
        <v>1764</v>
      </c>
      <c r="B897" s="6" t="s">
        <v>1678</v>
      </c>
      <c r="C897" s="6" t="s">
        <v>1765</v>
      </c>
      <c r="D897" s="5">
        <v>0</v>
      </c>
      <c r="E897" s="5">
        <v>168.82751999999999</v>
      </c>
      <c r="F897" s="5">
        <v>63.84</v>
      </c>
      <c r="G897" s="5">
        <v>232.66752</v>
      </c>
      <c r="H897" s="5">
        <v>896.25863200000003</v>
      </c>
      <c r="I897" s="5">
        <v>73.688525999999996</v>
      </c>
      <c r="J897" s="5">
        <v>126.731905</v>
      </c>
      <c r="K897" s="5">
        <v>1096.6790629999998</v>
      </c>
      <c r="L897" s="5">
        <v>399.71254200000004</v>
      </c>
      <c r="M897" s="5">
        <v>581.90896499999997</v>
      </c>
      <c r="N897" s="5">
        <v>44.793838999999998</v>
      </c>
      <c r="O897" s="5">
        <v>33.595377999999997</v>
      </c>
      <c r="P897" s="5">
        <v>738.98069799999996</v>
      </c>
      <c r="Q897" s="5">
        <v>38.004631000000003</v>
      </c>
      <c r="R897" s="5">
        <v>1437.2835109999999</v>
      </c>
      <c r="S897" s="5">
        <v>33.871203000000001</v>
      </c>
      <c r="T897" s="5">
        <v>0</v>
      </c>
      <c r="U897" s="5">
        <v>0</v>
      </c>
      <c r="V897" s="5">
        <v>117.67728100000001</v>
      </c>
      <c r="W897" s="5">
        <v>3317.8911200000002</v>
      </c>
      <c r="X897" s="5">
        <v>3279.886489</v>
      </c>
      <c r="Y897" s="19">
        <v>13.357252000000001</v>
      </c>
      <c r="Z897" s="19">
        <v>68.540166999999997</v>
      </c>
      <c r="AA897" s="19">
        <v>6.97356</v>
      </c>
      <c r="AB897" s="19">
        <v>15.288485</v>
      </c>
      <c r="AC897" s="19">
        <v>90.802211999999997</v>
      </c>
      <c r="AD897" s="19">
        <v>38.481738999999997</v>
      </c>
      <c r="AE897" s="19">
        <v>53.644613999999997</v>
      </c>
      <c r="AF897" s="19">
        <v>4.2505050000000004</v>
      </c>
      <c r="AG897" s="19">
        <v>3.187878</v>
      </c>
      <c r="AH897" s="19">
        <v>68.085012000000006</v>
      </c>
      <c r="AI897" s="19">
        <v>3.5268510000000002</v>
      </c>
      <c r="AJ897" s="19">
        <v>129.16800900000001</v>
      </c>
      <c r="AK897" s="19">
        <v>3.1340669999999999</v>
      </c>
      <c r="AL897" s="19">
        <v>0</v>
      </c>
      <c r="AM897" s="19">
        <v>274.94327900000002</v>
      </c>
    </row>
    <row r="898" spans="1:39">
      <c r="A898" s="6" t="s">
        <v>1766</v>
      </c>
      <c r="B898" s="6" t="s">
        <v>1678</v>
      </c>
      <c r="C898" s="6" t="s">
        <v>1767</v>
      </c>
      <c r="D898" s="5">
        <v>0</v>
      </c>
      <c r="E898" s="5">
        <v>61.941410000000005</v>
      </c>
      <c r="F898" s="5">
        <v>17.91</v>
      </c>
      <c r="G898" s="5">
        <v>79.851410000000001</v>
      </c>
      <c r="H898" s="5">
        <v>427.02955200000002</v>
      </c>
      <c r="I898" s="5">
        <v>14.915486000000001</v>
      </c>
      <c r="J898" s="5">
        <v>38.206569000000002</v>
      </c>
      <c r="K898" s="5">
        <v>480.15160700000001</v>
      </c>
      <c r="L898" s="5">
        <v>376.08846199999999</v>
      </c>
      <c r="M898" s="5">
        <v>724.60539099999994</v>
      </c>
      <c r="N898" s="5">
        <v>50.279978999999997</v>
      </c>
      <c r="O898" s="5">
        <v>37.709983999999999</v>
      </c>
      <c r="P898" s="5">
        <v>905.82091000000003</v>
      </c>
      <c r="Q898" s="5">
        <v>55.779194000000004</v>
      </c>
      <c r="R898" s="5">
        <v>1774.1954580000001</v>
      </c>
      <c r="S898" s="5">
        <v>13.394020000000001</v>
      </c>
      <c r="T898" s="5">
        <v>0</v>
      </c>
      <c r="U898" s="5">
        <v>0</v>
      </c>
      <c r="V898" s="5">
        <v>36.983097000000001</v>
      </c>
      <c r="W898" s="5">
        <v>2760.6640539999999</v>
      </c>
      <c r="X898" s="5">
        <v>2704.8848599999997</v>
      </c>
      <c r="Y898" s="19">
        <v>4.8072020000000002</v>
      </c>
      <c r="Z898" s="19">
        <v>42.654862999999999</v>
      </c>
      <c r="AA898" s="19">
        <v>1.337879</v>
      </c>
      <c r="AB898" s="19">
        <v>0</v>
      </c>
      <c r="AC898" s="19">
        <v>43.992742</v>
      </c>
      <c r="AD898" s="19">
        <v>38.17597</v>
      </c>
      <c r="AE898" s="19">
        <v>78.920186000000001</v>
      </c>
      <c r="AF898" s="19">
        <v>4.7710860000000004</v>
      </c>
      <c r="AG898" s="19">
        <v>3.5783149999999999</v>
      </c>
      <c r="AH898" s="19">
        <v>97.411811</v>
      </c>
      <c r="AI898" s="19">
        <v>6.8077680000000003</v>
      </c>
      <c r="AJ898" s="19">
        <v>184.681398</v>
      </c>
      <c r="AK898" s="19">
        <v>1.229419</v>
      </c>
      <c r="AL898" s="19">
        <v>0</v>
      </c>
      <c r="AM898" s="19">
        <v>272.88673100000005</v>
      </c>
    </row>
    <row r="899" spans="1:39">
      <c r="A899" s="6" t="s">
        <v>1768</v>
      </c>
      <c r="B899" s="6" t="s">
        <v>1678</v>
      </c>
      <c r="C899" s="6" t="s">
        <v>1769</v>
      </c>
      <c r="D899" s="5">
        <v>0</v>
      </c>
      <c r="E899" s="5">
        <v>320.93761000000001</v>
      </c>
      <c r="F899" s="5">
        <v>150.81899999999999</v>
      </c>
      <c r="G899" s="5">
        <v>471.75660999999997</v>
      </c>
      <c r="H899" s="5">
        <v>1388.561222</v>
      </c>
      <c r="I899" s="5">
        <v>78.618940000000009</v>
      </c>
      <c r="J899" s="5">
        <v>0</v>
      </c>
      <c r="K899" s="5">
        <v>1467.1801620000001</v>
      </c>
      <c r="L899" s="5">
        <v>430.23383699999999</v>
      </c>
      <c r="M899" s="5">
        <v>460.12971399999998</v>
      </c>
      <c r="N899" s="5">
        <v>40.606781000000005</v>
      </c>
      <c r="O899" s="5">
        <v>30.455085999999998</v>
      </c>
      <c r="P899" s="5">
        <v>600.574794</v>
      </c>
      <c r="Q899" s="5">
        <v>20.495546999999998</v>
      </c>
      <c r="R899" s="5">
        <v>1152.2619219999999</v>
      </c>
      <c r="S899" s="5">
        <v>42.145660000000007</v>
      </c>
      <c r="T899" s="5">
        <v>0</v>
      </c>
      <c r="U899" s="5">
        <v>0</v>
      </c>
      <c r="V899" s="5">
        <v>84.492668000000009</v>
      </c>
      <c r="W899" s="5">
        <v>3648.0708589999999</v>
      </c>
      <c r="X899" s="5">
        <v>3627.5753119999999</v>
      </c>
      <c r="Y899" s="19">
        <v>28.318024000000001</v>
      </c>
      <c r="Z899" s="19">
        <v>118.638352</v>
      </c>
      <c r="AA899" s="19">
        <v>6.6271089999999999</v>
      </c>
      <c r="AB899" s="19">
        <v>0</v>
      </c>
      <c r="AC899" s="19">
        <v>125.265461</v>
      </c>
      <c r="AD899" s="19">
        <v>36.324575000000003</v>
      </c>
      <c r="AE899" s="19">
        <v>47.992778000000001</v>
      </c>
      <c r="AF899" s="19">
        <v>3.8531939999999998</v>
      </c>
      <c r="AG899" s="19">
        <v>2.8898959999999998</v>
      </c>
      <c r="AH899" s="19">
        <v>61.697994000000001</v>
      </c>
      <c r="AI899" s="19">
        <v>2.692793</v>
      </c>
      <c r="AJ899" s="19">
        <v>116.433862</v>
      </c>
      <c r="AK899" s="19">
        <v>4.6404079999999999</v>
      </c>
      <c r="AL899" s="19">
        <v>0</v>
      </c>
      <c r="AM899" s="19">
        <v>310.98232999999999</v>
      </c>
    </row>
    <row r="900" spans="1:39">
      <c r="A900" s="6" t="s">
        <v>1770</v>
      </c>
      <c r="B900" s="6" t="s">
        <v>1678</v>
      </c>
      <c r="C900" s="6" t="s">
        <v>1771</v>
      </c>
      <c r="D900" s="5">
        <v>0</v>
      </c>
      <c r="E900" s="5">
        <v>81.993687999999992</v>
      </c>
      <c r="F900" s="5">
        <v>36.662999999999997</v>
      </c>
      <c r="G900" s="5">
        <v>118.65668799999999</v>
      </c>
      <c r="H900" s="5">
        <v>560.77468500000009</v>
      </c>
      <c r="I900" s="5">
        <v>34.060797000000001</v>
      </c>
      <c r="J900" s="5">
        <v>0</v>
      </c>
      <c r="K900" s="5">
        <v>594.83548200000007</v>
      </c>
      <c r="L900" s="5">
        <v>272.44311099999999</v>
      </c>
      <c r="M900" s="5">
        <v>438.31213500000001</v>
      </c>
      <c r="N900" s="5">
        <v>35.647517999999998</v>
      </c>
      <c r="O900" s="5">
        <v>26.735638999999999</v>
      </c>
      <c r="P900" s="5">
        <v>548.05015099999991</v>
      </c>
      <c r="Q900" s="5">
        <v>33.669432999999998</v>
      </c>
      <c r="R900" s="5">
        <v>1082.4148759999998</v>
      </c>
      <c r="S900" s="5">
        <v>16.180104</v>
      </c>
      <c r="T900" s="5">
        <v>0</v>
      </c>
      <c r="U900" s="5">
        <v>0</v>
      </c>
      <c r="V900" s="5">
        <v>40.90334</v>
      </c>
      <c r="W900" s="5">
        <v>2125.4336009999997</v>
      </c>
      <c r="X900" s="5">
        <v>2091.7641679999997</v>
      </c>
      <c r="Y900" s="19">
        <v>7.234737</v>
      </c>
      <c r="Z900" s="19">
        <v>51.239609999999999</v>
      </c>
      <c r="AA900" s="19">
        <v>3.0964360000000002</v>
      </c>
      <c r="AB900" s="19">
        <v>0</v>
      </c>
      <c r="AC900" s="19">
        <v>54.336046000000003</v>
      </c>
      <c r="AD900" s="19">
        <v>27.758782</v>
      </c>
      <c r="AE900" s="19">
        <v>37.999535000000002</v>
      </c>
      <c r="AF900" s="19">
        <v>3.382606</v>
      </c>
      <c r="AG900" s="19">
        <v>2.5369540000000002</v>
      </c>
      <c r="AH900" s="19">
        <v>47.771461000000002</v>
      </c>
      <c r="AI900" s="19">
        <v>2.7671109999999999</v>
      </c>
      <c r="AJ900" s="19">
        <v>91.690556000000001</v>
      </c>
      <c r="AK900" s="19">
        <v>1.255266</v>
      </c>
      <c r="AL900" s="19">
        <v>0</v>
      </c>
      <c r="AM900" s="19">
        <v>182.27538699999999</v>
      </c>
    </row>
    <row r="901" spans="1:39">
      <c r="A901" s="6" t="s">
        <v>1772</v>
      </c>
      <c r="B901" s="6" t="s">
        <v>1678</v>
      </c>
      <c r="C901" s="6" t="s">
        <v>1773</v>
      </c>
      <c r="D901" s="5">
        <v>0</v>
      </c>
      <c r="E901" s="5">
        <v>187.54500100000001</v>
      </c>
      <c r="F901" s="5">
        <v>68.960999999999999</v>
      </c>
      <c r="G901" s="5">
        <v>256.50600100000003</v>
      </c>
      <c r="H901" s="5">
        <v>1114.026969</v>
      </c>
      <c r="I901" s="5">
        <v>57.802227999999999</v>
      </c>
      <c r="J901" s="5">
        <v>0</v>
      </c>
      <c r="K901" s="5">
        <v>1171.8291970000002</v>
      </c>
      <c r="L901" s="5">
        <v>455.81233199999997</v>
      </c>
      <c r="M901" s="5">
        <v>704.79702599999996</v>
      </c>
      <c r="N901" s="5">
        <v>57.032548000000006</v>
      </c>
      <c r="O901" s="5">
        <v>42.774411000000001</v>
      </c>
      <c r="P901" s="5">
        <v>887.10000400000001</v>
      </c>
      <c r="Q901" s="5">
        <v>50.700661999999994</v>
      </c>
      <c r="R901" s="5">
        <v>1742.4046510000001</v>
      </c>
      <c r="S901" s="5">
        <v>43.817458000000002</v>
      </c>
      <c r="T901" s="5">
        <v>0</v>
      </c>
      <c r="U901" s="5">
        <v>0</v>
      </c>
      <c r="V901" s="5">
        <v>147.41617300000001</v>
      </c>
      <c r="W901" s="5">
        <v>3817.7858120000001</v>
      </c>
      <c r="X901" s="5">
        <v>3767.0851499999999</v>
      </c>
      <c r="Y901" s="19">
        <v>15.048138</v>
      </c>
      <c r="Z901" s="19">
        <v>93.422597999999994</v>
      </c>
      <c r="AA901" s="19">
        <v>5.5653170000000003</v>
      </c>
      <c r="AB901" s="19">
        <v>0</v>
      </c>
      <c r="AC901" s="19">
        <v>98.987915000000001</v>
      </c>
      <c r="AD901" s="19">
        <v>44.320731000000002</v>
      </c>
      <c r="AE901" s="19">
        <v>66.755431000000002</v>
      </c>
      <c r="AF901" s="19">
        <v>5.4118409999999999</v>
      </c>
      <c r="AG901" s="19">
        <v>4.0588800000000003</v>
      </c>
      <c r="AH901" s="19">
        <v>83.808957000000007</v>
      </c>
      <c r="AI901" s="19">
        <v>4.9277139999999999</v>
      </c>
      <c r="AJ901" s="19">
        <v>160.03510900000001</v>
      </c>
      <c r="AK901" s="19">
        <v>4.1475840000000002</v>
      </c>
      <c r="AL901" s="19">
        <v>0</v>
      </c>
      <c r="AM901" s="19">
        <v>322.53947699999998</v>
      </c>
    </row>
    <row r="902" spans="1:39">
      <c r="A902" s="6" t="s">
        <v>1774</v>
      </c>
      <c r="B902" s="6" t="s">
        <v>1678</v>
      </c>
      <c r="C902" s="6" t="s">
        <v>1775</v>
      </c>
      <c r="D902" s="5">
        <v>0</v>
      </c>
      <c r="E902" s="5">
        <v>78.874788999999993</v>
      </c>
      <c r="F902" s="5">
        <v>27.15</v>
      </c>
      <c r="G902" s="5">
        <v>106.02478899999998</v>
      </c>
      <c r="H902" s="5">
        <v>808.23217199999999</v>
      </c>
      <c r="I902" s="5">
        <v>35.44905</v>
      </c>
      <c r="J902" s="5">
        <v>49.241236999999998</v>
      </c>
      <c r="K902" s="5">
        <v>892.922459</v>
      </c>
      <c r="L902" s="5">
        <v>387.37392399999999</v>
      </c>
      <c r="M902" s="5">
        <v>591.61228099999994</v>
      </c>
      <c r="N902" s="5">
        <v>52.769862000000003</v>
      </c>
      <c r="O902" s="5">
        <v>39.577396</v>
      </c>
      <c r="P902" s="5">
        <v>741.72870599999999</v>
      </c>
      <c r="Q902" s="5">
        <v>44.270401</v>
      </c>
      <c r="R902" s="5">
        <v>1469.958646</v>
      </c>
      <c r="S902" s="5">
        <v>18.155814999999997</v>
      </c>
      <c r="T902" s="5">
        <v>0</v>
      </c>
      <c r="U902" s="5">
        <v>0</v>
      </c>
      <c r="V902" s="5">
        <v>60.008283999999996</v>
      </c>
      <c r="W902" s="5">
        <v>2934.4439170000001</v>
      </c>
      <c r="X902" s="5">
        <v>2890.1735159999998</v>
      </c>
      <c r="Y902" s="19">
        <v>5.7404029999999997</v>
      </c>
      <c r="Z902" s="19">
        <v>80.732192999999995</v>
      </c>
      <c r="AA902" s="19">
        <v>3.2287110000000001</v>
      </c>
      <c r="AB902" s="19">
        <v>0</v>
      </c>
      <c r="AC902" s="19">
        <v>83.960903999999999</v>
      </c>
      <c r="AD902" s="19">
        <v>39.581414000000002</v>
      </c>
      <c r="AE902" s="19">
        <v>51.248885000000001</v>
      </c>
      <c r="AF902" s="19">
        <v>5.0073509999999999</v>
      </c>
      <c r="AG902" s="19">
        <v>3.7555130000000001</v>
      </c>
      <c r="AH902" s="19">
        <v>64.617439000000005</v>
      </c>
      <c r="AI902" s="19">
        <v>3.6204890000000001</v>
      </c>
      <c r="AJ902" s="19">
        <v>124.629188</v>
      </c>
      <c r="AK902" s="19">
        <v>1.3855280000000001</v>
      </c>
      <c r="AL902" s="19">
        <v>0</v>
      </c>
      <c r="AM902" s="19">
        <v>255.29743699999997</v>
      </c>
    </row>
    <row r="903" spans="1:39">
      <c r="A903" s="6" t="s">
        <v>1776</v>
      </c>
      <c r="B903" s="6" t="s">
        <v>1678</v>
      </c>
      <c r="C903" s="6" t="s">
        <v>1777</v>
      </c>
      <c r="D903" s="5">
        <v>0</v>
      </c>
      <c r="E903" s="5">
        <v>60.819286999999996</v>
      </c>
      <c r="F903" s="5">
        <v>29.486999999999998</v>
      </c>
      <c r="G903" s="5">
        <v>90.306286999999998</v>
      </c>
      <c r="H903" s="5">
        <v>606.20640200000003</v>
      </c>
      <c r="I903" s="5">
        <v>28.661113</v>
      </c>
      <c r="J903" s="5">
        <v>48.658163999999999</v>
      </c>
      <c r="K903" s="5">
        <v>683.52567899999997</v>
      </c>
      <c r="L903" s="5">
        <v>330.76218800000004</v>
      </c>
      <c r="M903" s="5">
        <v>406.34342200000003</v>
      </c>
      <c r="N903" s="5">
        <v>54.653264999999998</v>
      </c>
      <c r="O903" s="5">
        <v>40.989947999999998</v>
      </c>
      <c r="P903" s="5">
        <v>503.88743199999999</v>
      </c>
      <c r="Q903" s="5">
        <v>33.678519999999999</v>
      </c>
      <c r="R903" s="5">
        <v>1039.5525870000001</v>
      </c>
      <c r="S903" s="5">
        <v>10.813630999999999</v>
      </c>
      <c r="T903" s="5">
        <v>0</v>
      </c>
      <c r="U903" s="5">
        <v>0</v>
      </c>
      <c r="V903" s="5">
        <v>31.143537000000002</v>
      </c>
      <c r="W903" s="5">
        <v>2186.1039090000004</v>
      </c>
      <c r="X903" s="5">
        <v>2152.4253890000005</v>
      </c>
      <c r="Y903" s="19">
        <v>5.3664079999999998</v>
      </c>
      <c r="Z903" s="19">
        <v>45.440066000000002</v>
      </c>
      <c r="AA903" s="19">
        <v>2.4785330000000001</v>
      </c>
      <c r="AB903" s="19">
        <v>0</v>
      </c>
      <c r="AC903" s="19">
        <v>47.918599</v>
      </c>
      <c r="AD903" s="19">
        <v>36.833181000000003</v>
      </c>
      <c r="AE903" s="19">
        <v>36.484692000000003</v>
      </c>
      <c r="AF903" s="19">
        <v>5.1860679999999997</v>
      </c>
      <c r="AG903" s="19">
        <v>3.889551</v>
      </c>
      <c r="AH903" s="19">
        <v>45.328347000000001</v>
      </c>
      <c r="AI903" s="19">
        <v>2.9736919999999998</v>
      </c>
      <c r="AJ903" s="19">
        <v>90.888658000000007</v>
      </c>
      <c r="AK903" s="19">
        <v>0.883521</v>
      </c>
      <c r="AL903" s="19">
        <v>0</v>
      </c>
      <c r="AM903" s="19">
        <v>181.890367</v>
      </c>
    </row>
    <row r="904" spans="1:39">
      <c r="A904" s="6" t="s">
        <v>1778</v>
      </c>
      <c r="B904" s="6" t="s">
        <v>1678</v>
      </c>
      <c r="C904" s="6" t="s">
        <v>1779</v>
      </c>
      <c r="D904" s="5">
        <v>0</v>
      </c>
      <c r="E904" s="5">
        <v>170.19879999999998</v>
      </c>
      <c r="F904" s="5">
        <v>69.272999999999996</v>
      </c>
      <c r="G904" s="5">
        <v>239.4718</v>
      </c>
      <c r="H904" s="5">
        <v>759.09853399999997</v>
      </c>
      <c r="I904" s="5">
        <v>59.332046000000005</v>
      </c>
      <c r="J904" s="5">
        <v>106.48198499999999</v>
      </c>
      <c r="K904" s="5">
        <v>924.91256499999997</v>
      </c>
      <c r="L904" s="5">
        <v>373.987775</v>
      </c>
      <c r="M904" s="5">
        <v>618.33286499999997</v>
      </c>
      <c r="N904" s="5">
        <v>38.322603999999998</v>
      </c>
      <c r="O904" s="5">
        <v>28.741953000000002</v>
      </c>
      <c r="P904" s="5">
        <v>779.30947900000001</v>
      </c>
      <c r="Q904" s="5">
        <v>43.869860000000003</v>
      </c>
      <c r="R904" s="5">
        <v>1508.576761</v>
      </c>
      <c r="S904" s="5">
        <v>39.189453999999998</v>
      </c>
      <c r="T904" s="5">
        <v>0</v>
      </c>
      <c r="U904" s="5">
        <v>0</v>
      </c>
      <c r="V904" s="5">
        <v>124.199753</v>
      </c>
      <c r="W904" s="5">
        <v>3210.3381079999999</v>
      </c>
      <c r="X904" s="5">
        <v>3166.4682480000001</v>
      </c>
      <c r="Y904" s="19">
        <v>14.960356000000001</v>
      </c>
      <c r="Z904" s="19">
        <v>71.766081999999997</v>
      </c>
      <c r="AA904" s="19">
        <v>5.6399059999999999</v>
      </c>
      <c r="AB904" s="19">
        <v>12.368442</v>
      </c>
      <c r="AC904" s="19">
        <v>89.774429999999995</v>
      </c>
      <c r="AD904" s="19">
        <v>33.758062000000002</v>
      </c>
      <c r="AE904" s="19">
        <v>61.660646</v>
      </c>
      <c r="AF904" s="19">
        <v>3.6364459999999998</v>
      </c>
      <c r="AG904" s="19">
        <v>2.7273339999999999</v>
      </c>
      <c r="AH904" s="19">
        <v>77.357488000000004</v>
      </c>
      <c r="AI904" s="19">
        <v>4.5840740000000002</v>
      </c>
      <c r="AJ904" s="19">
        <v>145.38191399999999</v>
      </c>
      <c r="AK904" s="19">
        <v>3.6095999999999999</v>
      </c>
      <c r="AL904" s="19">
        <v>0</v>
      </c>
      <c r="AM904" s="19">
        <v>287.48436199999998</v>
      </c>
    </row>
    <row r="905" spans="1:39">
      <c r="A905" s="6" t="s">
        <v>1780</v>
      </c>
      <c r="B905" s="6" t="s">
        <v>1678</v>
      </c>
      <c r="C905" s="6" t="s">
        <v>1781</v>
      </c>
      <c r="D905" s="5">
        <v>0</v>
      </c>
      <c r="E905" s="5">
        <v>88.381646000000003</v>
      </c>
      <c r="F905" s="5">
        <v>27.033000000000001</v>
      </c>
      <c r="G905" s="5">
        <v>115.414646</v>
      </c>
      <c r="H905" s="5">
        <v>785.38325100000009</v>
      </c>
      <c r="I905" s="5">
        <v>34.151074999999999</v>
      </c>
      <c r="J905" s="5">
        <v>82.864068000000003</v>
      </c>
      <c r="K905" s="5">
        <v>902.39839399999994</v>
      </c>
      <c r="L905" s="5">
        <v>367.29522600000001</v>
      </c>
      <c r="M905" s="5">
        <v>631.04195800000002</v>
      </c>
      <c r="N905" s="5">
        <v>47.134048</v>
      </c>
      <c r="O905" s="5">
        <v>35.350536999999996</v>
      </c>
      <c r="P905" s="5">
        <v>791.36236699999995</v>
      </c>
      <c r="Q905" s="5">
        <v>47.103839999999998</v>
      </c>
      <c r="R905" s="5">
        <v>1551.9927499999999</v>
      </c>
      <c r="S905" s="5">
        <v>19.82723</v>
      </c>
      <c r="T905" s="5">
        <v>0</v>
      </c>
      <c r="U905" s="5">
        <v>0</v>
      </c>
      <c r="V905" s="5">
        <v>77.509181999999996</v>
      </c>
      <c r="W905" s="5">
        <v>3034.4374279999997</v>
      </c>
      <c r="X905" s="5">
        <v>2987.333588</v>
      </c>
      <c r="Y905" s="19">
        <v>7.8763449999999997</v>
      </c>
      <c r="Z905" s="19">
        <v>78.449873999999994</v>
      </c>
      <c r="AA905" s="19">
        <v>3.08168</v>
      </c>
      <c r="AB905" s="19">
        <v>0</v>
      </c>
      <c r="AC905" s="19">
        <v>81.531554</v>
      </c>
      <c r="AD905" s="19">
        <v>36.524835000000003</v>
      </c>
      <c r="AE905" s="19">
        <v>59.644796999999997</v>
      </c>
      <c r="AF905" s="19">
        <v>4.4725669999999997</v>
      </c>
      <c r="AG905" s="19">
        <v>3.354425</v>
      </c>
      <c r="AH905" s="19">
        <v>74.649851999999996</v>
      </c>
      <c r="AI905" s="19">
        <v>4.5392780000000004</v>
      </c>
      <c r="AJ905" s="19">
        <v>142.12164100000001</v>
      </c>
      <c r="AK905" s="19">
        <v>2.2834189999999999</v>
      </c>
      <c r="AL905" s="19">
        <v>0</v>
      </c>
      <c r="AM905" s="19">
        <v>270.33779400000003</v>
      </c>
    </row>
    <row r="906" spans="1:39">
      <c r="A906" s="6" t="s">
        <v>1782</v>
      </c>
      <c r="B906" s="6" t="s">
        <v>1678</v>
      </c>
      <c r="C906" s="6" t="s">
        <v>1783</v>
      </c>
      <c r="D906" s="5">
        <v>0</v>
      </c>
      <c r="E906" s="5">
        <v>28.934000999999999</v>
      </c>
      <c r="F906" s="5">
        <v>12.45</v>
      </c>
      <c r="G906" s="5">
        <v>41.384001000000005</v>
      </c>
      <c r="H906" s="5">
        <v>194.538554</v>
      </c>
      <c r="I906" s="5">
        <v>16.711595000000003</v>
      </c>
      <c r="J906" s="5">
        <v>0</v>
      </c>
      <c r="K906" s="5">
        <v>211.25014899999999</v>
      </c>
      <c r="L906" s="5">
        <v>294.54023799999999</v>
      </c>
      <c r="M906" s="5">
        <v>542.85594600000002</v>
      </c>
      <c r="N906" s="5">
        <v>43.285398000000001</v>
      </c>
      <c r="O906" s="5">
        <v>32.464048999999996</v>
      </c>
      <c r="P906" s="5">
        <v>676.362301</v>
      </c>
      <c r="Q906" s="5">
        <v>43.115241999999995</v>
      </c>
      <c r="R906" s="5">
        <v>1338.082936</v>
      </c>
      <c r="S906" s="5">
        <v>5.4656880000000001</v>
      </c>
      <c r="T906" s="5">
        <v>0</v>
      </c>
      <c r="U906" s="5">
        <v>0</v>
      </c>
      <c r="V906" s="5">
        <v>32.389285999999998</v>
      </c>
      <c r="W906" s="5">
        <v>1923.1122980000002</v>
      </c>
      <c r="X906" s="5">
        <v>1879.9970560000002</v>
      </c>
      <c r="Y906" s="19">
        <v>2.1473460000000002</v>
      </c>
      <c r="Z906" s="19">
        <v>19.431946</v>
      </c>
      <c r="AA906" s="19">
        <v>1.638898</v>
      </c>
      <c r="AB906" s="19">
        <v>0</v>
      </c>
      <c r="AC906" s="19">
        <v>21.070844000000001</v>
      </c>
      <c r="AD906" s="19">
        <v>31.087973999999999</v>
      </c>
      <c r="AE906" s="19">
        <v>53.903930000000003</v>
      </c>
      <c r="AF906" s="19">
        <v>4.107367</v>
      </c>
      <c r="AG906" s="19">
        <v>3.0805250000000002</v>
      </c>
      <c r="AH906" s="19">
        <v>66.765456999999998</v>
      </c>
      <c r="AI906" s="19">
        <v>4.5137080000000003</v>
      </c>
      <c r="AJ906" s="19">
        <v>127.85727900000001</v>
      </c>
      <c r="AK906" s="19">
        <v>0.52169699999999997</v>
      </c>
      <c r="AL906" s="19">
        <v>0</v>
      </c>
      <c r="AM906" s="19">
        <v>182.68513999999999</v>
      </c>
    </row>
    <row r="907" spans="1:39">
      <c r="A907" s="6" t="s">
        <v>1784</v>
      </c>
      <c r="B907" s="6" t="s">
        <v>1678</v>
      </c>
      <c r="C907" s="6" t="s">
        <v>1785</v>
      </c>
      <c r="D907" s="5">
        <v>0</v>
      </c>
      <c r="E907" s="5">
        <v>32.357689000000001</v>
      </c>
      <c r="F907" s="5">
        <v>14.88</v>
      </c>
      <c r="G907" s="5">
        <v>47.237688999999996</v>
      </c>
      <c r="H907" s="5">
        <v>274.21029200000004</v>
      </c>
      <c r="I907" s="5">
        <v>15.84585</v>
      </c>
      <c r="J907" s="5">
        <v>0</v>
      </c>
      <c r="K907" s="5">
        <v>290.05614199999997</v>
      </c>
      <c r="L907" s="5">
        <v>235.057366</v>
      </c>
      <c r="M907" s="5">
        <v>427.69271199999997</v>
      </c>
      <c r="N907" s="5">
        <v>36.370088000000003</v>
      </c>
      <c r="O907" s="5">
        <v>27.277566999999998</v>
      </c>
      <c r="P907" s="5">
        <v>525.48519199999998</v>
      </c>
      <c r="Q907" s="5">
        <v>38.316516</v>
      </c>
      <c r="R907" s="5">
        <v>1055.142075</v>
      </c>
      <c r="S907" s="5">
        <v>5.5674960000000002</v>
      </c>
      <c r="T907" s="5">
        <v>0</v>
      </c>
      <c r="U907" s="5">
        <v>0</v>
      </c>
      <c r="V907" s="5">
        <v>14.962772999999999</v>
      </c>
      <c r="W907" s="5">
        <v>1648.023541</v>
      </c>
      <c r="X907" s="5">
        <v>1609.7070249999999</v>
      </c>
      <c r="Y907" s="19">
        <v>2.8550909999999998</v>
      </c>
      <c r="Z907" s="19">
        <v>26.669352</v>
      </c>
      <c r="AA907" s="19">
        <v>1.3897409999999999</v>
      </c>
      <c r="AB907" s="19">
        <v>0</v>
      </c>
      <c r="AC907" s="19">
        <v>28.059093000000001</v>
      </c>
      <c r="AD907" s="19">
        <v>25.528300000000002</v>
      </c>
      <c r="AE907" s="19">
        <v>42.158872000000002</v>
      </c>
      <c r="AF907" s="19">
        <v>3.4511699999999998</v>
      </c>
      <c r="AG907" s="19">
        <v>2.5883780000000001</v>
      </c>
      <c r="AH907" s="19">
        <v>51.577658999999997</v>
      </c>
      <c r="AI907" s="19">
        <v>3.9069050000000001</v>
      </c>
      <c r="AJ907" s="19">
        <v>99.776078999999996</v>
      </c>
      <c r="AK907" s="19">
        <v>0.55600799999999995</v>
      </c>
      <c r="AL907" s="19">
        <v>0</v>
      </c>
      <c r="AM907" s="19">
        <v>156.77457099999998</v>
      </c>
    </row>
    <row r="908" spans="1:39">
      <c r="A908" s="6" t="s">
        <v>1786</v>
      </c>
      <c r="B908" s="6" t="s">
        <v>1678</v>
      </c>
      <c r="C908" s="6" t="s">
        <v>1787</v>
      </c>
      <c r="D908" s="5">
        <v>0</v>
      </c>
      <c r="E908" s="5">
        <v>45.296339999999994</v>
      </c>
      <c r="F908" s="5">
        <v>23.916</v>
      </c>
      <c r="G908" s="5">
        <v>69.212339999999998</v>
      </c>
      <c r="H908" s="5">
        <v>385.73714200000001</v>
      </c>
      <c r="I908" s="5">
        <v>20.025813999999997</v>
      </c>
      <c r="J908" s="5">
        <v>34.641160999999997</v>
      </c>
      <c r="K908" s="5">
        <v>440.40411700000004</v>
      </c>
      <c r="L908" s="5">
        <v>470.12371899999999</v>
      </c>
      <c r="M908" s="5">
        <v>436.34130499999998</v>
      </c>
      <c r="N908" s="5">
        <v>87.307445999999999</v>
      </c>
      <c r="O908" s="5">
        <v>65.480586000000002</v>
      </c>
      <c r="P908" s="5">
        <v>536.12683400000003</v>
      </c>
      <c r="Q908" s="5">
        <v>39.082194000000001</v>
      </c>
      <c r="R908" s="5">
        <v>1164.3383650000001</v>
      </c>
      <c r="S908" s="5">
        <v>8.8311720000000005</v>
      </c>
      <c r="T908" s="5">
        <v>0</v>
      </c>
      <c r="U908" s="5">
        <v>0</v>
      </c>
      <c r="V908" s="5">
        <v>29.864250999999999</v>
      </c>
      <c r="W908" s="5">
        <v>2182.773964</v>
      </c>
      <c r="X908" s="5">
        <v>2143.6917699999999</v>
      </c>
      <c r="Y908" s="19">
        <v>3.9967359999999998</v>
      </c>
      <c r="Z908" s="19">
        <v>37.754969000000003</v>
      </c>
      <c r="AA908" s="19">
        <v>1.912666</v>
      </c>
      <c r="AB908" s="19">
        <v>0</v>
      </c>
      <c r="AC908" s="19">
        <v>39.667634999999997</v>
      </c>
      <c r="AD908" s="19">
        <v>55.760812000000001</v>
      </c>
      <c r="AE908" s="19">
        <v>38.444462999999999</v>
      </c>
      <c r="AF908" s="19">
        <v>8.2846340000000005</v>
      </c>
      <c r="AG908" s="19">
        <v>6.213476</v>
      </c>
      <c r="AH908" s="19">
        <v>47.369962000000001</v>
      </c>
      <c r="AI908" s="19">
        <v>3.3647119999999999</v>
      </c>
      <c r="AJ908" s="19">
        <v>100.312535</v>
      </c>
      <c r="AK908" s="19">
        <v>0.75655300000000003</v>
      </c>
      <c r="AL908" s="19">
        <v>0</v>
      </c>
      <c r="AM908" s="19">
        <v>200.494271</v>
      </c>
    </row>
    <row r="909" spans="1:39">
      <c r="A909" s="6" t="s">
        <v>1788</v>
      </c>
      <c r="B909" s="6" t="s">
        <v>1678</v>
      </c>
      <c r="C909" s="6" t="s">
        <v>1789</v>
      </c>
      <c r="D909" s="5">
        <v>0</v>
      </c>
      <c r="E909" s="5">
        <v>1423.6910889999999</v>
      </c>
      <c r="F909" s="5">
        <v>466.84199999999998</v>
      </c>
      <c r="G909" s="5">
        <v>1890.533089</v>
      </c>
      <c r="H909" s="5">
        <v>4323.1890029999995</v>
      </c>
      <c r="I909" s="5">
        <v>552.36109599999997</v>
      </c>
      <c r="J909" s="5">
        <v>0</v>
      </c>
      <c r="K909" s="5">
        <v>4875.5500989999991</v>
      </c>
      <c r="L909" s="5">
        <v>1598.3513070000001</v>
      </c>
      <c r="M909" s="5">
        <v>0</v>
      </c>
      <c r="N909" s="5">
        <v>163.87423699999999</v>
      </c>
      <c r="O909" s="5">
        <v>122.905677</v>
      </c>
      <c r="P909" s="5">
        <v>1969.5343799999998</v>
      </c>
      <c r="Q909" s="5">
        <v>237.29329899999999</v>
      </c>
      <c r="R909" s="5">
        <v>2493.6075929999997</v>
      </c>
      <c r="S909" s="5">
        <v>151.77153099999998</v>
      </c>
      <c r="T909" s="5">
        <v>0</v>
      </c>
      <c r="U909" s="5">
        <v>0</v>
      </c>
      <c r="V909" s="5">
        <v>421.988091</v>
      </c>
      <c r="W909" s="5">
        <v>11431.80171</v>
      </c>
      <c r="X909" s="5">
        <v>11194.508410999999</v>
      </c>
      <c r="Y909" s="19">
        <v>125.61980200000001</v>
      </c>
      <c r="Z909" s="19">
        <v>319.76219099999997</v>
      </c>
      <c r="AA909" s="19">
        <v>59.344242999999999</v>
      </c>
      <c r="AB909" s="19">
        <v>0</v>
      </c>
      <c r="AC909" s="19">
        <v>379.10643399999998</v>
      </c>
      <c r="AD909" s="19">
        <v>142.36162999999999</v>
      </c>
      <c r="AE909" s="19">
        <v>0</v>
      </c>
      <c r="AF909" s="19">
        <v>15.55011</v>
      </c>
      <c r="AG909" s="19">
        <v>11.662580999999999</v>
      </c>
      <c r="AH909" s="19">
        <v>184.05705599999999</v>
      </c>
      <c r="AI909" s="19">
        <v>22.175547999999999</v>
      </c>
      <c r="AJ909" s="19">
        <v>211.269747</v>
      </c>
      <c r="AK909" s="19">
        <v>14.668768</v>
      </c>
      <c r="AL909" s="19">
        <v>0</v>
      </c>
      <c r="AM909" s="19">
        <v>873.02638100000001</v>
      </c>
    </row>
    <row r="910" spans="1:39">
      <c r="A910" s="6" t="s">
        <v>1790</v>
      </c>
      <c r="B910" s="6" t="s">
        <v>1678</v>
      </c>
      <c r="C910" s="6" t="s">
        <v>1791</v>
      </c>
      <c r="D910" s="5">
        <v>0</v>
      </c>
      <c r="E910" s="5">
        <v>53.263939000000008</v>
      </c>
      <c r="F910" s="5">
        <v>26.414999999999999</v>
      </c>
      <c r="G910" s="5">
        <v>79.678939000000014</v>
      </c>
      <c r="H910" s="5">
        <v>403.16368299999999</v>
      </c>
      <c r="I910" s="5">
        <v>23.892581999999997</v>
      </c>
      <c r="J910" s="5">
        <v>29.402359000000001</v>
      </c>
      <c r="K910" s="5">
        <v>456.45862399999999</v>
      </c>
      <c r="L910" s="5">
        <v>278.603138</v>
      </c>
      <c r="M910" s="5">
        <v>355.06434899999999</v>
      </c>
      <c r="N910" s="5">
        <v>44.477761000000001</v>
      </c>
      <c r="O910" s="5">
        <v>33.358321000000004</v>
      </c>
      <c r="P910" s="5">
        <v>442.45693599999998</v>
      </c>
      <c r="Q910" s="5">
        <v>28.158836000000001</v>
      </c>
      <c r="R910" s="5">
        <v>903.51620300000002</v>
      </c>
      <c r="S910" s="5">
        <v>8.5434900000000003</v>
      </c>
      <c r="T910" s="5">
        <v>0</v>
      </c>
      <c r="U910" s="5">
        <v>0</v>
      </c>
      <c r="V910" s="5">
        <v>24.908559</v>
      </c>
      <c r="W910" s="5">
        <v>1751.7089530000001</v>
      </c>
      <c r="X910" s="5">
        <v>1723.550117</v>
      </c>
      <c r="Y910" s="19">
        <v>4.6997590000000002</v>
      </c>
      <c r="Z910" s="19">
        <v>40.198718999999997</v>
      </c>
      <c r="AA910" s="19">
        <v>2.2861880000000001</v>
      </c>
      <c r="AB910" s="19">
        <v>0</v>
      </c>
      <c r="AC910" s="19">
        <v>42.484907</v>
      </c>
      <c r="AD910" s="19">
        <v>30.571611000000001</v>
      </c>
      <c r="AE910" s="19">
        <v>31.150302</v>
      </c>
      <c r="AF910" s="19">
        <v>4.22051</v>
      </c>
      <c r="AG910" s="19">
        <v>3.165384</v>
      </c>
      <c r="AH910" s="19">
        <v>38.854778000000003</v>
      </c>
      <c r="AI910" s="19">
        <v>2.4484140000000001</v>
      </c>
      <c r="AJ910" s="19">
        <v>77.390974</v>
      </c>
      <c r="AK910" s="19">
        <v>0.82127799999999995</v>
      </c>
      <c r="AL910" s="19">
        <v>0</v>
      </c>
      <c r="AM910" s="19">
        <v>155.96852900000002</v>
      </c>
    </row>
    <row r="911" spans="1:39">
      <c r="A911" s="6" t="s">
        <v>1792</v>
      </c>
      <c r="B911" s="6" t="s">
        <v>1678</v>
      </c>
      <c r="C911" s="6" t="s">
        <v>1793</v>
      </c>
      <c r="D911" s="5">
        <v>0</v>
      </c>
      <c r="E911" s="5">
        <v>266.47920899999997</v>
      </c>
      <c r="F911" s="5">
        <v>101.673</v>
      </c>
      <c r="G911" s="5">
        <v>368.15220899999997</v>
      </c>
      <c r="H911" s="5">
        <v>1217.855509</v>
      </c>
      <c r="I911" s="5">
        <v>55.258074000000001</v>
      </c>
      <c r="J911" s="5">
        <v>152.525507</v>
      </c>
      <c r="K911" s="5">
        <v>1425.6390900000001</v>
      </c>
      <c r="L911" s="5">
        <v>378.57782500000002</v>
      </c>
      <c r="M911" s="5">
        <v>622.10904900000003</v>
      </c>
      <c r="N911" s="5">
        <v>41.272540999999997</v>
      </c>
      <c r="O911" s="5">
        <v>30.954404999999998</v>
      </c>
      <c r="P911" s="5">
        <v>785.944388</v>
      </c>
      <c r="Q911" s="5">
        <v>43.034461</v>
      </c>
      <c r="R911" s="5">
        <v>1523.314844</v>
      </c>
      <c r="S911" s="5">
        <v>59.226849999999999</v>
      </c>
      <c r="T911" s="5">
        <v>0</v>
      </c>
      <c r="U911" s="5">
        <v>0</v>
      </c>
      <c r="V911" s="5">
        <v>105.590653</v>
      </c>
      <c r="W911" s="5">
        <v>3860.5014710000005</v>
      </c>
      <c r="X911" s="5">
        <v>3817.4670100000003</v>
      </c>
      <c r="Y911" s="19">
        <v>22.961016000000001</v>
      </c>
      <c r="Z911" s="19">
        <v>110.279785</v>
      </c>
      <c r="AA911" s="19">
        <v>5.5689520000000003</v>
      </c>
      <c r="AB911" s="19">
        <v>0</v>
      </c>
      <c r="AC911" s="19">
        <v>115.848737</v>
      </c>
      <c r="AD911" s="19">
        <v>34.673056000000003</v>
      </c>
      <c r="AE911" s="19">
        <v>49.338939000000003</v>
      </c>
      <c r="AF911" s="19">
        <v>3.9163670000000002</v>
      </c>
      <c r="AG911" s="19">
        <v>2.9372760000000002</v>
      </c>
      <c r="AH911" s="19">
        <v>63.301600999999998</v>
      </c>
      <c r="AI911" s="19">
        <v>2.8430140000000002</v>
      </c>
      <c r="AJ911" s="19">
        <v>119.49418300000001</v>
      </c>
      <c r="AK911" s="19">
        <v>5.1925869999999996</v>
      </c>
      <c r="AL911" s="19">
        <v>0</v>
      </c>
      <c r="AM911" s="19">
        <v>298.169579</v>
      </c>
    </row>
    <row r="912" spans="1:39">
      <c r="A912" s="6" t="s">
        <v>1794</v>
      </c>
      <c r="B912" s="6" t="s">
        <v>1678</v>
      </c>
      <c r="C912" s="6" t="s">
        <v>1795</v>
      </c>
      <c r="D912" s="5">
        <v>0</v>
      </c>
      <c r="E912" s="5">
        <v>111.43808199999999</v>
      </c>
      <c r="F912" s="5">
        <v>35.768999999999998</v>
      </c>
      <c r="G912" s="5">
        <v>147.20708199999999</v>
      </c>
      <c r="H912" s="5">
        <v>624.25486899999999</v>
      </c>
      <c r="I912" s="5">
        <v>58.114724000000002</v>
      </c>
      <c r="J912" s="5">
        <v>126.761083</v>
      </c>
      <c r="K912" s="5">
        <v>809.13067599999999</v>
      </c>
      <c r="L912" s="5">
        <v>373.65558000000004</v>
      </c>
      <c r="M912" s="5">
        <v>664.99387400000001</v>
      </c>
      <c r="N912" s="5">
        <v>45.921017999999997</v>
      </c>
      <c r="O912" s="5">
        <v>34.440764000000001</v>
      </c>
      <c r="P912" s="5">
        <v>831.6283370000001</v>
      </c>
      <c r="Q912" s="5">
        <v>50.997963000000006</v>
      </c>
      <c r="R912" s="5">
        <v>1627.9819560000001</v>
      </c>
      <c r="S912" s="5">
        <v>25.824955999999997</v>
      </c>
      <c r="T912" s="5">
        <v>27.362748</v>
      </c>
      <c r="U912" s="5">
        <v>0</v>
      </c>
      <c r="V912" s="5">
        <v>113.84236900000001</v>
      </c>
      <c r="W912" s="5">
        <v>3125.0053669999998</v>
      </c>
      <c r="X912" s="5">
        <v>3074.0074039999995</v>
      </c>
      <c r="Y912" s="19">
        <v>10.694435</v>
      </c>
      <c r="Z912" s="19">
        <v>47.902681000000001</v>
      </c>
      <c r="AA912" s="19">
        <v>5.5519080000000001</v>
      </c>
      <c r="AB912" s="19">
        <v>19.184895000000001</v>
      </c>
      <c r="AC912" s="19">
        <v>72.639483999999996</v>
      </c>
      <c r="AD912" s="19">
        <v>35.864666999999997</v>
      </c>
      <c r="AE912" s="19">
        <v>52.246516</v>
      </c>
      <c r="AF912" s="19">
        <v>4.3574609999999998</v>
      </c>
      <c r="AG912" s="19">
        <v>3.268097</v>
      </c>
      <c r="AH912" s="19">
        <v>66.243296000000001</v>
      </c>
      <c r="AI912" s="19">
        <v>3.474504</v>
      </c>
      <c r="AJ912" s="19">
        <v>126.11537</v>
      </c>
      <c r="AK912" s="19">
        <v>2.9525679999999999</v>
      </c>
      <c r="AL912" s="19">
        <v>2.5312489999999999</v>
      </c>
      <c r="AM912" s="19">
        <v>250.79777300000001</v>
      </c>
    </row>
    <row r="913" spans="1:39">
      <c r="A913" s="6" t="s">
        <v>1796</v>
      </c>
      <c r="B913" s="6" t="s">
        <v>1678</v>
      </c>
      <c r="C913" s="6" t="s">
        <v>1797</v>
      </c>
      <c r="D913" s="5">
        <v>0</v>
      </c>
      <c r="E913" s="5">
        <v>704.46919800000001</v>
      </c>
      <c r="F913" s="5">
        <v>215.10599999999999</v>
      </c>
      <c r="G913" s="5">
        <v>919.575198</v>
      </c>
      <c r="H913" s="5">
        <v>3085.3305879999998</v>
      </c>
      <c r="I913" s="5">
        <v>213.32034099999998</v>
      </c>
      <c r="J913" s="5">
        <v>0</v>
      </c>
      <c r="K913" s="5">
        <v>3298.6509289999999</v>
      </c>
      <c r="L913" s="5">
        <v>792.38859000000002</v>
      </c>
      <c r="M913" s="5">
        <v>529.91979299999991</v>
      </c>
      <c r="N913" s="5">
        <v>82.914820000000006</v>
      </c>
      <c r="O913" s="5">
        <v>62.186114000000003</v>
      </c>
      <c r="P913" s="5">
        <v>607.38902000000007</v>
      </c>
      <c r="Q913" s="5">
        <v>73.179400000000001</v>
      </c>
      <c r="R913" s="5">
        <v>1355.5891470000001</v>
      </c>
      <c r="S913" s="5">
        <v>159.00907000000001</v>
      </c>
      <c r="T913" s="5">
        <v>591.03536699999995</v>
      </c>
      <c r="U913" s="5">
        <v>0</v>
      </c>
      <c r="V913" s="5">
        <v>454.47926799999999</v>
      </c>
      <c r="W913" s="5">
        <v>7570.7275690000006</v>
      </c>
      <c r="X913" s="5">
        <v>7497.5481689999997</v>
      </c>
      <c r="Y913" s="19">
        <v>55.876952000000003</v>
      </c>
      <c r="Z913" s="19">
        <v>278.29590400000001</v>
      </c>
      <c r="AA913" s="19">
        <v>23.435697000000001</v>
      </c>
      <c r="AB913" s="19">
        <v>0</v>
      </c>
      <c r="AC913" s="19">
        <v>301.73160100000001</v>
      </c>
      <c r="AD913" s="19">
        <v>74.226973999999998</v>
      </c>
      <c r="AE913" s="19">
        <v>53.472819999999999</v>
      </c>
      <c r="AF913" s="19">
        <v>7.86782</v>
      </c>
      <c r="AG913" s="19">
        <v>5.9008649999999996</v>
      </c>
      <c r="AH913" s="19">
        <v>61.290038000000003</v>
      </c>
      <c r="AI913" s="19">
        <v>7.3843420000000002</v>
      </c>
      <c r="AJ913" s="19">
        <v>128.531543</v>
      </c>
      <c r="AK913" s="19">
        <v>13.302854</v>
      </c>
      <c r="AL913" s="19">
        <v>54.674987000000002</v>
      </c>
      <c r="AM913" s="19">
        <v>628.34491100000002</v>
      </c>
    </row>
    <row r="914" spans="1:39">
      <c r="A914" s="6" t="s">
        <v>1798</v>
      </c>
      <c r="B914" s="6" t="s">
        <v>1678</v>
      </c>
      <c r="C914" s="6" t="s">
        <v>190</v>
      </c>
      <c r="D914" s="5">
        <v>0</v>
      </c>
      <c r="E914" s="5">
        <v>443.35575</v>
      </c>
      <c r="F914" s="5">
        <v>163.68600000000001</v>
      </c>
      <c r="G914" s="5">
        <v>607.04174999999998</v>
      </c>
      <c r="H914" s="5">
        <v>2767.8604019999998</v>
      </c>
      <c r="I914" s="5">
        <v>276.47104400000001</v>
      </c>
      <c r="J914" s="5">
        <v>442.372027</v>
      </c>
      <c r="K914" s="5">
        <v>3486.7034729999991</v>
      </c>
      <c r="L914" s="5">
        <v>800.23001699999998</v>
      </c>
      <c r="M914" s="5">
        <v>615.18354699999998</v>
      </c>
      <c r="N914" s="5">
        <v>85.529033999999996</v>
      </c>
      <c r="O914" s="5">
        <v>64.146772999999996</v>
      </c>
      <c r="P914" s="5">
        <v>705.11752300000001</v>
      </c>
      <c r="Q914" s="5">
        <v>84.953918000000002</v>
      </c>
      <c r="R914" s="5">
        <v>1554.930795</v>
      </c>
      <c r="S914" s="5">
        <v>83.331007</v>
      </c>
      <c r="T914" s="5">
        <v>0</v>
      </c>
      <c r="U914" s="5">
        <v>0</v>
      </c>
      <c r="V914" s="5">
        <v>289.09123299999999</v>
      </c>
      <c r="W914" s="5">
        <v>6821.3282749999998</v>
      </c>
      <c r="X914" s="5">
        <v>6736.3743569999997</v>
      </c>
      <c r="Y914" s="19">
        <v>37.475636000000002</v>
      </c>
      <c r="Z914" s="19">
        <v>262.08732300000003</v>
      </c>
      <c r="AA914" s="19">
        <v>25.174620999999998</v>
      </c>
      <c r="AB914" s="19">
        <v>0</v>
      </c>
      <c r="AC914" s="19">
        <v>287.26194400000003</v>
      </c>
      <c r="AD914" s="19">
        <v>72.887094000000005</v>
      </c>
      <c r="AE914" s="19">
        <v>55.674523000000001</v>
      </c>
      <c r="AF914" s="19">
        <v>8.1158839999999994</v>
      </c>
      <c r="AG914" s="19">
        <v>6.0869119999999999</v>
      </c>
      <c r="AH914" s="19">
        <v>63.813608000000002</v>
      </c>
      <c r="AI914" s="19">
        <v>7.6883860000000004</v>
      </c>
      <c r="AJ914" s="19">
        <v>133.69092699999999</v>
      </c>
      <c r="AK914" s="19">
        <v>8.0707679999999993</v>
      </c>
      <c r="AL914" s="19">
        <v>0</v>
      </c>
      <c r="AM914" s="19">
        <v>539.38636900000006</v>
      </c>
    </row>
    <row r="915" spans="1:39">
      <c r="A915" s="6" t="s">
        <v>1799</v>
      </c>
      <c r="B915" s="6" t="s">
        <v>1678</v>
      </c>
      <c r="C915" s="6" t="s">
        <v>1800</v>
      </c>
      <c r="D915" s="5">
        <v>0</v>
      </c>
      <c r="E915" s="5">
        <v>333.74712399999999</v>
      </c>
      <c r="F915" s="5">
        <v>125.643</v>
      </c>
      <c r="G915" s="5">
        <v>459.39012400000001</v>
      </c>
      <c r="H915" s="5">
        <v>2371.084938</v>
      </c>
      <c r="I915" s="5">
        <v>151.01594200000002</v>
      </c>
      <c r="J915" s="5">
        <v>0</v>
      </c>
      <c r="K915" s="5">
        <v>2522.10088</v>
      </c>
      <c r="L915" s="5">
        <v>530.53348400000004</v>
      </c>
      <c r="M915" s="5">
        <v>666.59292900000003</v>
      </c>
      <c r="N915" s="5">
        <v>51.889605000000003</v>
      </c>
      <c r="O915" s="5">
        <v>38.917203000000001</v>
      </c>
      <c r="P915" s="5">
        <v>850.83441099999993</v>
      </c>
      <c r="Q915" s="5">
        <v>40.999224000000005</v>
      </c>
      <c r="R915" s="5">
        <v>1649.2333719999999</v>
      </c>
      <c r="S915" s="5">
        <v>65.091244000000003</v>
      </c>
      <c r="T915" s="5">
        <v>0</v>
      </c>
      <c r="U915" s="5">
        <v>0</v>
      </c>
      <c r="V915" s="5">
        <v>163.47915499999999</v>
      </c>
      <c r="W915" s="5">
        <v>5389.8282589999999</v>
      </c>
      <c r="X915" s="5">
        <v>5348.8290349999988</v>
      </c>
      <c r="Y915" s="19">
        <v>27.967133</v>
      </c>
      <c r="Z915" s="19">
        <v>230.21763100000001</v>
      </c>
      <c r="AA915" s="19">
        <v>13.595802000000001</v>
      </c>
      <c r="AB915" s="19">
        <v>0</v>
      </c>
      <c r="AC915" s="19">
        <v>243.813433</v>
      </c>
      <c r="AD915" s="19">
        <v>46.895072999999996</v>
      </c>
      <c r="AE915" s="19">
        <v>58.662807000000001</v>
      </c>
      <c r="AF915" s="19">
        <v>4.9238239999999998</v>
      </c>
      <c r="AG915" s="19">
        <v>3.6928679999999998</v>
      </c>
      <c r="AH915" s="19">
        <v>75.246115000000003</v>
      </c>
      <c r="AI915" s="19">
        <v>3.3908399999999999</v>
      </c>
      <c r="AJ915" s="19">
        <v>142.52561399999999</v>
      </c>
      <c r="AK915" s="19">
        <v>5.9296550000000003</v>
      </c>
      <c r="AL915" s="19">
        <v>0</v>
      </c>
      <c r="AM915" s="19">
        <v>467.13090799999998</v>
      </c>
    </row>
    <row r="916" spans="1:39">
      <c r="A916" s="6" t="s">
        <v>1801</v>
      </c>
      <c r="B916" s="6" t="s">
        <v>1678</v>
      </c>
      <c r="C916" s="6" t="s">
        <v>198</v>
      </c>
      <c r="D916" s="5">
        <v>0</v>
      </c>
      <c r="E916" s="5">
        <v>146.92102599999998</v>
      </c>
      <c r="F916" s="5">
        <v>68.433000000000007</v>
      </c>
      <c r="G916" s="5">
        <v>215.35402599999998</v>
      </c>
      <c r="H916" s="5">
        <v>1255.528847</v>
      </c>
      <c r="I916" s="5">
        <v>44.224453000000004</v>
      </c>
      <c r="J916" s="5">
        <v>0</v>
      </c>
      <c r="K916" s="5">
        <v>1299.7533000000001</v>
      </c>
      <c r="L916" s="5">
        <v>411.14031300000005</v>
      </c>
      <c r="M916" s="5">
        <v>463.20591999999999</v>
      </c>
      <c r="N916" s="5">
        <v>59.914156000000006</v>
      </c>
      <c r="O916" s="5">
        <v>44.935617000000001</v>
      </c>
      <c r="P916" s="5">
        <v>591.81584599999996</v>
      </c>
      <c r="Q916" s="5">
        <v>28.146749</v>
      </c>
      <c r="R916" s="5">
        <v>1188.018288</v>
      </c>
      <c r="S916" s="5">
        <v>31.316997999999998</v>
      </c>
      <c r="T916" s="5">
        <v>0</v>
      </c>
      <c r="U916" s="5">
        <v>0</v>
      </c>
      <c r="V916" s="5">
        <v>68.052537999999998</v>
      </c>
      <c r="W916" s="5">
        <v>3213.6354630000005</v>
      </c>
      <c r="X916" s="5">
        <v>3185.4887140000005</v>
      </c>
      <c r="Y916" s="19">
        <v>12.963620000000001</v>
      </c>
      <c r="Z916" s="19">
        <v>125.411486</v>
      </c>
      <c r="AA916" s="19">
        <v>3.8575729999999999</v>
      </c>
      <c r="AB916" s="19">
        <v>0</v>
      </c>
      <c r="AC916" s="19">
        <v>129.269059</v>
      </c>
      <c r="AD916" s="19">
        <v>43.523051000000002</v>
      </c>
      <c r="AE916" s="19">
        <v>48.208472</v>
      </c>
      <c r="AF916" s="19">
        <v>5.6852749999999999</v>
      </c>
      <c r="AG916" s="19">
        <v>4.2639570000000004</v>
      </c>
      <c r="AH916" s="19">
        <v>60.890346000000001</v>
      </c>
      <c r="AI916" s="19">
        <v>3.3430930000000001</v>
      </c>
      <c r="AJ916" s="19">
        <v>119.04805</v>
      </c>
      <c r="AK916" s="19">
        <v>2.7310819999999998</v>
      </c>
      <c r="AL916" s="19">
        <v>0</v>
      </c>
      <c r="AM916" s="19">
        <v>307.53486199999998</v>
      </c>
    </row>
    <row r="917" spans="1:39">
      <c r="A917" s="6" t="s">
        <v>1802</v>
      </c>
      <c r="B917" s="6" t="s">
        <v>1678</v>
      </c>
      <c r="C917" s="6" t="s">
        <v>1803</v>
      </c>
      <c r="D917" s="5">
        <v>0</v>
      </c>
      <c r="E917" s="5">
        <v>41.517690999999999</v>
      </c>
      <c r="F917" s="5">
        <v>19.5</v>
      </c>
      <c r="G917" s="5">
        <v>61.017690999999999</v>
      </c>
      <c r="H917" s="5">
        <v>411.53875799999997</v>
      </c>
      <c r="I917" s="5">
        <v>21.809024000000001</v>
      </c>
      <c r="J917" s="5">
        <v>35.431023000000003</v>
      </c>
      <c r="K917" s="5">
        <v>468.77880499999992</v>
      </c>
      <c r="L917" s="5">
        <v>286.827023</v>
      </c>
      <c r="M917" s="5">
        <v>370.46918499999998</v>
      </c>
      <c r="N917" s="5">
        <v>41.336722999999999</v>
      </c>
      <c r="O917" s="5">
        <v>31.002543000000003</v>
      </c>
      <c r="P917" s="5">
        <v>470.37319000000002</v>
      </c>
      <c r="Q917" s="5">
        <v>24.251241999999998</v>
      </c>
      <c r="R917" s="5">
        <v>937.43288300000006</v>
      </c>
      <c r="S917" s="5">
        <v>8.1797380000000004</v>
      </c>
      <c r="T917" s="5">
        <v>0</v>
      </c>
      <c r="U917" s="5">
        <v>0</v>
      </c>
      <c r="V917" s="5">
        <v>34.794429999999998</v>
      </c>
      <c r="W917" s="5">
        <v>1797.0305699999997</v>
      </c>
      <c r="X917" s="5">
        <v>1772.7793279999996</v>
      </c>
      <c r="Y917" s="19">
        <v>3.6633249999999999</v>
      </c>
      <c r="Z917" s="19">
        <v>38.554425999999999</v>
      </c>
      <c r="AA917" s="19">
        <v>1.9722580000000001</v>
      </c>
      <c r="AB917" s="19">
        <v>0</v>
      </c>
      <c r="AC917" s="19">
        <v>40.526684000000003</v>
      </c>
      <c r="AD917" s="19">
        <v>30.509181999999999</v>
      </c>
      <c r="AE917" s="19">
        <v>38.312460999999999</v>
      </c>
      <c r="AF917" s="19">
        <v>3.9224559999999999</v>
      </c>
      <c r="AG917" s="19">
        <v>2.941843</v>
      </c>
      <c r="AH917" s="19">
        <v>48.126773</v>
      </c>
      <c r="AI917" s="19">
        <v>2.8123010000000002</v>
      </c>
      <c r="AJ917" s="19">
        <v>93.303533000000002</v>
      </c>
      <c r="AK917" s="19">
        <v>0.70721500000000004</v>
      </c>
      <c r="AL917" s="19">
        <v>0</v>
      </c>
      <c r="AM917" s="19">
        <v>168.70993899999996</v>
      </c>
    </row>
    <row r="918" spans="1:39">
      <c r="A918" s="6" t="s">
        <v>1804</v>
      </c>
      <c r="B918" s="6" t="s">
        <v>1678</v>
      </c>
      <c r="C918" s="6" t="s">
        <v>1805</v>
      </c>
      <c r="D918" s="5">
        <v>0</v>
      </c>
      <c r="E918" s="5">
        <v>575.211366</v>
      </c>
      <c r="F918" s="5">
        <v>202.18199999999999</v>
      </c>
      <c r="G918" s="5">
        <v>777.39336600000001</v>
      </c>
      <c r="H918" s="5">
        <v>2391.2574749999999</v>
      </c>
      <c r="I918" s="5">
        <v>230.896567</v>
      </c>
      <c r="J918" s="5">
        <v>0</v>
      </c>
      <c r="K918" s="5">
        <v>2622.1540420000001</v>
      </c>
      <c r="L918" s="5">
        <v>582.68441000000007</v>
      </c>
      <c r="M918" s="5">
        <v>484.77533299999999</v>
      </c>
      <c r="N918" s="5">
        <v>68.038585000000012</v>
      </c>
      <c r="O918" s="5">
        <v>51.028939000000001</v>
      </c>
      <c r="P918" s="5">
        <v>555.64486999999997</v>
      </c>
      <c r="Q918" s="5">
        <v>66.945164999999989</v>
      </c>
      <c r="R918" s="5">
        <v>1226.432892</v>
      </c>
      <c r="S918" s="5">
        <v>51.933913000000004</v>
      </c>
      <c r="T918" s="5">
        <v>0</v>
      </c>
      <c r="U918" s="5">
        <v>0</v>
      </c>
      <c r="V918" s="5">
        <v>99.193452999999991</v>
      </c>
      <c r="W918" s="5">
        <v>5359.7920759999997</v>
      </c>
      <c r="X918" s="5">
        <v>5292.8469109999996</v>
      </c>
      <c r="Y918" s="19">
        <v>50.753943999999997</v>
      </c>
      <c r="Z918" s="19">
        <v>144.39402999999999</v>
      </c>
      <c r="AA918" s="19">
        <v>21.005184</v>
      </c>
      <c r="AB918" s="19">
        <v>0</v>
      </c>
      <c r="AC918" s="19">
        <v>165.399214</v>
      </c>
      <c r="AD918" s="19">
        <v>54.581386000000002</v>
      </c>
      <c r="AE918" s="19">
        <v>47.729013000000002</v>
      </c>
      <c r="AF918" s="19">
        <v>6.4562099999999996</v>
      </c>
      <c r="AG918" s="19">
        <v>4.8421580000000004</v>
      </c>
      <c r="AH918" s="19">
        <v>54.706538999999999</v>
      </c>
      <c r="AI918" s="19">
        <v>6.5911489999999997</v>
      </c>
      <c r="AJ918" s="19">
        <v>113.73392</v>
      </c>
      <c r="AK918" s="19">
        <v>5.5768469999999999</v>
      </c>
      <c r="AL918" s="19">
        <v>0</v>
      </c>
      <c r="AM918" s="19">
        <v>390.04531100000003</v>
      </c>
    </row>
    <row r="919" spans="1:39">
      <c r="A919" s="6" t="s">
        <v>1806</v>
      </c>
      <c r="B919" s="6" t="s">
        <v>1678</v>
      </c>
      <c r="C919" s="6" t="s">
        <v>1807</v>
      </c>
      <c r="D919" s="5">
        <v>0</v>
      </c>
      <c r="E919" s="5">
        <v>39.024760000000001</v>
      </c>
      <c r="F919" s="5">
        <v>13.89</v>
      </c>
      <c r="G919" s="5">
        <v>52.914760000000001</v>
      </c>
      <c r="H919" s="5">
        <v>389.85164700000001</v>
      </c>
      <c r="I919" s="5">
        <v>14.282553999999999</v>
      </c>
      <c r="J919" s="5">
        <v>0</v>
      </c>
      <c r="K919" s="5">
        <v>404.13420100000002</v>
      </c>
      <c r="L919" s="5">
        <v>297.33197899999999</v>
      </c>
      <c r="M919" s="5">
        <v>540.31257200000005</v>
      </c>
      <c r="N919" s="5">
        <v>43.460065</v>
      </c>
      <c r="O919" s="5">
        <v>32.595050000000001</v>
      </c>
      <c r="P919" s="5">
        <v>667.75868600000001</v>
      </c>
      <c r="Q919" s="5">
        <v>46.110144999999996</v>
      </c>
      <c r="R919" s="5">
        <v>1330.2365179999999</v>
      </c>
      <c r="S919" s="5">
        <v>7.4272920000000004</v>
      </c>
      <c r="T919" s="5">
        <v>0</v>
      </c>
      <c r="U919" s="5">
        <v>0</v>
      </c>
      <c r="V919" s="5">
        <v>24.157993999999999</v>
      </c>
      <c r="W919" s="5">
        <v>2116.2027440000002</v>
      </c>
      <c r="X919" s="5">
        <v>2070.0925990000001</v>
      </c>
      <c r="Y919" s="19">
        <v>3.2809050000000002</v>
      </c>
      <c r="Z919" s="19">
        <v>38.941259000000002</v>
      </c>
      <c r="AA919" s="19">
        <v>1.3028189999999999</v>
      </c>
      <c r="AB919" s="19">
        <v>0</v>
      </c>
      <c r="AC919" s="19">
        <v>40.244078000000002</v>
      </c>
      <c r="AD919" s="19">
        <v>31.489595000000001</v>
      </c>
      <c r="AE919" s="19">
        <v>43.511733999999997</v>
      </c>
      <c r="AF919" s="19">
        <v>4.1239410000000003</v>
      </c>
      <c r="AG919" s="19">
        <v>3.0929570000000002</v>
      </c>
      <c r="AH919" s="19">
        <v>54.351154999999999</v>
      </c>
      <c r="AI919" s="19">
        <v>3.3743979999999998</v>
      </c>
      <c r="AJ919" s="19">
        <v>105.079787</v>
      </c>
      <c r="AK919" s="19">
        <v>0</v>
      </c>
      <c r="AL919" s="19">
        <v>0</v>
      </c>
      <c r="AM919" s="19">
        <v>180.09436499999998</v>
      </c>
    </row>
    <row r="920" spans="1:39">
      <c r="A920" s="6" t="s">
        <v>1808</v>
      </c>
      <c r="B920" s="6" t="s">
        <v>1678</v>
      </c>
      <c r="C920" s="6" t="s">
        <v>1809</v>
      </c>
      <c r="D920" s="5">
        <v>0</v>
      </c>
      <c r="E920" s="5">
        <v>78.356043999999997</v>
      </c>
      <c r="F920" s="5">
        <v>27.81</v>
      </c>
      <c r="G920" s="5">
        <v>106.166044</v>
      </c>
      <c r="H920" s="5">
        <v>692.56757800000003</v>
      </c>
      <c r="I920" s="5">
        <v>17.721822</v>
      </c>
      <c r="J920" s="5">
        <v>0</v>
      </c>
      <c r="K920" s="5">
        <v>710.2894</v>
      </c>
      <c r="L920" s="5">
        <v>451.65249999999997</v>
      </c>
      <c r="M920" s="5">
        <v>691.78227300000003</v>
      </c>
      <c r="N920" s="5">
        <v>66.229797999999988</v>
      </c>
      <c r="O920" s="5">
        <v>49.672349000000004</v>
      </c>
      <c r="P920" s="5">
        <v>861.71353499999998</v>
      </c>
      <c r="Q920" s="5">
        <v>55.061672000000002</v>
      </c>
      <c r="R920" s="5">
        <v>1724.4596270000002</v>
      </c>
      <c r="S920" s="5">
        <v>19.878684</v>
      </c>
      <c r="T920" s="5">
        <v>0</v>
      </c>
      <c r="U920" s="5">
        <v>0</v>
      </c>
      <c r="V920" s="5">
        <v>63.930980000000005</v>
      </c>
      <c r="W920" s="5">
        <v>3076.3772350000004</v>
      </c>
      <c r="X920" s="5">
        <v>3021.3155630000006</v>
      </c>
      <c r="Y920" s="19">
        <v>6.3224819999999999</v>
      </c>
      <c r="Z920" s="19">
        <v>69.178759999999997</v>
      </c>
      <c r="AA920" s="19">
        <v>1.6231869999999999</v>
      </c>
      <c r="AB920" s="19">
        <v>0</v>
      </c>
      <c r="AC920" s="19">
        <v>70.801946999999998</v>
      </c>
      <c r="AD920" s="19">
        <v>47.707085999999997</v>
      </c>
      <c r="AE920" s="19">
        <v>63.087741999999999</v>
      </c>
      <c r="AF920" s="19">
        <v>6.2845680000000002</v>
      </c>
      <c r="AG920" s="19">
        <v>4.7134260000000001</v>
      </c>
      <c r="AH920" s="19">
        <v>78.653857000000002</v>
      </c>
      <c r="AI920" s="19">
        <v>4.9807709999999998</v>
      </c>
      <c r="AJ920" s="19">
        <v>152.73959300000001</v>
      </c>
      <c r="AK920" s="19">
        <v>1.856258</v>
      </c>
      <c r="AL920" s="19">
        <v>0</v>
      </c>
      <c r="AM920" s="19">
        <v>279.42736599999995</v>
      </c>
    </row>
    <row r="921" spans="1:39">
      <c r="A921" s="6" t="s">
        <v>1810</v>
      </c>
      <c r="B921" s="6" t="s">
        <v>1678</v>
      </c>
      <c r="C921" s="6" t="s">
        <v>1811</v>
      </c>
      <c r="D921" s="5">
        <v>0</v>
      </c>
      <c r="E921" s="5">
        <v>63.303494000000001</v>
      </c>
      <c r="F921" s="5">
        <v>22.404</v>
      </c>
      <c r="G921" s="5">
        <v>85.707494000000011</v>
      </c>
      <c r="H921" s="5">
        <v>400.95338199999998</v>
      </c>
      <c r="I921" s="5">
        <v>12.551958000000001</v>
      </c>
      <c r="J921" s="5">
        <v>35.611247999999996</v>
      </c>
      <c r="K921" s="5">
        <v>449.11658799999998</v>
      </c>
      <c r="L921" s="5">
        <v>417.23743899999999</v>
      </c>
      <c r="M921" s="5">
        <v>745.90132299999993</v>
      </c>
      <c r="N921" s="5">
        <v>63.815984999999998</v>
      </c>
      <c r="O921" s="5">
        <v>47.861989000000001</v>
      </c>
      <c r="P921" s="5">
        <v>922.95903099999998</v>
      </c>
      <c r="Q921" s="5">
        <v>62.997163</v>
      </c>
      <c r="R921" s="5">
        <v>1843.5354909999999</v>
      </c>
      <c r="S921" s="5">
        <v>14.588832</v>
      </c>
      <c r="T921" s="5">
        <v>0</v>
      </c>
      <c r="U921" s="5">
        <v>0</v>
      </c>
      <c r="V921" s="5">
        <v>33.657578000000001</v>
      </c>
      <c r="W921" s="5">
        <v>2843.8434220000004</v>
      </c>
      <c r="X921" s="5">
        <v>2780.8462589999999</v>
      </c>
      <c r="Y921" s="19">
        <v>4.9532579999999999</v>
      </c>
      <c r="Z921" s="19">
        <v>40.050182</v>
      </c>
      <c r="AA921" s="19">
        <v>1.283229</v>
      </c>
      <c r="AB921" s="19">
        <v>0</v>
      </c>
      <c r="AC921" s="19">
        <v>41.333410999999998</v>
      </c>
      <c r="AD921" s="19">
        <v>44.900433999999997</v>
      </c>
      <c r="AE921" s="19">
        <v>62.051228000000002</v>
      </c>
      <c r="AF921" s="19">
        <v>6.0555219999999998</v>
      </c>
      <c r="AG921" s="19">
        <v>4.5416400000000001</v>
      </c>
      <c r="AH921" s="19">
        <v>77.403701999999996</v>
      </c>
      <c r="AI921" s="19">
        <v>4.8741700000000003</v>
      </c>
      <c r="AJ921" s="19">
        <v>150.05209199999999</v>
      </c>
      <c r="AK921" s="19">
        <v>1.3164830000000001</v>
      </c>
      <c r="AL921" s="19">
        <v>0</v>
      </c>
      <c r="AM921" s="19">
        <v>242.555678</v>
      </c>
    </row>
    <row r="922" spans="1:39">
      <c r="A922" s="6" t="s">
        <v>1812</v>
      </c>
      <c r="B922" s="6" t="s">
        <v>1678</v>
      </c>
      <c r="C922" s="6" t="s">
        <v>1813</v>
      </c>
      <c r="D922" s="5">
        <v>0</v>
      </c>
      <c r="E922" s="5">
        <v>469.908233</v>
      </c>
      <c r="F922" s="5">
        <v>186.53100000000001</v>
      </c>
      <c r="G922" s="5">
        <v>656.43923300000006</v>
      </c>
      <c r="H922" s="5">
        <v>3391.2312779999997</v>
      </c>
      <c r="I922" s="5">
        <v>201.97194099999999</v>
      </c>
      <c r="J922" s="5">
        <v>0</v>
      </c>
      <c r="K922" s="5">
        <v>3593.203219</v>
      </c>
      <c r="L922" s="5">
        <v>698.59921200000008</v>
      </c>
      <c r="M922" s="5">
        <v>538.36341299999992</v>
      </c>
      <c r="N922" s="5">
        <v>69.902650999999992</v>
      </c>
      <c r="O922" s="5">
        <v>52.426989999999996</v>
      </c>
      <c r="P922" s="5">
        <v>617.06701599999997</v>
      </c>
      <c r="Q922" s="5">
        <v>74.345423999999994</v>
      </c>
      <c r="R922" s="5">
        <v>1352.1054939999999</v>
      </c>
      <c r="S922" s="5">
        <v>72.846642000000003</v>
      </c>
      <c r="T922" s="5">
        <v>0</v>
      </c>
      <c r="U922" s="5">
        <v>0</v>
      </c>
      <c r="V922" s="5">
        <v>258.39560399999999</v>
      </c>
      <c r="W922" s="5">
        <v>6631.5894040000003</v>
      </c>
      <c r="X922" s="5">
        <v>6557.2439800000002</v>
      </c>
      <c r="Y922" s="19">
        <v>41.462491</v>
      </c>
      <c r="Z922" s="19">
        <v>262.58360699999997</v>
      </c>
      <c r="AA922" s="19">
        <v>19.741606000000001</v>
      </c>
      <c r="AB922" s="19">
        <v>0</v>
      </c>
      <c r="AC922" s="19">
        <v>282.32521300000002</v>
      </c>
      <c r="AD922" s="19">
        <v>62.619812000000003</v>
      </c>
      <c r="AE922" s="19">
        <v>46.129919000000001</v>
      </c>
      <c r="AF922" s="19">
        <v>6.6330910000000003</v>
      </c>
      <c r="AG922" s="19">
        <v>4.9748200000000002</v>
      </c>
      <c r="AH922" s="19">
        <v>52.873674000000001</v>
      </c>
      <c r="AI922" s="19">
        <v>6.3703219999999998</v>
      </c>
      <c r="AJ922" s="19">
        <v>110.611504</v>
      </c>
      <c r="AK922" s="19">
        <v>8.2850859999999997</v>
      </c>
      <c r="AL922" s="19">
        <v>0</v>
      </c>
      <c r="AM922" s="19">
        <v>505.30410600000005</v>
      </c>
    </row>
    <row r="923" spans="1:39">
      <c r="A923" s="6" t="s">
        <v>1814</v>
      </c>
      <c r="B923" s="6" t="s">
        <v>1678</v>
      </c>
      <c r="C923" s="6" t="s">
        <v>222</v>
      </c>
      <c r="D923" s="5">
        <v>0</v>
      </c>
      <c r="E923" s="5">
        <v>31.965178000000002</v>
      </c>
      <c r="F923" s="5">
        <v>12.699</v>
      </c>
      <c r="G923" s="5">
        <v>44.664178</v>
      </c>
      <c r="H923" s="5">
        <v>248.98299900000001</v>
      </c>
      <c r="I923" s="5">
        <v>12.738987</v>
      </c>
      <c r="J923" s="5">
        <v>0</v>
      </c>
      <c r="K923" s="5">
        <v>261.72198600000002</v>
      </c>
      <c r="L923" s="5">
        <v>258.550791</v>
      </c>
      <c r="M923" s="5">
        <v>566.34841299999994</v>
      </c>
      <c r="N923" s="5">
        <v>37.664867000000001</v>
      </c>
      <c r="O923" s="5">
        <v>28.248652</v>
      </c>
      <c r="P923" s="5">
        <v>693.75583200000005</v>
      </c>
      <c r="Q923" s="5">
        <v>51.967269000000002</v>
      </c>
      <c r="R923" s="5">
        <v>1377.9850330000002</v>
      </c>
      <c r="S923" s="5">
        <v>6.4401890000000002</v>
      </c>
      <c r="T923" s="5">
        <v>0</v>
      </c>
      <c r="U923" s="5">
        <v>0</v>
      </c>
      <c r="V923" s="5">
        <v>22.598220000000001</v>
      </c>
      <c r="W923" s="5">
        <v>1971.9603969999998</v>
      </c>
      <c r="X923" s="5">
        <v>1919.9931279999998</v>
      </c>
      <c r="Y923" s="19">
        <v>2.8204560000000001</v>
      </c>
      <c r="Z923" s="19">
        <v>24.853908000000001</v>
      </c>
      <c r="AA923" s="19">
        <v>1.1925859999999999</v>
      </c>
      <c r="AB923" s="19">
        <v>0</v>
      </c>
      <c r="AC923" s="19">
        <v>26.046493999999999</v>
      </c>
      <c r="AD923" s="19">
        <v>27.411034999999998</v>
      </c>
      <c r="AE923" s="19">
        <v>37.961295</v>
      </c>
      <c r="AF923" s="19">
        <v>3.5740319999999999</v>
      </c>
      <c r="AG923" s="19">
        <v>2.6805249999999998</v>
      </c>
      <c r="AH923" s="19">
        <v>47.737656000000001</v>
      </c>
      <c r="AI923" s="19">
        <v>2.755932</v>
      </c>
      <c r="AJ923" s="19">
        <v>91.953507999999999</v>
      </c>
      <c r="AK923" s="19">
        <v>0.67458399999999996</v>
      </c>
      <c r="AL923" s="19">
        <v>0</v>
      </c>
      <c r="AM923" s="19">
        <v>148.90607700000001</v>
      </c>
    </row>
    <row r="924" spans="1:39">
      <c r="A924" s="6" t="s">
        <v>1815</v>
      </c>
      <c r="B924" s="6" t="s">
        <v>1678</v>
      </c>
      <c r="C924" s="6" t="s">
        <v>1816</v>
      </c>
      <c r="D924" s="5">
        <v>0</v>
      </c>
      <c r="E924" s="5">
        <v>86.535344000000009</v>
      </c>
      <c r="F924" s="5">
        <v>22.884</v>
      </c>
      <c r="G924" s="5">
        <v>109.41934400000001</v>
      </c>
      <c r="H924" s="5">
        <v>473.23395099999999</v>
      </c>
      <c r="I924" s="5">
        <v>46.154237999999999</v>
      </c>
      <c r="J924" s="5">
        <v>69.167410000000004</v>
      </c>
      <c r="K924" s="5">
        <v>588.55559900000003</v>
      </c>
      <c r="L924" s="5">
        <v>418.74418600000001</v>
      </c>
      <c r="M924" s="5">
        <v>651.12794299999996</v>
      </c>
      <c r="N924" s="5">
        <v>59.649836000000001</v>
      </c>
      <c r="O924" s="5">
        <v>44.737375999999998</v>
      </c>
      <c r="P924" s="5">
        <v>814.58673499999998</v>
      </c>
      <c r="Q924" s="5">
        <v>49.758792</v>
      </c>
      <c r="R924" s="5">
        <v>1619.860682</v>
      </c>
      <c r="S924" s="5">
        <v>16.879321000000001</v>
      </c>
      <c r="T924" s="5">
        <v>0</v>
      </c>
      <c r="U924" s="5">
        <v>0</v>
      </c>
      <c r="V924" s="5">
        <v>73.511752999999999</v>
      </c>
      <c r="W924" s="5">
        <v>2826.9708850000002</v>
      </c>
      <c r="X924" s="5">
        <v>2777.2120930000006</v>
      </c>
      <c r="Y924" s="19">
        <v>5.6639309999999998</v>
      </c>
      <c r="Z924" s="19">
        <v>46.282590999999996</v>
      </c>
      <c r="AA924" s="19">
        <v>4.4534890000000003</v>
      </c>
      <c r="AB924" s="19">
        <v>8.4861249999999995</v>
      </c>
      <c r="AC924" s="19">
        <v>59.222205000000002</v>
      </c>
      <c r="AD924" s="19">
        <v>43.885900999999997</v>
      </c>
      <c r="AE924" s="19">
        <v>64.958815999999999</v>
      </c>
      <c r="AF924" s="19">
        <v>5.6601939999999997</v>
      </c>
      <c r="AG924" s="19">
        <v>4.2451449999999999</v>
      </c>
      <c r="AH924" s="19">
        <v>80.753196000000003</v>
      </c>
      <c r="AI924" s="19">
        <v>5.2657860000000003</v>
      </c>
      <c r="AJ924" s="19">
        <v>155.61735100000001</v>
      </c>
      <c r="AK924" s="19">
        <v>0</v>
      </c>
      <c r="AL924" s="19">
        <v>0</v>
      </c>
      <c r="AM924" s="19">
        <v>264.389388</v>
      </c>
    </row>
    <row r="925" spans="1:39">
      <c r="A925" s="6" t="s">
        <v>1817</v>
      </c>
      <c r="B925" s="6" t="s">
        <v>1678</v>
      </c>
      <c r="C925" s="6" t="s">
        <v>1818</v>
      </c>
      <c r="D925" s="5">
        <v>0</v>
      </c>
      <c r="E925" s="5">
        <v>141.72882899999999</v>
      </c>
      <c r="F925" s="5">
        <v>48.213000000000001</v>
      </c>
      <c r="G925" s="5">
        <v>189.94182899999998</v>
      </c>
      <c r="H925" s="5">
        <v>1107.8499450000002</v>
      </c>
      <c r="I925" s="5">
        <v>75.659785999999997</v>
      </c>
      <c r="J925" s="5">
        <v>117.706001</v>
      </c>
      <c r="K925" s="5">
        <v>1301.2157320000001</v>
      </c>
      <c r="L925" s="5">
        <v>404.15154200000001</v>
      </c>
      <c r="M925" s="5">
        <v>584.40774600000009</v>
      </c>
      <c r="N925" s="5">
        <v>49.041831999999999</v>
      </c>
      <c r="O925" s="5">
        <v>36.781374000000007</v>
      </c>
      <c r="P925" s="5">
        <v>740.88768900000002</v>
      </c>
      <c r="Q925" s="5">
        <v>38.912694000000002</v>
      </c>
      <c r="R925" s="5">
        <v>1450.0313349999999</v>
      </c>
      <c r="S925" s="5">
        <v>27.335255</v>
      </c>
      <c r="T925" s="5">
        <v>0</v>
      </c>
      <c r="U925" s="5">
        <v>0</v>
      </c>
      <c r="V925" s="5">
        <v>108.277708</v>
      </c>
      <c r="W925" s="5">
        <v>3480.9534010000002</v>
      </c>
      <c r="X925" s="5">
        <v>3442.0407070000001</v>
      </c>
      <c r="Y925" s="19">
        <v>12.302598</v>
      </c>
      <c r="Z925" s="19">
        <v>103.968006</v>
      </c>
      <c r="AA925" s="19">
        <v>6.9280710000000001</v>
      </c>
      <c r="AB925" s="19">
        <v>0</v>
      </c>
      <c r="AC925" s="19">
        <v>110.89607700000001</v>
      </c>
      <c r="AD925" s="19">
        <v>38.65889</v>
      </c>
      <c r="AE925" s="19">
        <v>50.983592999999999</v>
      </c>
      <c r="AF925" s="19">
        <v>4.6535979999999997</v>
      </c>
      <c r="AG925" s="19">
        <v>3.4901979999999999</v>
      </c>
      <c r="AH925" s="19">
        <v>65.008508000000006</v>
      </c>
      <c r="AI925" s="19">
        <v>3.1749450000000001</v>
      </c>
      <c r="AJ925" s="19">
        <v>124.135897</v>
      </c>
      <c r="AK925" s="19">
        <v>3.0378379999999998</v>
      </c>
      <c r="AL925" s="19">
        <v>0</v>
      </c>
      <c r="AM925" s="19">
        <v>289.03129999999999</v>
      </c>
    </row>
    <row r="926" spans="1:39">
      <c r="A926" s="6" t="s">
        <v>1819</v>
      </c>
      <c r="B926" s="6" t="s">
        <v>1678</v>
      </c>
      <c r="C926" s="6" t="s">
        <v>1820</v>
      </c>
      <c r="D926" s="5">
        <v>0</v>
      </c>
      <c r="E926" s="5">
        <v>377.176895</v>
      </c>
      <c r="F926" s="5">
        <v>140.84399999999999</v>
      </c>
      <c r="G926" s="5">
        <v>518.020895</v>
      </c>
      <c r="H926" s="5">
        <v>1655.0004080000001</v>
      </c>
      <c r="I926" s="5">
        <v>126.526787</v>
      </c>
      <c r="J926" s="5">
        <v>0</v>
      </c>
      <c r="K926" s="5">
        <v>1781.5271950000001</v>
      </c>
      <c r="L926" s="5">
        <v>477.65885700000001</v>
      </c>
      <c r="M926" s="5">
        <v>418.06346600000001</v>
      </c>
      <c r="N926" s="5">
        <v>51.686914999999999</v>
      </c>
      <c r="O926" s="5">
        <v>38.765186</v>
      </c>
      <c r="P926" s="5">
        <v>479.180362</v>
      </c>
      <c r="Q926" s="5">
        <v>57.732574</v>
      </c>
      <c r="R926" s="5">
        <v>1045.4285030000001</v>
      </c>
      <c r="S926" s="5">
        <v>41.549860000000002</v>
      </c>
      <c r="T926" s="5">
        <v>0</v>
      </c>
      <c r="U926" s="5">
        <v>0</v>
      </c>
      <c r="V926" s="5">
        <v>96.687134999999998</v>
      </c>
      <c r="W926" s="5">
        <v>3960.8724449999995</v>
      </c>
      <c r="X926" s="5">
        <v>3903.1398709999994</v>
      </c>
      <c r="Y926" s="19">
        <v>33.280315000000002</v>
      </c>
      <c r="Z926" s="19">
        <v>129.52115599999999</v>
      </c>
      <c r="AA926" s="19">
        <v>13.865929</v>
      </c>
      <c r="AB926" s="19">
        <v>0</v>
      </c>
      <c r="AC926" s="19">
        <v>143.38708500000001</v>
      </c>
      <c r="AD926" s="19">
        <v>43.827472999999998</v>
      </c>
      <c r="AE926" s="19">
        <v>38.272725000000001</v>
      </c>
      <c r="AF926" s="19">
        <v>4.9045930000000002</v>
      </c>
      <c r="AG926" s="19">
        <v>3.678445</v>
      </c>
      <c r="AH926" s="19">
        <v>43.867831000000002</v>
      </c>
      <c r="AI926" s="19">
        <v>5.2852810000000003</v>
      </c>
      <c r="AJ926" s="19">
        <v>90.723594000000006</v>
      </c>
      <c r="AK926" s="19">
        <v>4.2125820000000003</v>
      </c>
      <c r="AL926" s="19">
        <v>0</v>
      </c>
      <c r="AM926" s="19">
        <v>315.43104900000003</v>
      </c>
    </row>
    <row r="927" spans="1:39">
      <c r="A927" s="6" t="s">
        <v>1821</v>
      </c>
      <c r="B927" s="6" t="s">
        <v>1678</v>
      </c>
      <c r="C927" s="6" t="s">
        <v>1822</v>
      </c>
      <c r="D927" s="5">
        <v>0</v>
      </c>
      <c r="E927" s="5">
        <v>142.79838100000001</v>
      </c>
      <c r="F927" s="5">
        <v>62.613</v>
      </c>
      <c r="G927" s="5">
        <v>205.41138100000001</v>
      </c>
      <c r="H927" s="5">
        <v>1029.5787769999999</v>
      </c>
      <c r="I927" s="5">
        <v>54.760749000000004</v>
      </c>
      <c r="J927" s="5">
        <v>0</v>
      </c>
      <c r="K927" s="5">
        <v>1084.339526</v>
      </c>
      <c r="L927" s="5">
        <v>405.80765300000002</v>
      </c>
      <c r="M927" s="5">
        <v>478.68192399999998</v>
      </c>
      <c r="N927" s="5">
        <v>53.781285000000004</v>
      </c>
      <c r="O927" s="5">
        <v>40.335963999999997</v>
      </c>
      <c r="P927" s="5">
        <v>613.18135699999993</v>
      </c>
      <c r="Q927" s="5">
        <v>28.150344</v>
      </c>
      <c r="R927" s="5">
        <v>1214.1308740000002</v>
      </c>
      <c r="S927" s="5">
        <v>30.365922999999999</v>
      </c>
      <c r="T927" s="5">
        <v>0</v>
      </c>
      <c r="U927" s="5">
        <v>0</v>
      </c>
      <c r="V927" s="5">
        <v>85.415417000000005</v>
      </c>
      <c r="W927" s="5">
        <v>3025.4707740000003</v>
      </c>
      <c r="X927" s="5">
        <v>2997.3204300000002</v>
      </c>
      <c r="Y927" s="19">
        <v>12.599857</v>
      </c>
      <c r="Z927" s="19">
        <v>99.718266999999997</v>
      </c>
      <c r="AA927" s="19">
        <v>4.3052250000000001</v>
      </c>
      <c r="AB927" s="19">
        <v>0</v>
      </c>
      <c r="AC927" s="19">
        <v>104.023492</v>
      </c>
      <c r="AD927" s="19">
        <v>41.404279000000002</v>
      </c>
      <c r="AE927" s="19">
        <v>48.353451999999997</v>
      </c>
      <c r="AF927" s="19">
        <v>5.1033249999999999</v>
      </c>
      <c r="AG927" s="19">
        <v>3.8274940000000002</v>
      </c>
      <c r="AH927" s="19">
        <v>61.372945999999999</v>
      </c>
      <c r="AI927" s="19">
        <v>3.1769829999999999</v>
      </c>
      <c r="AJ927" s="19">
        <v>118.657217</v>
      </c>
      <c r="AK927" s="19">
        <v>2.588562</v>
      </c>
      <c r="AL927" s="19">
        <v>0</v>
      </c>
      <c r="AM927" s="19">
        <v>279.27340699999996</v>
      </c>
    </row>
    <row r="928" spans="1:39">
      <c r="A928" s="6" t="s">
        <v>1823</v>
      </c>
      <c r="B928" s="6" t="s">
        <v>1678</v>
      </c>
      <c r="C928" s="6" t="s">
        <v>809</v>
      </c>
      <c r="D928" s="5">
        <v>0</v>
      </c>
      <c r="E928" s="5">
        <v>140.30814299999997</v>
      </c>
      <c r="F928" s="5">
        <v>51.651000000000003</v>
      </c>
      <c r="G928" s="5">
        <v>191.95914299999998</v>
      </c>
      <c r="H928" s="5">
        <v>922.75387599999999</v>
      </c>
      <c r="I928" s="5">
        <v>48.720864999999996</v>
      </c>
      <c r="J928" s="5">
        <v>72.762706000000009</v>
      </c>
      <c r="K928" s="5">
        <v>1044.237447</v>
      </c>
      <c r="L928" s="5">
        <v>378.48698200000001</v>
      </c>
      <c r="M928" s="5">
        <v>605.81537900000001</v>
      </c>
      <c r="N928" s="5">
        <v>47.392406999999999</v>
      </c>
      <c r="O928" s="5">
        <v>35.544305000000001</v>
      </c>
      <c r="P928" s="5">
        <v>761.56864899999994</v>
      </c>
      <c r="Q928" s="5">
        <v>44.137377000000001</v>
      </c>
      <c r="R928" s="5">
        <v>1494.4581170000001</v>
      </c>
      <c r="S928" s="5">
        <v>31.869872999999998</v>
      </c>
      <c r="T928" s="5">
        <v>0</v>
      </c>
      <c r="U928" s="5">
        <v>0</v>
      </c>
      <c r="V928" s="5">
        <v>101.48631200000001</v>
      </c>
      <c r="W928" s="5">
        <v>3242.4978740000001</v>
      </c>
      <c r="X928" s="5">
        <v>3198.3604970000006</v>
      </c>
      <c r="Y928" s="19">
        <v>12.321555999999999</v>
      </c>
      <c r="Z928" s="19">
        <v>92.095264</v>
      </c>
      <c r="AA928" s="19">
        <v>4.4405429999999999</v>
      </c>
      <c r="AB928" s="19">
        <v>8.6752850000000006</v>
      </c>
      <c r="AC928" s="19">
        <v>105.21109199999999</v>
      </c>
      <c r="AD928" s="19">
        <v>37.681117</v>
      </c>
      <c r="AE928" s="19">
        <v>66.818106</v>
      </c>
      <c r="AF928" s="19">
        <v>4.4970840000000001</v>
      </c>
      <c r="AG928" s="19">
        <v>3.3728120000000001</v>
      </c>
      <c r="AH928" s="19">
        <v>83.235637999999994</v>
      </c>
      <c r="AI928" s="19">
        <v>5.3158729999999998</v>
      </c>
      <c r="AJ928" s="19">
        <v>157.92364000000001</v>
      </c>
      <c r="AK928" s="19">
        <v>2.998459</v>
      </c>
      <c r="AL928" s="19">
        <v>0</v>
      </c>
      <c r="AM928" s="19">
        <v>316.13586399999997</v>
      </c>
    </row>
    <row r="929" spans="1:39">
      <c r="A929" s="6" t="s">
        <v>1824</v>
      </c>
      <c r="B929" s="6" t="s">
        <v>1678</v>
      </c>
      <c r="C929" s="6" t="s">
        <v>1825</v>
      </c>
      <c r="D929" s="5">
        <v>0</v>
      </c>
      <c r="E929" s="5">
        <v>55.592888000000002</v>
      </c>
      <c r="F929" s="5">
        <v>21.140999999999998</v>
      </c>
      <c r="G929" s="5">
        <v>76.733888000000007</v>
      </c>
      <c r="H929" s="5">
        <v>402.337785</v>
      </c>
      <c r="I929" s="5">
        <v>25.364953</v>
      </c>
      <c r="J929" s="5">
        <v>53</v>
      </c>
      <c r="K929" s="5">
        <v>480.70273799999995</v>
      </c>
      <c r="L929" s="5">
        <v>306.25661300000002</v>
      </c>
      <c r="M929" s="5">
        <v>574.47677599999997</v>
      </c>
      <c r="N929" s="5">
        <v>41.883491999999997</v>
      </c>
      <c r="O929" s="5">
        <v>31.412618999999999</v>
      </c>
      <c r="P929" s="5">
        <v>711.62354299999993</v>
      </c>
      <c r="Q929" s="5">
        <v>48.059722999999998</v>
      </c>
      <c r="R929" s="5">
        <v>1407.4561529999999</v>
      </c>
      <c r="S929" s="5">
        <v>11.236089</v>
      </c>
      <c r="T929" s="5">
        <v>0</v>
      </c>
      <c r="U929" s="5">
        <v>0</v>
      </c>
      <c r="V929" s="5">
        <v>34.638411999999995</v>
      </c>
      <c r="W929" s="5">
        <v>2317.023893</v>
      </c>
      <c r="X929" s="5">
        <v>2268.9641699999997</v>
      </c>
      <c r="Y929" s="19">
        <v>4.545318</v>
      </c>
      <c r="Z929" s="19">
        <v>34.944279999999999</v>
      </c>
      <c r="AA929" s="19">
        <v>2.0664340000000001</v>
      </c>
      <c r="AB929" s="19">
        <v>0</v>
      </c>
      <c r="AC929" s="19">
        <v>37.010714</v>
      </c>
      <c r="AD929" s="19">
        <v>31.278198</v>
      </c>
      <c r="AE929" s="19">
        <v>45.332434999999997</v>
      </c>
      <c r="AF929" s="19">
        <v>3.9743390000000001</v>
      </c>
      <c r="AG929" s="19">
        <v>2.9807540000000001</v>
      </c>
      <c r="AH929" s="19">
        <v>56.870803000000002</v>
      </c>
      <c r="AI929" s="19">
        <v>3.3712529999999998</v>
      </c>
      <c r="AJ929" s="19">
        <v>109.158331</v>
      </c>
      <c r="AK929" s="19">
        <v>0</v>
      </c>
      <c r="AL929" s="19">
        <v>0</v>
      </c>
      <c r="AM929" s="19">
        <v>181.99256100000002</v>
      </c>
    </row>
    <row r="930" spans="1:39">
      <c r="A930" s="6" t="s">
        <v>1826</v>
      </c>
      <c r="B930" s="6" t="s">
        <v>1678</v>
      </c>
      <c r="C930" s="6" t="s">
        <v>1827</v>
      </c>
      <c r="D930" s="5">
        <v>0</v>
      </c>
      <c r="E930" s="5">
        <v>74.673627999999994</v>
      </c>
      <c r="F930" s="5">
        <v>32.709000000000003</v>
      </c>
      <c r="G930" s="5">
        <v>107.382628</v>
      </c>
      <c r="H930" s="5">
        <v>708.83291099999997</v>
      </c>
      <c r="I930" s="5">
        <v>35.385618000000001</v>
      </c>
      <c r="J930" s="5">
        <v>58.975622000000001</v>
      </c>
      <c r="K930" s="5">
        <v>803.19415099999992</v>
      </c>
      <c r="L930" s="5">
        <v>272.15729399999998</v>
      </c>
      <c r="M930" s="5">
        <v>410.32261399999999</v>
      </c>
      <c r="N930" s="5">
        <v>32.913496000000002</v>
      </c>
      <c r="O930" s="5">
        <v>24.685123000000001</v>
      </c>
      <c r="P930" s="5">
        <v>513.22231299999999</v>
      </c>
      <c r="Q930" s="5">
        <v>31.419810000000002</v>
      </c>
      <c r="R930" s="5">
        <v>1012.563356</v>
      </c>
      <c r="S930" s="5">
        <v>11.470939</v>
      </c>
      <c r="T930" s="5">
        <v>0</v>
      </c>
      <c r="U930" s="5">
        <v>0</v>
      </c>
      <c r="V930" s="5">
        <v>41.082067000000002</v>
      </c>
      <c r="W930" s="5">
        <v>2247.8504349999994</v>
      </c>
      <c r="X930" s="5">
        <v>2216.4306249999995</v>
      </c>
      <c r="Y930" s="19">
        <v>6.5888489999999997</v>
      </c>
      <c r="Z930" s="19">
        <v>41.894089000000001</v>
      </c>
      <c r="AA930" s="19">
        <v>3.0794009999999998</v>
      </c>
      <c r="AB930" s="19">
        <v>6.8038629999999998</v>
      </c>
      <c r="AC930" s="19">
        <v>51.777352999999998</v>
      </c>
      <c r="AD930" s="19">
        <v>25.982333000000001</v>
      </c>
      <c r="AE930" s="19">
        <v>35.319794000000002</v>
      </c>
      <c r="AF930" s="19">
        <v>3.1231740000000001</v>
      </c>
      <c r="AG930" s="19">
        <v>2.342381</v>
      </c>
      <c r="AH930" s="19">
        <v>44.420409999999997</v>
      </c>
      <c r="AI930" s="19">
        <v>2.561496</v>
      </c>
      <c r="AJ930" s="19">
        <v>85.205759</v>
      </c>
      <c r="AK930" s="19">
        <v>1.197875</v>
      </c>
      <c r="AL930" s="19">
        <v>0</v>
      </c>
      <c r="AM930" s="19">
        <v>170.75216900000001</v>
      </c>
    </row>
    <row r="931" spans="1:39">
      <c r="A931" s="6" t="s">
        <v>1828</v>
      </c>
      <c r="B931" s="6" t="s">
        <v>1678</v>
      </c>
      <c r="C931" s="6" t="s">
        <v>1829</v>
      </c>
      <c r="D931" s="5">
        <v>0</v>
      </c>
      <c r="E931" s="5">
        <v>65.810471000000007</v>
      </c>
      <c r="F931" s="5">
        <v>31.689</v>
      </c>
      <c r="G931" s="5">
        <v>97.499471</v>
      </c>
      <c r="H931" s="5">
        <v>555.51929700000005</v>
      </c>
      <c r="I931" s="5">
        <v>53.153908999999999</v>
      </c>
      <c r="J931" s="5">
        <v>0</v>
      </c>
      <c r="K931" s="5">
        <v>608.67320600000005</v>
      </c>
      <c r="L931" s="5">
        <v>263.14320199999997</v>
      </c>
      <c r="M931" s="5">
        <v>435.24890500000004</v>
      </c>
      <c r="N931" s="5">
        <v>37.921275999999999</v>
      </c>
      <c r="O931" s="5">
        <v>28.440956999999997</v>
      </c>
      <c r="P931" s="5">
        <v>541.84341399999994</v>
      </c>
      <c r="Q931" s="5">
        <v>34.832115999999999</v>
      </c>
      <c r="R931" s="5">
        <v>1078.286668</v>
      </c>
      <c r="S931" s="5">
        <v>14.158175999999999</v>
      </c>
      <c r="T931" s="5">
        <v>0</v>
      </c>
      <c r="U931" s="5">
        <v>0</v>
      </c>
      <c r="V931" s="5">
        <v>32.111067999999996</v>
      </c>
      <c r="W931" s="5">
        <v>2093.871791</v>
      </c>
      <c r="X931" s="5">
        <v>2059.039675</v>
      </c>
      <c r="Y931" s="19">
        <v>5.5352240000000004</v>
      </c>
      <c r="Z931" s="19">
        <v>54.645228000000003</v>
      </c>
      <c r="AA931" s="19">
        <v>4.561153</v>
      </c>
      <c r="AB931" s="19">
        <v>0</v>
      </c>
      <c r="AC931" s="19">
        <v>59.206381</v>
      </c>
      <c r="AD931" s="19">
        <v>27.594187000000002</v>
      </c>
      <c r="AE931" s="19">
        <v>43.886389999999999</v>
      </c>
      <c r="AF931" s="19">
        <v>3.5983640000000001</v>
      </c>
      <c r="AG931" s="19">
        <v>2.6987730000000001</v>
      </c>
      <c r="AH931" s="19">
        <v>54.274988</v>
      </c>
      <c r="AI931" s="19">
        <v>3.7235450000000001</v>
      </c>
      <c r="AJ931" s="19">
        <v>104.45851500000001</v>
      </c>
      <c r="AK931" s="19">
        <v>1.1960489999999999</v>
      </c>
      <c r="AL931" s="19">
        <v>0</v>
      </c>
      <c r="AM931" s="19">
        <v>197.99035599999999</v>
      </c>
    </row>
    <row r="932" spans="1:39">
      <c r="A932" s="6" t="s">
        <v>1830</v>
      </c>
      <c r="B932" s="6" t="s">
        <v>1678</v>
      </c>
      <c r="C932" s="6" t="s">
        <v>1831</v>
      </c>
      <c r="D932" s="5">
        <v>0</v>
      </c>
      <c r="E932" s="5">
        <v>290.822048</v>
      </c>
      <c r="F932" s="5">
        <v>121.164</v>
      </c>
      <c r="G932" s="5">
        <v>411.98604799999998</v>
      </c>
      <c r="H932" s="5">
        <v>1670.018693</v>
      </c>
      <c r="I932" s="5">
        <v>73.863960999999989</v>
      </c>
      <c r="J932" s="5">
        <v>0</v>
      </c>
      <c r="K932" s="5">
        <v>1743.8826539999998</v>
      </c>
      <c r="L932" s="5">
        <v>492.946124</v>
      </c>
      <c r="M932" s="5">
        <v>611.650665</v>
      </c>
      <c r="N932" s="5">
        <v>55.963923999999999</v>
      </c>
      <c r="O932" s="5">
        <v>41.972943000000001</v>
      </c>
      <c r="P932" s="5">
        <v>789.29398199999991</v>
      </c>
      <c r="Q932" s="5">
        <v>32.568505999999999</v>
      </c>
      <c r="R932" s="5">
        <v>1531.45002</v>
      </c>
      <c r="S932" s="5">
        <v>63.044108000000001</v>
      </c>
      <c r="T932" s="5">
        <v>0</v>
      </c>
      <c r="U932" s="5">
        <v>0</v>
      </c>
      <c r="V932" s="5">
        <v>185.20114599999999</v>
      </c>
      <c r="W932" s="5">
        <v>4428.5100999999995</v>
      </c>
      <c r="X932" s="5">
        <v>4395.9415939999999</v>
      </c>
      <c r="Y932" s="19">
        <v>25.355456</v>
      </c>
      <c r="Z932" s="19">
        <v>163.11144200000001</v>
      </c>
      <c r="AA932" s="19">
        <v>7.8223419999999999</v>
      </c>
      <c r="AB932" s="19">
        <v>0</v>
      </c>
      <c r="AC932" s="19">
        <v>170.933784</v>
      </c>
      <c r="AD932" s="19">
        <v>47.304183000000002</v>
      </c>
      <c r="AE932" s="19">
        <v>51.712310000000002</v>
      </c>
      <c r="AF932" s="19">
        <v>5.3104380000000004</v>
      </c>
      <c r="AG932" s="19">
        <v>3.9828290000000002</v>
      </c>
      <c r="AH932" s="19">
        <v>67.256538000000006</v>
      </c>
      <c r="AI932" s="19">
        <v>2.4445290000000002</v>
      </c>
      <c r="AJ932" s="19">
        <v>128.26211499999999</v>
      </c>
      <c r="AK932" s="19">
        <v>5.9421980000000003</v>
      </c>
      <c r="AL932" s="19">
        <v>0</v>
      </c>
      <c r="AM932" s="19">
        <v>377.79773599999999</v>
      </c>
    </row>
    <row r="933" spans="1:39">
      <c r="A933" s="6" t="s">
        <v>1832</v>
      </c>
      <c r="B933" s="6" t="s">
        <v>1678</v>
      </c>
      <c r="C933" s="6" t="s">
        <v>1833</v>
      </c>
      <c r="D933" s="5">
        <v>0</v>
      </c>
      <c r="E933" s="5">
        <v>20.030608000000001</v>
      </c>
      <c r="F933" s="5">
        <v>10.368</v>
      </c>
      <c r="G933" s="5">
        <v>30.398607999999999</v>
      </c>
      <c r="H933" s="5">
        <v>218.936554</v>
      </c>
      <c r="I933" s="5">
        <v>10.168229999999999</v>
      </c>
      <c r="J933" s="5">
        <v>19.849528999999997</v>
      </c>
      <c r="K933" s="5">
        <v>248.95431300000001</v>
      </c>
      <c r="L933" s="5">
        <v>179.86484200000001</v>
      </c>
      <c r="M933" s="5">
        <v>339.08098700000005</v>
      </c>
      <c r="N933" s="5">
        <v>26.267962999999998</v>
      </c>
      <c r="O933" s="5">
        <v>19.700971000000003</v>
      </c>
      <c r="P933" s="5">
        <v>415.77320299999997</v>
      </c>
      <c r="Q933" s="5">
        <v>30.871466999999999</v>
      </c>
      <c r="R933" s="5">
        <v>831.69459100000006</v>
      </c>
      <c r="S933" s="5">
        <v>2.6872829999999999</v>
      </c>
      <c r="T933" s="5">
        <v>0</v>
      </c>
      <c r="U933" s="5">
        <v>0</v>
      </c>
      <c r="V933" s="5">
        <v>14.485102999999999</v>
      </c>
      <c r="W933" s="5">
        <v>1308.08474</v>
      </c>
      <c r="X933" s="5">
        <v>1277.2132730000001</v>
      </c>
      <c r="Y933" s="19">
        <v>1.767407</v>
      </c>
      <c r="Z933" s="19">
        <v>21.868998999999999</v>
      </c>
      <c r="AA933" s="19">
        <v>0.87273999999999996</v>
      </c>
      <c r="AB933" s="19">
        <v>0</v>
      </c>
      <c r="AC933" s="19">
        <v>22.741738999999999</v>
      </c>
      <c r="AD933" s="19">
        <v>18.758285000000001</v>
      </c>
      <c r="AE933" s="19">
        <v>30.338498999999999</v>
      </c>
      <c r="AF933" s="19">
        <v>2.492575</v>
      </c>
      <c r="AG933" s="19">
        <v>1.8694310000000001</v>
      </c>
      <c r="AH933" s="19">
        <v>37.243991999999999</v>
      </c>
      <c r="AI933" s="19">
        <v>2.7364890000000002</v>
      </c>
      <c r="AJ933" s="19">
        <v>71.944496999999998</v>
      </c>
      <c r="AK933" s="19">
        <v>0.246034</v>
      </c>
      <c r="AL933" s="19">
        <v>0</v>
      </c>
      <c r="AM933" s="19">
        <v>115.45796199999999</v>
      </c>
    </row>
    <row r="934" spans="1:39">
      <c r="A934" s="6" t="s">
        <v>1834</v>
      </c>
      <c r="B934" s="6" t="s">
        <v>1678</v>
      </c>
      <c r="C934" s="6" t="s">
        <v>408</v>
      </c>
      <c r="D934" s="5">
        <v>0</v>
      </c>
      <c r="E934" s="5">
        <v>81.731825999999984</v>
      </c>
      <c r="F934" s="5">
        <v>37.899000000000001</v>
      </c>
      <c r="G934" s="5">
        <v>119.63082599999998</v>
      </c>
      <c r="H934" s="5">
        <v>778.36957900000004</v>
      </c>
      <c r="I934" s="5">
        <v>43.557848</v>
      </c>
      <c r="J934" s="5">
        <v>40.022911999999998</v>
      </c>
      <c r="K934" s="5">
        <v>861.95033899999999</v>
      </c>
      <c r="L934" s="5">
        <v>331.73770999999999</v>
      </c>
      <c r="M934" s="5">
        <v>425.40410700000001</v>
      </c>
      <c r="N934" s="5">
        <v>49.026165999999996</v>
      </c>
      <c r="O934" s="5">
        <v>36.769624</v>
      </c>
      <c r="P934" s="5">
        <v>539.72778799999992</v>
      </c>
      <c r="Q934" s="5">
        <v>28.079426999999999</v>
      </c>
      <c r="R934" s="5">
        <v>1079.007112</v>
      </c>
      <c r="S934" s="5">
        <v>14.952245000000001</v>
      </c>
      <c r="T934" s="5">
        <v>0</v>
      </c>
      <c r="U934" s="5">
        <v>0</v>
      </c>
      <c r="V934" s="5">
        <v>46.687958000000002</v>
      </c>
      <c r="W934" s="5">
        <v>2453.9661900000001</v>
      </c>
      <c r="X934" s="5">
        <v>2425.886763</v>
      </c>
      <c r="Y934" s="19">
        <v>6.7073749999999999</v>
      </c>
      <c r="Z934" s="19">
        <v>76.980418999999998</v>
      </c>
      <c r="AA934" s="19">
        <v>3.5097779999999998</v>
      </c>
      <c r="AB934" s="19">
        <v>25.300142999999998</v>
      </c>
      <c r="AC934" s="19">
        <v>105.79034</v>
      </c>
      <c r="AD934" s="19">
        <v>34.942720000000001</v>
      </c>
      <c r="AE934" s="19">
        <v>49.353729000000001</v>
      </c>
      <c r="AF934" s="19">
        <v>4.6521109999999997</v>
      </c>
      <c r="AG934" s="19">
        <v>3.4890829999999999</v>
      </c>
      <c r="AH934" s="19">
        <v>61.475892000000002</v>
      </c>
      <c r="AI934" s="19">
        <v>3.9289749999999999</v>
      </c>
      <c r="AJ934" s="19">
        <v>118.970815</v>
      </c>
      <c r="AK934" s="19">
        <v>1.613491</v>
      </c>
      <c r="AL934" s="19">
        <v>0</v>
      </c>
      <c r="AM934" s="19">
        <v>268.02474100000001</v>
      </c>
    </row>
    <row r="935" spans="1:39">
      <c r="A935" s="6" t="s">
        <v>1835</v>
      </c>
      <c r="B935" s="6" t="s">
        <v>1678</v>
      </c>
      <c r="C935" s="6" t="s">
        <v>1836</v>
      </c>
      <c r="D935" s="5">
        <v>0</v>
      </c>
      <c r="E935" s="5">
        <v>106.861186</v>
      </c>
      <c r="F935" s="5">
        <v>50.018999999999998</v>
      </c>
      <c r="G935" s="5">
        <v>156.88018599999998</v>
      </c>
      <c r="H935" s="5">
        <v>790.00867599999992</v>
      </c>
      <c r="I935" s="5">
        <v>51.809684999999995</v>
      </c>
      <c r="J935" s="5">
        <v>0</v>
      </c>
      <c r="K935" s="5">
        <v>841.81836099999998</v>
      </c>
      <c r="L935" s="5">
        <v>269.53150300000004</v>
      </c>
      <c r="M935" s="5">
        <v>362.85155800000001</v>
      </c>
      <c r="N935" s="5">
        <v>29.896106</v>
      </c>
      <c r="O935" s="5">
        <v>22.422079</v>
      </c>
      <c r="P935" s="5">
        <v>459.56927100000001</v>
      </c>
      <c r="Q935" s="5">
        <v>24.418502</v>
      </c>
      <c r="R935" s="5">
        <v>899.15751599999999</v>
      </c>
      <c r="S935" s="5">
        <v>14.224798</v>
      </c>
      <c r="T935" s="5">
        <v>0</v>
      </c>
      <c r="U935" s="5">
        <v>0</v>
      </c>
      <c r="V935" s="5">
        <v>36.306514</v>
      </c>
      <c r="W935" s="5">
        <v>2217.9188779999999</v>
      </c>
      <c r="X935" s="5">
        <v>2193.500376</v>
      </c>
      <c r="Y935" s="19">
        <v>9.4289280000000009</v>
      </c>
      <c r="Z935" s="19">
        <v>56.067908000000003</v>
      </c>
      <c r="AA935" s="19">
        <v>4.666703</v>
      </c>
      <c r="AB935" s="19">
        <v>0</v>
      </c>
      <c r="AC935" s="19">
        <v>60.734611000000001</v>
      </c>
      <c r="AD935" s="19">
        <v>24.421171000000001</v>
      </c>
      <c r="AE935" s="19">
        <v>29.584697999999999</v>
      </c>
      <c r="AF935" s="19">
        <v>2.8368540000000002</v>
      </c>
      <c r="AG935" s="19">
        <v>2.12764</v>
      </c>
      <c r="AH935" s="19">
        <v>37.920720000000003</v>
      </c>
      <c r="AI935" s="19">
        <v>1.7260800000000001</v>
      </c>
      <c r="AJ935" s="19">
        <v>72.469911999999994</v>
      </c>
      <c r="AK935" s="19">
        <v>1.371059</v>
      </c>
      <c r="AL935" s="19">
        <v>0</v>
      </c>
      <c r="AM935" s="19">
        <v>168.42568100000003</v>
      </c>
    </row>
    <row r="936" spans="1:39">
      <c r="A936" s="5" t="s">
        <v>1837</v>
      </c>
      <c r="B936" s="5" t="s">
        <v>809</v>
      </c>
      <c r="C936" s="5" t="s">
        <v>1838</v>
      </c>
      <c r="D936" s="5">
        <v>67426.466344</v>
      </c>
      <c r="E936" s="5">
        <v>3578.0818690000001</v>
      </c>
      <c r="F936" s="5">
        <v>1491.54</v>
      </c>
      <c r="G936" s="5">
        <v>72496.088212999995</v>
      </c>
      <c r="H936" s="5">
        <v>25263.032164</v>
      </c>
      <c r="I936" s="5">
        <v>1445.9046910000002</v>
      </c>
      <c r="J936" s="5">
        <v>744.87262199999998</v>
      </c>
      <c r="K936" s="5">
        <v>27453.809477000003</v>
      </c>
      <c r="L936" s="5">
        <v>4400.3397970000005</v>
      </c>
      <c r="M936" s="5">
        <v>0</v>
      </c>
      <c r="N936" s="5">
        <v>330.44195500000001</v>
      </c>
      <c r="O936" s="5">
        <v>247.83146599999998</v>
      </c>
      <c r="P936" s="5">
        <v>3937.9199210000002</v>
      </c>
      <c r="Q936" s="5">
        <v>474.44818300000003</v>
      </c>
      <c r="R936" s="5">
        <v>4990.641525</v>
      </c>
      <c r="S936" s="5">
        <v>719.1816</v>
      </c>
      <c r="T936" s="5">
        <v>0</v>
      </c>
      <c r="U936" s="5">
        <v>164.79334700000001</v>
      </c>
      <c r="V936" s="5">
        <v>2629.7539670000001</v>
      </c>
      <c r="W936" s="5">
        <v>112854.607926</v>
      </c>
      <c r="X936" s="5">
        <v>112380.159743</v>
      </c>
      <c r="Y936" s="19">
        <v>0</v>
      </c>
      <c r="Z936" s="19">
        <v>1452.169584</v>
      </c>
      <c r="AA936" s="19">
        <v>126.693226</v>
      </c>
      <c r="AB936" s="19">
        <v>268.565359</v>
      </c>
      <c r="AC936" s="19">
        <v>1847.428169</v>
      </c>
      <c r="AD936" s="19">
        <v>342.69367599999998</v>
      </c>
      <c r="AE936" s="19">
        <v>0</v>
      </c>
      <c r="AF936" s="19">
        <v>31.355805</v>
      </c>
      <c r="AG936" s="19">
        <v>23.516853999999999</v>
      </c>
      <c r="AH936" s="19">
        <v>336.02410400000002</v>
      </c>
      <c r="AI936" s="19">
        <v>40.484831999999997</v>
      </c>
      <c r="AJ936" s="19">
        <v>390.89676300000002</v>
      </c>
      <c r="AK936" s="19">
        <v>86.017598000000007</v>
      </c>
      <c r="AL936" s="19">
        <v>0</v>
      </c>
      <c r="AM936" s="19">
        <v>2667.0362059999998</v>
      </c>
    </row>
    <row r="937" spans="1:39">
      <c r="A937" s="6" t="s">
        <v>1839</v>
      </c>
      <c r="B937" s="6" t="s">
        <v>809</v>
      </c>
      <c r="C937" s="6" t="s">
        <v>432</v>
      </c>
      <c r="D937" s="5">
        <v>0</v>
      </c>
      <c r="E937" s="5">
        <v>228.86435200000003</v>
      </c>
      <c r="F937" s="5">
        <v>78.323999999999998</v>
      </c>
      <c r="G937" s="5">
        <v>307.18835200000001</v>
      </c>
      <c r="H937" s="5">
        <v>1150.967686</v>
      </c>
      <c r="I937" s="5">
        <v>56.813211000000003</v>
      </c>
      <c r="J937" s="5">
        <v>0</v>
      </c>
      <c r="K937" s="5">
        <v>1207.7808969999999</v>
      </c>
      <c r="L937" s="5">
        <v>453.91909399999997</v>
      </c>
      <c r="M937" s="5">
        <v>809.85069900000008</v>
      </c>
      <c r="N937" s="5">
        <v>55.283878999999999</v>
      </c>
      <c r="O937" s="5">
        <v>41.462910000000001</v>
      </c>
      <c r="P937" s="5">
        <v>1010.233971</v>
      </c>
      <c r="Q937" s="5">
        <v>63.606635000000004</v>
      </c>
      <c r="R937" s="5">
        <v>1980.4380940000001</v>
      </c>
      <c r="S937" s="5">
        <v>55.271557000000001</v>
      </c>
      <c r="T937" s="5">
        <v>0</v>
      </c>
      <c r="U937" s="5">
        <v>0</v>
      </c>
      <c r="V937" s="5">
        <v>153.50643599999998</v>
      </c>
      <c r="W937" s="5">
        <v>4158.1044299999994</v>
      </c>
      <c r="X937" s="5">
        <v>4094.4977949999998</v>
      </c>
      <c r="Y937" s="19">
        <v>18.939204</v>
      </c>
      <c r="Z937" s="19">
        <v>111.23671</v>
      </c>
      <c r="AA937" s="19">
        <v>4.5382150000000001</v>
      </c>
      <c r="AB937" s="19">
        <v>0</v>
      </c>
      <c r="AC937" s="19">
        <v>115.774925</v>
      </c>
      <c r="AD937" s="19">
        <v>44.793567000000003</v>
      </c>
      <c r="AE937" s="19">
        <v>55.996229</v>
      </c>
      <c r="AF937" s="19">
        <v>5.245908</v>
      </c>
      <c r="AG937" s="19">
        <v>3.9344320000000002</v>
      </c>
      <c r="AH937" s="19">
        <v>71.717215999999993</v>
      </c>
      <c r="AI937" s="19">
        <v>3.300535</v>
      </c>
      <c r="AJ937" s="19">
        <v>136.89378500000001</v>
      </c>
      <c r="AK937" s="19">
        <v>4.772926</v>
      </c>
      <c r="AL937" s="19">
        <v>0</v>
      </c>
      <c r="AM937" s="19">
        <v>321.17440699999997</v>
      </c>
    </row>
    <row r="938" spans="1:39">
      <c r="A938" s="6" t="s">
        <v>1840</v>
      </c>
      <c r="B938" s="6" t="s">
        <v>809</v>
      </c>
      <c r="C938" s="6" t="s">
        <v>1841</v>
      </c>
      <c r="D938" s="5">
        <v>0</v>
      </c>
      <c r="E938" s="5">
        <v>368.76284000000004</v>
      </c>
      <c r="F938" s="5">
        <v>110.55</v>
      </c>
      <c r="G938" s="5">
        <v>479.31284000000005</v>
      </c>
      <c r="H938" s="5">
        <v>1578.5119</v>
      </c>
      <c r="I938" s="5">
        <v>91.850092000000004</v>
      </c>
      <c r="J938" s="5">
        <v>0</v>
      </c>
      <c r="K938" s="5">
        <v>1670.3619919999999</v>
      </c>
      <c r="L938" s="5">
        <v>472.48253099999999</v>
      </c>
      <c r="M938" s="5">
        <v>764.03913399999999</v>
      </c>
      <c r="N938" s="5">
        <v>54.814750999999994</v>
      </c>
      <c r="O938" s="5">
        <v>41.111063999999999</v>
      </c>
      <c r="P938" s="5">
        <v>974.76176199999998</v>
      </c>
      <c r="Q938" s="5">
        <v>47.258763999999999</v>
      </c>
      <c r="R938" s="5">
        <v>1881.9854750000002</v>
      </c>
      <c r="S938" s="5">
        <v>92.905615999999995</v>
      </c>
      <c r="T938" s="5">
        <v>0</v>
      </c>
      <c r="U938" s="5">
        <v>0</v>
      </c>
      <c r="V938" s="5">
        <v>221.43816000000001</v>
      </c>
      <c r="W938" s="5">
        <v>4818.4866140000004</v>
      </c>
      <c r="X938" s="5">
        <v>4771.2278499999993</v>
      </c>
      <c r="Y938" s="19">
        <v>29.535132999999998</v>
      </c>
      <c r="Z938" s="19">
        <v>127.287171</v>
      </c>
      <c r="AA938" s="19">
        <v>8.8790999999999993</v>
      </c>
      <c r="AB938" s="19">
        <v>0</v>
      </c>
      <c r="AC938" s="19">
        <v>136.16627099999999</v>
      </c>
      <c r="AD938" s="19">
        <v>45.356276000000001</v>
      </c>
      <c r="AE938" s="19">
        <v>69.435969</v>
      </c>
      <c r="AF938" s="19">
        <v>5.2013920000000002</v>
      </c>
      <c r="AG938" s="19">
        <v>3.9010440000000002</v>
      </c>
      <c r="AH938" s="19">
        <v>88.67877</v>
      </c>
      <c r="AI938" s="19">
        <v>4.2405860000000004</v>
      </c>
      <c r="AJ938" s="19">
        <v>167.217175</v>
      </c>
      <c r="AK938" s="19">
        <v>7.7586839999999997</v>
      </c>
      <c r="AL938" s="19">
        <v>0</v>
      </c>
      <c r="AM938" s="19">
        <v>386.03353900000002</v>
      </c>
    </row>
    <row r="939" spans="1:39">
      <c r="A939" s="6" t="s">
        <v>1842</v>
      </c>
      <c r="B939" s="6" t="s">
        <v>809</v>
      </c>
      <c r="C939" s="6" t="s">
        <v>1843</v>
      </c>
      <c r="D939" s="5">
        <v>0</v>
      </c>
      <c r="E939" s="5">
        <v>199.538871</v>
      </c>
      <c r="F939" s="5">
        <v>55.74</v>
      </c>
      <c r="G939" s="5">
        <v>255.27887100000001</v>
      </c>
      <c r="H939" s="5">
        <v>844.09990200000004</v>
      </c>
      <c r="I939" s="5">
        <v>39.328313000000001</v>
      </c>
      <c r="J939" s="5">
        <v>0</v>
      </c>
      <c r="K939" s="5">
        <v>883.42821500000002</v>
      </c>
      <c r="L939" s="5">
        <v>526.51814400000001</v>
      </c>
      <c r="M939" s="5">
        <v>1020.539139</v>
      </c>
      <c r="N939" s="5">
        <v>71.012711999999993</v>
      </c>
      <c r="O939" s="5">
        <v>53.259534000000002</v>
      </c>
      <c r="P939" s="5">
        <v>1266.7969720000001</v>
      </c>
      <c r="Q939" s="5">
        <v>83.834695000000011</v>
      </c>
      <c r="R939" s="5">
        <v>2495.4430520000001</v>
      </c>
      <c r="S939" s="5">
        <v>48.168311000000003</v>
      </c>
      <c r="T939" s="5">
        <v>0</v>
      </c>
      <c r="U939" s="5">
        <v>0</v>
      </c>
      <c r="V939" s="5">
        <v>134.19618499999999</v>
      </c>
      <c r="W939" s="5">
        <v>4343.0327779999998</v>
      </c>
      <c r="X939" s="5">
        <v>4259.1980829999993</v>
      </c>
      <c r="Y939" s="19">
        <v>16.043471</v>
      </c>
      <c r="Z939" s="19">
        <v>67.833554000000007</v>
      </c>
      <c r="AA939" s="19">
        <v>3.5305810000000002</v>
      </c>
      <c r="AB939" s="19">
        <v>0</v>
      </c>
      <c r="AC939" s="19">
        <v>71.364135000000005</v>
      </c>
      <c r="AD939" s="19">
        <v>53.411754999999999</v>
      </c>
      <c r="AE939" s="19">
        <v>99.389392000000001</v>
      </c>
      <c r="AF939" s="19">
        <v>6.7384219999999999</v>
      </c>
      <c r="AG939" s="19">
        <v>5.0538160000000003</v>
      </c>
      <c r="AH939" s="19">
        <v>122.87979199999999</v>
      </c>
      <c r="AI939" s="19">
        <v>8.4542509999999993</v>
      </c>
      <c r="AJ939" s="19">
        <v>234.06142199999999</v>
      </c>
      <c r="AK939" s="19">
        <v>4.1054029999999999</v>
      </c>
      <c r="AL939" s="19">
        <v>0</v>
      </c>
      <c r="AM939" s="19">
        <v>378.98618600000003</v>
      </c>
    </row>
    <row r="940" spans="1:39">
      <c r="A940" s="6" t="s">
        <v>1844</v>
      </c>
      <c r="B940" s="6" t="s">
        <v>809</v>
      </c>
      <c r="C940" s="6" t="s">
        <v>1845</v>
      </c>
      <c r="D940" s="5">
        <v>0</v>
      </c>
      <c r="E940" s="5">
        <v>1206.2330530000002</v>
      </c>
      <c r="F940" s="5">
        <v>425.91</v>
      </c>
      <c r="G940" s="5">
        <v>1632.143053</v>
      </c>
      <c r="H940" s="5">
        <v>5017.361097</v>
      </c>
      <c r="I940" s="5">
        <v>349.543926</v>
      </c>
      <c r="J940" s="5">
        <v>0</v>
      </c>
      <c r="K940" s="5">
        <v>5366.9050230000003</v>
      </c>
      <c r="L940" s="5">
        <v>1018.287503</v>
      </c>
      <c r="M940" s="5">
        <v>687.46541400000001</v>
      </c>
      <c r="N940" s="5">
        <v>79.835232000000005</v>
      </c>
      <c r="O940" s="5">
        <v>59.876424</v>
      </c>
      <c r="P940" s="5">
        <v>787.96631100000002</v>
      </c>
      <c r="Q940" s="5">
        <v>94.935699999999997</v>
      </c>
      <c r="R940" s="5">
        <v>1710.0790810000001</v>
      </c>
      <c r="S940" s="5">
        <v>274.22381899999999</v>
      </c>
      <c r="T940" s="5">
        <v>0</v>
      </c>
      <c r="U940" s="5">
        <v>0</v>
      </c>
      <c r="V940" s="5">
        <v>654.63185699999997</v>
      </c>
      <c r="W940" s="5">
        <v>10656.270336000001</v>
      </c>
      <c r="X940" s="5">
        <v>10561.334636000001</v>
      </c>
      <c r="Y940" s="19">
        <v>97.649287000000001</v>
      </c>
      <c r="Z940" s="19">
        <v>352.92290700000001</v>
      </c>
      <c r="AA940" s="19">
        <v>30.339523</v>
      </c>
      <c r="AB940" s="19">
        <v>0</v>
      </c>
      <c r="AC940" s="19">
        <v>383.26242999999999</v>
      </c>
      <c r="AD940" s="19">
        <v>84.888068000000004</v>
      </c>
      <c r="AE940" s="19">
        <v>65.101563999999996</v>
      </c>
      <c r="AF940" s="19">
        <v>7.5755999999999997</v>
      </c>
      <c r="AG940" s="19">
        <v>5.6817000000000002</v>
      </c>
      <c r="AH940" s="19">
        <v>74.618793999999994</v>
      </c>
      <c r="AI940" s="19">
        <v>8.9902160000000002</v>
      </c>
      <c r="AJ940" s="19">
        <v>152.97765799999999</v>
      </c>
      <c r="AK940" s="19">
        <v>23.238612</v>
      </c>
      <c r="AL940" s="19">
        <v>0</v>
      </c>
      <c r="AM940" s="19">
        <v>742.01605499999994</v>
      </c>
    </row>
    <row r="941" spans="1:39">
      <c r="A941" s="6" t="s">
        <v>1846</v>
      </c>
      <c r="B941" s="6" t="s">
        <v>809</v>
      </c>
      <c r="C941" s="6" t="s">
        <v>1847</v>
      </c>
      <c r="D941" s="5">
        <v>0</v>
      </c>
      <c r="E941" s="5">
        <v>327.87854399999998</v>
      </c>
      <c r="F941" s="5">
        <v>103.536</v>
      </c>
      <c r="G941" s="5">
        <v>431.41454399999998</v>
      </c>
      <c r="H941" s="5">
        <v>1335.275459</v>
      </c>
      <c r="I941" s="5">
        <v>83.311875000000001</v>
      </c>
      <c r="J941" s="5">
        <v>0</v>
      </c>
      <c r="K941" s="5">
        <v>1418.5873340000001</v>
      </c>
      <c r="L941" s="5">
        <v>700.25813700000003</v>
      </c>
      <c r="M941" s="5">
        <v>729.94315599999993</v>
      </c>
      <c r="N941" s="5">
        <v>99.230198999999999</v>
      </c>
      <c r="O941" s="5">
        <v>74.422649000000007</v>
      </c>
      <c r="P941" s="5">
        <v>926.09633700000006</v>
      </c>
      <c r="Q941" s="5">
        <v>48.188472000000004</v>
      </c>
      <c r="R941" s="5">
        <v>1877.880813</v>
      </c>
      <c r="S941" s="5">
        <v>65.674895000000006</v>
      </c>
      <c r="T941" s="5">
        <v>0</v>
      </c>
      <c r="U941" s="5">
        <v>0</v>
      </c>
      <c r="V941" s="5">
        <v>212.555521</v>
      </c>
      <c r="W941" s="5">
        <v>4706.371243999999</v>
      </c>
      <c r="X941" s="5">
        <v>4658.1827719999992</v>
      </c>
      <c r="Y941" s="19">
        <v>25.793277</v>
      </c>
      <c r="Z941" s="19">
        <v>129.055497</v>
      </c>
      <c r="AA941" s="19">
        <v>7.9805659999999996</v>
      </c>
      <c r="AB941" s="19">
        <v>0</v>
      </c>
      <c r="AC941" s="19">
        <v>137.03606300000001</v>
      </c>
      <c r="AD941" s="19">
        <v>72.530703000000003</v>
      </c>
      <c r="AE941" s="19">
        <v>61.527842999999997</v>
      </c>
      <c r="AF941" s="19">
        <v>9.4159900000000007</v>
      </c>
      <c r="AG941" s="19">
        <v>7.0619909999999999</v>
      </c>
      <c r="AH941" s="19">
        <v>78.699038999999999</v>
      </c>
      <c r="AI941" s="19">
        <v>3.6870479999999999</v>
      </c>
      <c r="AJ941" s="19">
        <v>156.70486299999999</v>
      </c>
      <c r="AK941" s="19">
        <v>6.1736000000000004</v>
      </c>
      <c r="AL941" s="19">
        <v>0</v>
      </c>
      <c r="AM941" s="19">
        <v>398.23850599999997</v>
      </c>
    </row>
    <row r="942" spans="1:39">
      <c r="A942" s="6" t="s">
        <v>1848</v>
      </c>
      <c r="B942" s="6" t="s">
        <v>809</v>
      </c>
      <c r="C942" s="6" t="s">
        <v>1849</v>
      </c>
      <c r="D942" s="5">
        <v>0</v>
      </c>
      <c r="E942" s="5">
        <v>112.53317</v>
      </c>
      <c r="F942" s="5">
        <v>37.68</v>
      </c>
      <c r="G942" s="5">
        <v>150.21316999999999</v>
      </c>
      <c r="H942" s="5">
        <v>591.49014800000009</v>
      </c>
      <c r="I942" s="5">
        <v>28.569513000000001</v>
      </c>
      <c r="J942" s="5">
        <v>0</v>
      </c>
      <c r="K942" s="5">
        <v>620.05966100000012</v>
      </c>
      <c r="L942" s="5">
        <v>411.41000500000001</v>
      </c>
      <c r="M942" s="5">
        <v>653.27065099999993</v>
      </c>
      <c r="N942" s="5">
        <v>54.375295000000001</v>
      </c>
      <c r="O942" s="5">
        <v>40.781469999999999</v>
      </c>
      <c r="P942" s="5">
        <v>830.47594900000001</v>
      </c>
      <c r="Q942" s="5">
        <v>42.152771999999999</v>
      </c>
      <c r="R942" s="5">
        <v>1621.056137</v>
      </c>
      <c r="S942" s="5">
        <v>20.656576000000001</v>
      </c>
      <c r="T942" s="5">
        <v>0</v>
      </c>
      <c r="U942" s="5">
        <v>0</v>
      </c>
      <c r="V942" s="5">
        <v>89.239714000000006</v>
      </c>
      <c r="W942" s="5">
        <v>2912.6352630000001</v>
      </c>
      <c r="X942" s="5">
        <v>2870.4824910000002</v>
      </c>
      <c r="Y942" s="19">
        <v>10.119821</v>
      </c>
      <c r="Z942" s="19">
        <v>56.297198000000002</v>
      </c>
      <c r="AA942" s="19">
        <v>2.5824980000000002</v>
      </c>
      <c r="AB942" s="19">
        <v>0</v>
      </c>
      <c r="AC942" s="19">
        <v>58.879696000000003</v>
      </c>
      <c r="AD942" s="19">
        <v>41.408718999999998</v>
      </c>
      <c r="AE942" s="19">
        <v>56.234392</v>
      </c>
      <c r="AF942" s="19">
        <v>5.1596909999999996</v>
      </c>
      <c r="AG942" s="19">
        <v>3.8697689999999998</v>
      </c>
      <c r="AH942" s="19">
        <v>71.986520999999996</v>
      </c>
      <c r="AI942" s="19">
        <v>3.3355869999999999</v>
      </c>
      <c r="AJ942" s="19">
        <v>137.250373</v>
      </c>
      <c r="AK942" s="19">
        <v>0</v>
      </c>
      <c r="AL942" s="19">
        <v>0</v>
      </c>
      <c r="AM942" s="19">
        <v>247.65860899999998</v>
      </c>
    </row>
    <row r="943" spans="1:39">
      <c r="A943" s="6" t="s">
        <v>1850</v>
      </c>
      <c r="B943" s="6" t="s">
        <v>809</v>
      </c>
      <c r="C943" s="6" t="s">
        <v>1851</v>
      </c>
      <c r="D943" s="5">
        <v>0</v>
      </c>
      <c r="E943" s="5">
        <v>275.40958799999999</v>
      </c>
      <c r="F943" s="5">
        <v>73.992000000000004</v>
      </c>
      <c r="G943" s="5">
        <v>349.401588</v>
      </c>
      <c r="H943" s="5">
        <v>1055.863601</v>
      </c>
      <c r="I943" s="5">
        <v>58.31926</v>
      </c>
      <c r="J943" s="5">
        <v>0</v>
      </c>
      <c r="K943" s="5">
        <v>1114.182861</v>
      </c>
      <c r="L943" s="5">
        <v>435.91866199999998</v>
      </c>
      <c r="M943" s="5">
        <v>866.11448699999994</v>
      </c>
      <c r="N943" s="5">
        <v>43.269413</v>
      </c>
      <c r="O943" s="5">
        <v>32.452061</v>
      </c>
      <c r="P943" s="5">
        <v>1090.7579860000001</v>
      </c>
      <c r="Q943" s="5">
        <v>61.944044999999996</v>
      </c>
      <c r="R943" s="5">
        <v>2094.537992</v>
      </c>
      <c r="S943" s="5">
        <v>67.917602000000002</v>
      </c>
      <c r="T943" s="5">
        <v>0</v>
      </c>
      <c r="U943" s="5">
        <v>0</v>
      </c>
      <c r="V943" s="5">
        <v>206.04563899999999</v>
      </c>
      <c r="W943" s="5">
        <v>4268.0043440000009</v>
      </c>
      <c r="X943" s="5">
        <v>4206.0602990000007</v>
      </c>
      <c r="Y943" s="19">
        <v>22.539604000000001</v>
      </c>
      <c r="Z943" s="19">
        <v>79.570869000000002</v>
      </c>
      <c r="AA943" s="19">
        <v>5.6153529999999998</v>
      </c>
      <c r="AB943" s="19">
        <v>0</v>
      </c>
      <c r="AC943" s="19">
        <v>85.186222000000001</v>
      </c>
      <c r="AD943" s="19">
        <v>38.102248000000003</v>
      </c>
      <c r="AE943" s="19">
        <v>86.658961000000005</v>
      </c>
      <c r="AF943" s="19">
        <v>4.1058510000000004</v>
      </c>
      <c r="AG943" s="19">
        <v>3.0793889999999999</v>
      </c>
      <c r="AH943" s="19">
        <v>108.292242</v>
      </c>
      <c r="AI943" s="19">
        <v>6.6939149999999996</v>
      </c>
      <c r="AJ943" s="19">
        <v>202.13644300000001</v>
      </c>
      <c r="AK943" s="19">
        <v>5.8263949999999998</v>
      </c>
      <c r="AL943" s="19">
        <v>0</v>
      </c>
      <c r="AM943" s="19">
        <v>353.79091200000005</v>
      </c>
    </row>
    <row r="944" spans="1:39">
      <c r="A944" s="6" t="s">
        <v>1852</v>
      </c>
      <c r="B944" s="6" t="s">
        <v>809</v>
      </c>
      <c r="C944" s="6" t="s">
        <v>1853</v>
      </c>
      <c r="D944" s="5">
        <v>0</v>
      </c>
      <c r="E944" s="5">
        <v>492.58358900000002</v>
      </c>
      <c r="F944" s="5">
        <v>175.869</v>
      </c>
      <c r="G944" s="5">
        <v>668.45258899999999</v>
      </c>
      <c r="H944" s="5">
        <v>1841.6826159999998</v>
      </c>
      <c r="I944" s="5">
        <v>115.26198600000001</v>
      </c>
      <c r="J944" s="5">
        <v>189.07785000000001</v>
      </c>
      <c r="K944" s="5">
        <v>2146.0224520000002</v>
      </c>
      <c r="L944" s="5">
        <v>571.05147900000009</v>
      </c>
      <c r="M944" s="5">
        <v>760.08887899999991</v>
      </c>
      <c r="N944" s="5">
        <v>67.692695999999998</v>
      </c>
      <c r="O944" s="5">
        <v>50.769520999999997</v>
      </c>
      <c r="P944" s="5">
        <v>1018.913714</v>
      </c>
      <c r="Q944" s="5">
        <v>0</v>
      </c>
      <c r="R944" s="5">
        <v>1897.4648099999999</v>
      </c>
      <c r="S944" s="5">
        <v>104.368205</v>
      </c>
      <c r="T944" s="5">
        <v>0</v>
      </c>
      <c r="U944" s="5">
        <v>0</v>
      </c>
      <c r="V944" s="5">
        <v>283.82973499999997</v>
      </c>
      <c r="W944" s="5">
        <v>5671.1892700000008</v>
      </c>
      <c r="X944" s="5">
        <v>5671.1892700000008</v>
      </c>
      <c r="Y944" s="19">
        <v>39.056565999999997</v>
      </c>
      <c r="Z944" s="19">
        <v>143.30141800000001</v>
      </c>
      <c r="AA944" s="19">
        <v>9.3018029999999996</v>
      </c>
      <c r="AB944" s="19">
        <v>17.462458999999999</v>
      </c>
      <c r="AC944" s="19">
        <v>170.06567999999999</v>
      </c>
      <c r="AD944" s="19">
        <v>55.311003999999997</v>
      </c>
      <c r="AE944" s="19">
        <v>71.138345999999999</v>
      </c>
      <c r="AF944" s="19">
        <v>6.4233849999999997</v>
      </c>
      <c r="AG944" s="19">
        <v>4.817539</v>
      </c>
      <c r="AH944" s="19">
        <v>95.265669000000003</v>
      </c>
      <c r="AI944" s="19">
        <v>0</v>
      </c>
      <c r="AJ944" s="19">
        <v>177.64493899999999</v>
      </c>
      <c r="AK944" s="19">
        <v>9.6850629999999995</v>
      </c>
      <c r="AL944" s="19">
        <v>0</v>
      </c>
      <c r="AM944" s="19">
        <v>451.76325199999997</v>
      </c>
    </row>
    <row r="945" spans="1:39">
      <c r="A945" s="6" t="s">
        <v>1854</v>
      </c>
      <c r="B945" s="6" t="s">
        <v>809</v>
      </c>
      <c r="C945" s="6" t="s">
        <v>1855</v>
      </c>
      <c r="D945" s="5">
        <v>0</v>
      </c>
      <c r="E945" s="5">
        <v>508.60600900000003</v>
      </c>
      <c r="F945" s="5">
        <v>115.73099999999999</v>
      </c>
      <c r="G945" s="5">
        <v>624.33700900000008</v>
      </c>
      <c r="H945" s="5">
        <v>2191.3018889999998</v>
      </c>
      <c r="I945" s="5">
        <v>119.43374800000001</v>
      </c>
      <c r="J945" s="5">
        <v>0</v>
      </c>
      <c r="K945" s="5">
        <v>2310.7356370000002</v>
      </c>
      <c r="L945" s="5">
        <v>742.66059299999995</v>
      </c>
      <c r="M945" s="5">
        <v>1224.7085649999999</v>
      </c>
      <c r="N945" s="5">
        <v>87.238422</v>
      </c>
      <c r="O945" s="5">
        <v>65.428817000000009</v>
      </c>
      <c r="P945" s="5">
        <v>1622.781152</v>
      </c>
      <c r="Q945" s="5">
        <v>0</v>
      </c>
      <c r="R945" s="5">
        <v>3000.1569559999998</v>
      </c>
      <c r="S945" s="5">
        <v>103.939348</v>
      </c>
      <c r="T945" s="5">
        <v>0</v>
      </c>
      <c r="U945" s="5">
        <v>0</v>
      </c>
      <c r="V945" s="5">
        <v>388.81720899999999</v>
      </c>
      <c r="W945" s="5">
        <v>7170.6467520000006</v>
      </c>
      <c r="X945" s="5">
        <v>7170.6467520000006</v>
      </c>
      <c r="Y945" s="19">
        <v>39.638396999999998</v>
      </c>
      <c r="Z945" s="19">
        <v>190.72191000000001</v>
      </c>
      <c r="AA945" s="19">
        <v>9.5735569999999992</v>
      </c>
      <c r="AB945" s="19">
        <v>0</v>
      </c>
      <c r="AC945" s="19">
        <v>200.295467</v>
      </c>
      <c r="AD945" s="19">
        <v>69.975143000000003</v>
      </c>
      <c r="AE945" s="19">
        <v>104.58361600000001</v>
      </c>
      <c r="AF945" s="19">
        <v>8.2780860000000001</v>
      </c>
      <c r="AG945" s="19">
        <v>6.2085650000000001</v>
      </c>
      <c r="AH945" s="19">
        <v>138.88914500000001</v>
      </c>
      <c r="AI945" s="19">
        <v>0</v>
      </c>
      <c r="AJ945" s="19">
        <v>257.95941199999999</v>
      </c>
      <c r="AK945" s="19">
        <v>11.155158999999999</v>
      </c>
      <c r="AL945" s="19">
        <v>0</v>
      </c>
      <c r="AM945" s="19">
        <v>579.02357800000004</v>
      </c>
    </row>
    <row r="946" spans="1:39">
      <c r="A946" s="6" t="s">
        <v>1856</v>
      </c>
      <c r="B946" s="6" t="s">
        <v>809</v>
      </c>
      <c r="C946" s="6" t="s">
        <v>152</v>
      </c>
      <c r="D946" s="5">
        <v>0</v>
      </c>
      <c r="E946" s="5">
        <v>305.73277200000001</v>
      </c>
      <c r="F946" s="5">
        <v>107.511</v>
      </c>
      <c r="G946" s="5">
        <v>413.24377199999998</v>
      </c>
      <c r="H946" s="5">
        <v>1159.045607</v>
      </c>
      <c r="I946" s="5">
        <v>61.345132</v>
      </c>
      <c r="J946" s="5">
        <v>0</v>
      </c>
      <c r="K946" s="5">
        <v>1220.3907390000002</v>
      </c>
      <c r="L946" s="5">
        <v>457.15344199999998</v>
      </c>
      <c r="M946" s="5">
        <v>717.76236300000005</v>
      </c>
      <c r="N946" s="5">
        <v>54.241954</v>
      </c>
      <c r="O946" s="5">
        <v>40.681463999999998</v>
      </c>
      <c r="P946" s="5">
        <v>912.97079899999994</v>
      </c>
      <c r="Q946" s="5">
        <v>46.014614000000002</v>
      </c>
      <c r="R946" s="5">
        <v>1771.671194</v>
      </c>
      <c r="S946" s="5">
        <v>77.451019000000002</v>
      </c>
      <c r="T946" s="5">
        <v>0</v>
      </c>
      <c r="U946" s="5">
        <v>0</v>
      </c>
      <c r="V946" s="5">
        <v>189.735389</v>
      </c>
      <c r="W946" s="5">
        <v>4129.6455550000001</v>
      </c>
      <c r="X946" s="5">
        <v>4083.6309409999994</v>
      </c>
      <c r="Y946" s="19">
        <v>24.886386000000002</v>
      </c>
      <c r="Z946" s="19">
        <v>105.10089000000001</v>
      </c>
      <c r="AA946" s="19">
        <v>6.1079540000000003</v>
      </c>
      <c r="AB946" s="19">
        <v>0</v>
      </c>
      <c r="AC946" s="19">
        <v>111.208844</v>
      </c>
      <c r="AD946" s="19">
        <v>44.260347000000003</v>
      </c>
      <c r="AE946" s="19">
        <v>59.492947999999998</v>
      </c>
      <c r="AF946" s="19">
        <v>5.1470390000000004</v>
      </c>
      <c r="AG946" s="19">
        <v>3.8602780000000001</v>
      </c>
      <c r="AH946" s="19">
        <v>76.480850000000004</v>
      </c>
      <c r="AI946" s="19">
        <v>3.33887</v>
      </c>
      <c r="AJ946" s="19">
        <v>144.98111499999999</v>
      </c>
      <c r="AK946" s="19">
        <v>7.3427350000000002</v>
      </c>
      <c r="AL946" s="19">
        <v>0</v>
      </c>
      <c r="AM946" s="19">
        <v>332.67942700000003</v>
      </c>
    </row>
    <row r="947" spans="1:39">
      <c r="A947" s="6" t="s">
        <v>1857</v>
      </c>
      <c r="B947" s="6" t="s">
        <v>809</v>
      </c>
      <c r="C947" s="6" t="s">
        <v>1858</v>
      </c>
      <c r="D947" s="5">
        <v>0</v>
      </c>
      <c r="E947" s="5">
        <v>483.39292499999999</v>
      </c>
      <c r="F947" s="5">
        <v>178.66800000000001</v>
      </c>
      <c r="G947" s="5">
        <v>662.060925</v>
      </c>
      <c r="H947" s="5">
        <v>2603.6831379999999</v>
      </c>
      <c r="I947" s="5">
        <v>160.134793</v>
      </c>
      <c r="J947" s="5">
        <v>131.95833199999998</v>
      </c>
      <c r="K947" s="5">
        <v>2895.7762629999997</v>
      </c>
      <c r="L947" s="5">
        <v>664.30257299999994</v>
      </c>
      <c r="M947" s="5">
        <v>804.10461099999998</v>
      </c>
      <c r="N947" s="5">
        <v>73.766541000000004</v>
      </c>
      <c r="O947" s="5">
        <v>55.324905000000001</v>
      </c>
      <c r="P947" s="5">
        <v>1029.642069</v>
      </c>
      <c r="Q947" s="5">
        <v>47.522416</v>
      </c>
      <c r="R947" s="5">
        <v>2010.3605419999999</v>
      </c>
      <c r="S947" s="5">
        <v>115.793975</v>
      </c>
      <c r="T947" s="5">
        <v>0</v>
      </c>
      <c r="U947" s="5">
        <v>0</v>
      </c>
      <c r="V947" s="5">
        <v>265.28438599999998</v>
      </c>
      <c r="W947" s="5">
        <v>6613.5786639999988</v>
      </c>
      <c r="X947" s="5">
        <v>6566.056247999999</v>
      </c>
      <c r="Y947" s="19">
        <v>39.998274000000002</v>
      </c>
      <c r="Z947" s="19">
        <v>216.16822099999999</v>
      </c>
      <c r="AA947" s="19">
        <v>15.041086999999999</v>
      </c>
      <c r="AB947" s="19">
        <v>113.366944</v>
      </c>
      <c r="AC947" s="19">
        <v>344.57625200000001</v>
      </c>
      <c r="AD947" s="19">
        <v>61.515039999999999</v>
      </c>
      <c r="AE947" s="19">
        <v>69.250635000000003</v>
      </c>
      <c r="AF947" s="19">
        <v>6.9997350000000003</v>
      </c>
      <c r="AG947" s="19">
        <v>5.2498009999999997</v>
      </c>
      <c r="AH947" s="19">
        <v>89.303364000000002</v>
      </c>
      <c r="AI947" s="19">
        <v>3.7226270000000001</v>
      </c>
      <c r="AJ947" s="19">
        <v>170.80353500000001</v>
      </c>
      <c r="AK947" s="19">
        <v>9.9964410000000008</v>
      </c>
      <c r="AL947" s="19">
        <v>0</v>
      </c>
      <c r="AM947" s="19">
        <v>626.88954200000012</v>
      </c>
    </row>
    <row r="948" spans="1:39">
      <c r="A948" s="6" t="s">
        <v>1859</v>
      </c>
      <c r="B948" s="6" t="s">
        <v>809</v>
      </c>
      <c r="C948" s="6" t="s">
        <v>1860</v>
      </c>
      <c r="D948" s="5">
        <v>0</v>
      </c>
      <c r="E948" s="5">
        <v>1167.708149</v>
      </c>
      <c r="F948" s="5">
        <v>222.31200000000001</v>
      </c>
      <c r="G948" s="5">
        <v>1390.0201489999999</v>
      </c>
      <c r="H948" s="5">
        <v>4435.6597470000006</v>
      </c>
      <c r="I948" s="5">
        <v>270.17665</v>
      </c>
      <c r="J948" s="5">
        <v>181.88595000000001</v>
      </c>
      <c r="K948" s="5">
        <v>4887.7223470000008</v>
      </c>
      <c r="L948" s="5">
        <v>991.96313600000008</v>
      </c>
      <c r="M948" s="5">
        <v>820.43678199999999</v>
      </c>
      <c r="N948" s="5">
        <v>113.514939</v>
      </c>
      <c r="O948" s="5">
        <v>85.136203999999992</v>
      </c>
      <c r="P948" s="5">
        <v>940.37682499999994</v>
      </c>
      <c r="Q948" s="5">
        <v>113.298413</v>
      </c>
      <c r="R948" s="5">
        <v>2072.7631630000001</v>
      </c>
      <c r="S948" s="5">
        <v>287.73945899999995</v>
      </c>
      <c r="T948" s="5">
        <v>0</v>
      </c>
      <c r="U948" s="5">
        <v>0</v>
      </c>
      <c r="V948" s="5">
        <v>708.26923299999999</v>
      </c>
      <c r="W948" s="5">
        <v>10338.477487000004</v>
      </c>
      <c r="X948" s="5">
        <v>10225.179074000003</v>
      </c>
      <c r="Y948" s="19">
        <v>95.463434000000007</v>
      </c>
      <c r="Z948" s="19">
        <v>404.885941</v>
      </c>
      <c r="AA948" s="19">
        <v>25.274927000000002</v>
      </c>
      <c r="AB948" s="19">
        <v>0</v>
      </c>
      <c r="AC948" s="19">
        <v>430.16086799999999</v>
      </c>
      <c r="AD948" s="19">
        <v>95.427171999999999</v>
      </c>
      <c r="AE948" s="19">
        <v>99.959368999999995</v>
      </c>
      <c r="AF948" s="19">
        <v>10.771476</v>
      </c>
      <c r="AG948" s="19">
        <v>8.0786060000000006</v>
      </c>
      <c r="AH948" s="19">
        <v>128.37639200000001</v>
      </c>
      <c r="AI948" s="19">
        <v>0</v>
      </c>
      <c r="AJ948" s="19">
        <v>247.18584300000001</v>
      </c>
      <c r="AK948" s="19">
        <v>24.738792</v>
      </c>
      <c r="AL948" s="19">
        <v>0</v>
      </c>
      <c r="AM948" s="19">
        <v>892.97610899999995</v>
      </c>
    </row>
    <row r="949" spans="1:39">
      <c r="A949" s="6" t="s">
        <v>1861</v>
      </c>
      <c r="B949" s="6" t="s">
        <v>809</v>
      </c>
      <c r="C949" s="6" t="s">
        <v>1862</v>
      </c>
      <c r="D949" s="5">
        <v>0</v>
      </c>
      <c r="E949" s="5">
        <v>300.983679</v>
      </c>
      <c r="F949" s="5">
        <v>96.486000000000004</v>
      </c>
      <c r="G949" s="5">
        <v>397.46967899999999</v>
      </c>
      <c r="H949" s="5">
        <v>1508.682683</v>
      </c>
      <c r="I949" s="5">
        <v>78.342399999999998</v>
      </c>
      <c r="J949" s="5">
        <v>80.504385999999997</v>
      </c>
      <c r="K949" s="5">
        <v>1667.5294689999998</v>
      </c>
      <c r="L949" s="5">
        <v>565.05095800000004</v>
      </c>
      <c r="M949" s="5">
        <v>697.36378500000001</v>
      </c>
      <c r="N949" s="5">
        <v>59.711171999999998</v>
      </c>
      <c r="O949" s="5">
        <v>44.783377999999999</v>
      </c>
      <c r="P949" s="5">
        <v>897.54822000000001</v>
      </c>
      <c r="Q949" s="5">
        <v>38.516446999999999</v>
      </c>
      <c r="R949" s="5">
        <v>1737.923002</v>
      </c>
      <c r="S949" s="5">
        <v>67.166647999999995</v>
      </c>
      <c r="T949" s="5">
        <v>0</v>
      </c>
      <c r="U949" s="5">
        <v>0</v>
      </c>
      <c r="V949" s="5">
        <v>225.15975399999999</v>
      </c>
      <c r="W949" s="5">
        <v>4660.2995099999998</v>
      </c>
      <c r="X949" s="5">
        <v>4621.7830629999999</v>
      </c>
      <c r="Y949" s="19">
        <v>25.230574000000001</v>
      </c>
      <c r="Z949" s="19">
        <v>108.991919</v>
      </c>
      <c r="AA949" s="19">
        <v>8.2481179999999998</v>
      </c>
      <c r="AB949" s="19">
        <v>14.947753000000001</v>
      </c>
      <c r="AC949" s="19">
        <v>132.18779000000001</v>
      </c>
      <c r="AD949" s="19">
        <v>51.204250000000002</v>
      </c>
      <c r="AE949" s="19">
        <v>66.613909000000007</v>
      </c>
      <c r="AF949" s="19">
        <v>5.6660159999999999</v>
      </c>
      <c r="AG949" s="19">
        <v>4.249511</v>
      </c>
      <c r="AH949" s="19">
        <v>85.351073999999997</v>
      </c>
      <c r="AI949" s="19">
        <v>3.905624</v>
      </c>
      <c r="AJ949" s="19">
        <v>161.88050999999999</v>
      </c>
      <c r="AK949" s="19">
        <v>6.5346780000000004</v>
      </c>
      <c r="AL949" s="19">
        <v>0</v>
      </c>
      <c r="AM949" s="19">
        <v>377.037802</v>
      </c>
    </row>
    <row r="950" spans="1:39">
      <c r="A950" s="6" t="s">
        <v>1863</v>
      </c>
      <c r="B950" s="6" t="s">
        <v>809</v>
      </c>
      <c r="C950" s="6" t="s">
        <v>1864</v>
      </c>
      <c r="D950" s="5">
        <v>0</v>
      </c>
      <c r="E950" s="5">
        <v>538.92853000000002</v>
      </c>
      <c r="F950" s="5">
        <v>197.547</v>
      </c>
      <c r="G950" s="5">
        <v>736.47553000000005</v>
      </c>
      <c r="H950" s="5">
        <v>2735.254297</v>
      </c>
      <c r="I950" s="5">
        <v>142.69263100000001</v>
      </c>
      <c r="J950" s="5">
        <v>131.91802799999999</v>
      </c>
      <c r="K950" s="5">
        <v>3009.8649559999999</v>
      </c>
      <c r="L950" s="5">
        <v>718.17030199999999</v>
      </c>
      <c r="M950" s="5">
        <v>915.75792300000001</v>
      </c>
      <c r="N950" s="5">
        <v>83.397732000000005</v>
      </c>
      <c r="O950" s="5">
        <v>62.548298000000003</v>
      </c>
      <c r="P950" s="5">
        <v>1164.4320090000001</v>
      </c>
      <c r="Q950" s="5">
        <v>58.932986</v>
      </c>
      <c r="R950" s="5">
        <v>2285.0689479999996</v>
      </c>
      <c r="S950" s="5">
        <v>121.85684500000001</v>
      </c>
      <c r="T950" s="5">
        <v>0</v>
      </c>
      <c r="U950" s="5">
        <v>0</v>
      </c>
      <c r="V950" s="5">
        <v>348.84257500000001</v>
      </c>
      <c r="W950" s="5">
        <v>7220.2791559999996</v>
      </c>
      <c r="X950" s="5">
        <v>7161.3461699999998</v>
      </c>
      <c r="Y950" s="19">
        <v>44.211036999999997</v>
      </c>
      <c r="Z950" s="19">
        <v>220.86627999999999</v>
      </c>
      <c r="AA950" s="19">
        <v>14.555514000000001</v>
      </c>
      <c r="AB950" s="19">
        <v>22.558046999999998</v>
      </c>
      <c r="AC950" s="19">
        <v>257.97984100000002</v>
      </c>
      <c r="AD950" s="19">
        <v>68.106556999999995</v>
      </c>
      <c r="AE950" s="19">
        <v>78.917958999999996</v>
      </c>
      <c r="AF950" s="19">
        <v>7.9136430000000004</v>
      </c>
      <c r="AG950" s="19">
        <v>5.9352330000000002</v>
      </c>
      <c r="AH950" s="19">
        <v>100.98632600000001</v>
      </c>
      <c r="AI950" s="19">
        <v>4.7033040000000002</v>
      </c>
      <c r="AJ950" s="19">
        <v>193.75316100000001</v>
      </c>
      <c r="AK950" s="19">
        <v>10.577655</v>
      </c>
      <c r="AL950" s="19">
        <v>0</v>
      </c>
      <c r="AM950" s="19">
        <v>574.62825100000009</v>
      </c>
    </row>
    <row r="951" spans="1:39">
      <c r="A951" s="6" t="s">
        <v>1865</v>
      </c>
      <c r="B951" s="6" t="s">
        <v>809</v>
      </c>
      <c r="C951" s="6" t="s">
        <v>1866</v>
      </c>
      <c r="D951" s="5">
        <v>0</v>
      </c>
      <c r="E951" s="5">
        <v>372.31528900000001</v>
      </c>
      <c r="F951" s="5">
        <v>113.898</v>
      </c>
      <c r="G951" s="5">
        <v>486.21328899999997</v>
      </c>
      <c r="H951" s="5">
        <v>1634.687271</v>
      </c>
      <c r="I951" s="5">
        <v>77.818876000000003</v>
      </c>
      <c r="J951" s="5">
        <v>0</v>
      </c>
      <c r="K951" s="5">
        <v>1712.5061469999998</v>
      </c>
      <c r="L951" s="5">
        <v>628.05018900000005</v>
      </c>
      <c r="M951" s="5">
        <v>804.34628099999998</v>
      </c>
      <c r="N951" s="5">
        <v>70.679361999999998</v>
      </c>
      <c r="O951" s="5">
        <v>53.009520999999999</v>
      </c>
      <c r="P951" s="5">
        <v>1028.401535</v>
      </c>
      <c r="Q951" s="5">
        <v>48.448456</v>
      </c>
      <c r="R951" s="5">
        <v>2004.8851549999999</v>
      </c>
      <c r="S951" s="5">
        <v>83.363051000000013</v>
      </c>
      <c r="T951" s="5">
        <v>0</v>
      </c>
      <c r="U951" s="5">
        <v>627.96191199999998</v>
      </c>
      <c r="V951" s="5">
        <v>316.36883799999998</v>
      </c>
      <c r="W951" s="5">
        <v>5859.3485810000002</v>
      </c>
      <c r="X951" s="5">
        <v>5810.9001250000001</v>
      </c>
      <c r="Y951" s="19">
        <v>30.877095000000001</v>
      </c>
      <c r="Z951" s="19">
        <v>123.81300299999999</v>
      </c>
      <c r="AA951" s="19">
        <v>8.2869700000000002</v>
      </c>
      <c r="AB951" s="19">
        <v>0</v>
      </c>
      <c r="AC951" s="19">
        <v>132.09997300000001</v>
      </c>
      <c r="AD951" s="19">
        <v>58.037644999999998</v>
      </c>
      <c r="AE951" s="19">
        <v>75.887108999999995</v>
      </c>
      <c r="AF951" s="19">
        <v>6.7067909999999999</v>
      </c>
      <c r="AG951" s="19">
        <v>5.0300919999999998</v>
      </c>
      <c r="AH951" s="19">
        <v>96.726192999999995</v>
      </c>
      <c r="AI951" s="19">
        <v>4.7472310000000002</v>
      </c>
      <c r="AJ951" s="19">
        <v>184.35018500000001</v>
      </c>
      <c r="AK951" s="19">
        <v>9.1482770000000002</v>
      </c>
      <c r="AL951" s="19">
        <v>0</v>
      </c>
      <c r="AM951" s="19">
        <v>414.51317499999999</v>
      </c>
    </row>
    <row r="952" spans="1:39">
      <c r="A952" s="6" t="s">
        <v>1867</v>
      </c>
      <c r="B952" s="6" t="s">
        <v>809</v>
      </c>
      <c r="C952" s="6" t="s">
        <v>1868</v>
      </c>
      <c r="D952" s="5">
        <v>0</v>
      </c>
      <c r="E952" s="5">
        <v>1122.7243579999999</v>
      </c>
      <c r="F952" s="5">
        <v>331.47</v>
      </c>
      <c r="G952" s="5">
        <v>1454.194358</v>
      </c>
      <c r="H952" s="5">
        <v>4968.4603799999995</v>
      </c>
      <c r="I952" s="5">
        <v>280.90830499999998</v>
      </c>
      <c r="J952" s="5">
        <v>0</v>
      </c>
      <c r="K952" s="5">
        <v>5249.3686849999995</v>
      </c>
      <c r="L952" s="5">
        <v>1007.656627</v>
      </c>
      <c r="M952" s="5">
        <v>727.47226999999998</v>
      </c>
      <c r="N952" s="5">
        <v>99.871308999999997</v>
      </c>
      <c r="O952" s="5">
        <v>74.903480999999999</v>
      </c>
      <c r="P952" s="5">
        <v>833.82178799999997</v>
      </c>
      <c r="Q952" s="5">
        <v>100.46045600000001</v>
      </c>
      <c r="R952" s="5">
        <v>1836.5293039999999</v>
      </c>
      <c r="S952" s="5">
        <v>248.50950800000001</v>
      </c>
      <c r="T952" s="5">
        <v>0</v>
      </c>
      <c r="U952" s="5">
        <v>900.73586799999998</v>
      </c>
      <c r="V952" s="5">
        <v>769.68933700000002</v>
      </c>
      <c r="W952" s="5">
        <v>11466.683686999999</v>
      </c>
      <c r="X952" s="5">
        <v>11366.223230999998</v>
      </c>
      <c r="Y952" s="19">
        <v>87.83811</v>
      </c>
      <c r="Z952" s="19">
        <v>397.17764699999998</v>
      </c>
      <c r="AA952" s="19">
        <v>25.198432</v>
      </c>
      <c r="AB952" s="19">
        <v>0</v>
      </c>
      <c r="AC952" s="19">
        <v>422.376079</v>
      </c>
      <c r="AD952" s="19">
        <v>89.743899999999996</v>
      </c>
      <c r="AE952" s="19">
        <v>71.988906999999998</v>
      </c>
      <c r="AF952" s="19">
        <v>9.4768279999999994</v>
      </c>
      <c r="AG952" s="19">
        <v>7.107621</v>
      </c>
      <c r="AH952" s="19">
        <v>82.513001000000003</v>
      </c>
      <c r="AI952" s="19">
        <v>9.9413250000000009</v>
      </c>
      <c r="AJ952" s="19">
        <v>171.08635699999999</v>
      </c>
      <c r="AK952" s="19">
        <v>22.835419999999999</v>
      </c>
      <c r="AL952" s="19">
        <v>0</v>
      </c>
      <c r="AM952" s="19">
        <v>793.87986599999999</v>
      </c>
    </row>
    <row r="953" spans="1:39">
      <c r="A953" s="6" t="s">
        <v>1869</v>
      </c>
      <c r="B953" s="6" t="s">
        <v>809</v>
      </c>
      <c r="C953" s="6" t="s">
        <v>1870</v>
      </c>
      <c r="D953" s="5">
        <v>0</v>
      </c>
      <c r="E953" s="5">
        <v>754.16579499999989</v>
      </c>
      <c r="F953" s="5">
        <v>179.733</v>
      </c>
      <c r="G953" s="5">
        <v>933.89879499999995</v>
      </c>
      <c r="H953" s="5">
        <v>3254.2285309999997</v>
      </c>
      <c r="I953" s="5">
        <v>203.74468400000001</v>
      </c>
      <c r="J953" s="5">
        <v>0</v>
      </c>
      <c r="K953" s="5">
        <v>3457.973215</v>
      </c>
      <c r="L953" s="5">
        <v>682.22012899999993</v>
      </c>
      <c r="M953" s="5">
        <v>961.72143799999992</v>
      </c>
      <c r="N953" s="5">
        <v>77.846573000000006</v>
      </c>
      <c r="O953" s="5">
        <v>58.384929999999997</v>
      </c>
      <c r="P953" s="5">
        <v>1289.9411329999998</v>
      </c>
      <c r="Q953" s="5">
        <v>0</v>
      </c>
      <c r="R953" s="5">
        <v>2387.8940739999998</v>
      </c>
      <c r="S953" s="5">
        <v>171.40131599999998</v>
      </c>
      <c r="T953" s="5">
        <v>0</v>
      </c>
      <c r="U953" s="5">
        <v>0</v>
      </c>
      <c r="V953" s="5">
        <v>521.34553499999993</v>
      </c>
      <c r="W953" s="5">
        <v>8154.7330639999991</v>
      </c>
      <c r="X953" s="5">
        <v>8154.7330639999991</v>
      </c>
      <c r="Y953" s="19">
        <v>57.857807999999999</v>
      </c>
      <c r="Z953" s="19">
        <v>274.648574</v>
      </c>
      <c r="AA953" s="19">
        <v>21.829397</v>
      </c>
      <c r="AB953" s="19">
        <v>0</v>
      </c>
      <c r="AC953" s="19">
        <v>296.47797100000003</v>
      </c>
      <c r="AD953" s="19">
        <v>65.373645999999994</v>
      </c>
      <c r="AE953" s="19">
        <v>92.234831999999997</v>
      </c>
      <c r="AF953" s="19">
        <v>7.3868910000000003</v>
      </c>
      <c r="AG953" s="19">
        <v>5.5401680000000004</v>
      </c>
      <c r="AH953" s="19">
        <v>123.469281</v>
      </c>
      <c r="AI953" s="19">
        <v>0</v>
      </c>
      <c r="AJ953" s="19">
        <v>228.63117199999999</v>
      </c>
      <c r="AK953" s="19">
        <v>15.316654</v>
      </c>
      <c r="AL953" s="19">
        <v>0</v>
      </c>
      <c r="AM953" s="19">
        <v>663.65725099999997</v>
      </c>
    </row>
    <row r="954" spans="1:39">
      <c r="A954" s="6" t="s">
        <v>1871</v>
      </c>
      <c r="B954" s="6" t="s">
        <v>809</v>
      </c>
      <c r="C954" s="6" t="s">
        <v>1872</v>
      </c>
      <c r="D954" s="5">
        <v>0</v>
      </c>
      <c r="E954" s="5">
        <v>272.03315599999996</v>
      </c>
      <c r="F954" s="5">
        <v>98.349000000000004</v>
      </c>
      <c r="G954" s="5">
        <v>370.38215599999995</v>
      </c>
      <c r="H954" s="5">
        <v>1424.5781079999999</v>
      </c>
      <c r="I954" s="5">
        <v>73.800701000000004</v>
      </c>
      <c r="J954" s="5">
        <v>0</v>
      </c>
      <c r="K954" s="5">
        <v>1498.3788089999998</v>
      </c>
      <c r="L954" s="5">
        <v>492.50276700000001</v>
      </c>
      <c r="M954" s="5">
        <v>684.86171899999999</v>
      </c>
      <c r="N954" s="5">
        <v>59.073442999999997</v>
      </c>
      <c r="O954" s="5">
        <v>44.305082999999996</v>
      </c>
      <c r="P954" s="5">
        <v>874.54082299999993</v>
      </c>
      <c r="Q954" s="5">
        <v>41.894469999999998</v>
      </c>
      <c r="R954" s="5">
        <v>1704.675538</v>
      </c>
      <c r="S954" s="5">
        <v>51.916364999999999</v>
      </c>
      <c r="T954" s="5">
        <v>0</v>
      </c>
      <c r="U954" s="5">
        <v>0</v>
      </c>
      <c r="V954" s="5">
        <v>166.015919</v>
      </c>
      <c r="W954" s="5">
        <v>4283.8715539999994</v>
      </c>
      <c r="X954" s="5">
        <v>4241.9770840000001</v>
      </c>
      <c r="Y954" s="19">
        <v>22.221585000000001</v>
      </c>
      <c r="Z954" s="19">
        <v>135.94474199999999</v>
      </c>
      <c r="AA954" s="19">
        <v>7.482386</v>
      </c>
      <c r="AB954" s="19">
        <v>0</v>
      </c>
      <c r="AC954" s="19">
        <v>143.42712800000001</v>
      </c>
      <c r="AD954" s="19">
        <v>47.97146</v>
      </c>
      <c r="AE954" s="19">
        <v>67.346763999999993</v>
      </c>
      <c r="AF954" s="19">
        <v>5.6055010000000003</v>
      </c>
      <c r="AG954" s="19">
        <v>4.2041259999999996</v>
      </c>
      <c r="AH954" s="19">
        <v>85.427194</v>
      </c>
      <c r="AI954" s="19">
        <v>4.4561650000000004</v>
      </c>
      <c r="AJ954" s="19">
        <v>162.583585</v>
      </c>
      <c r="AK954" s="19">
        <v>0</v>
      </c>
      <c r="AL954" s="19">
        <v>0</v>
      </c>
      <c r="AM954" s="19">
        <v>376.20375799999999</v>
      </c>
    </row>
    <row r="955" spans="1:39">
      <c r="A955" s="6" t="s">
        <v>1873</v>
      </c>
      <c r="B955" s="6" t="s">
        <v>809</v>
      </c>
      <c r="C955" s="6" t="s">
        <v>1874</v>
      </c>
      <c r="D955" s="5">
        <v>0</v>
      </c>
      <c r="E955" s="5">
        <v>1292.3703870000002</v>
      </c>
      <c r="F955" s="5">
        <v>417.84</v>
      </c>
      <c r="G955" s="5">
        <v>1710.2103870000001</v>
      </c>
      <c r="H955" s="5">
        <v>6093.1460240000006</v>
      </c>
      <c r="I955" s="5">
        <v>366.38349499999998</v>
      </c>
      <c r="J955" s="5">
        <v>399.64993400000003</v>
      </c>
      <c r="K955" s="5">
        <v>6859.1794530000006</v>
      </c>
      <c r="L955" s="5">
        <v>1102.5774490000001</v>
      </c>
      <c r="M955" s="5">
        <v>743.34390300000007</v>
      </c>
      <c r="N955" s="5">
        <v>90.822242000000003</v>
      </c>
      <c r="O955" s="5">
        <v>68.116681999999997</v>
      </c>
      <c r="P955" s="5">
        <v>852.01370200000008</v>
      </c>
      <c r="Q955" s="5">
        <v>102.652253</v>
      </c>
      <c r="R955" s="5">
        <v>1856.9487819999999</v>
      </c>
      <c r="S955" s="5">
        <v>272.77215200000001</v>
      </c>
      <c r="T955" s="5">
        <v>0</v>
      </c>
      <c r="U955" s="5">
        <v>0</v>
      </c>
      <c r="V955" s="5">
        <v>892.63308800000004</v>
      </c>
      <c r="W955" s="5">
        <v>12694.321311000002</v>
      </c>
      <c r="X955" s="5">
        <v>12591.669057999999</v>
      </c>
      <c r="Y955" s="19">
        <v>102.48385</v>
      </c>
      <c r="Z955" s="19">
        <v>531.56136400000003</v>
      </c>
      <c r="AA955" s="19">
        <v>34.976565999999998</v>
      </c>
      <c r="AB955" s="19">
        <v>76.259572000000006</v>
      </c>
      <c r="AC955" s="19">
        <v>642.79750200000001</v>
      </c>
      <c r="AD955" s="19">
        <v>91.694154999999995</v>
      </c>
      <c r="AE955" s="19">
        <v>77.176838000000004</v>
      </c>
      <c r="AF955" s="19">
        <v>8.6181610000000006</v>
      </c>
      <c r="AG955" s="19">
        <v>6.4636189999999996</v>
      </c>
      <c r="AH955" s="19">
        <v>88.459359000000006</v>
      </c>
      <c r="AI955" s="19">
        <v>10.657754000000001</v>
      </c>
      <c r="AJ955" s="19">
        <v>180.71797699999999</v>
      </c>
      <c r="AK955" s="19">
        <v>25.485693999999999</v>
      </c>
      <c r="AL955" s="19">
        <v>0</v>
      </c>
      <c r="AM955" s="19">
        <v>1043.1791780000001</v>
      </c>
    </row>
    <row r="956" spans="1:39">
      <c r="A956" s="6" t="s">
        <v>1875</v>
      </c>
      <c r="B956" s="6" t="s">
        <v>809</v>
      </c>
      <c r="C956" s="6" t="s">
        <v>1876</v>
      </c>
      <c r="D956" s="5">
        <v>0</v>
      </c>
      <c r="E956" s="5">
        <v>1606.9185360000001</v>
      </c>
      <c r="F956" s="5">
        <v>358.82400000000001</v>
      </c>
      <c r="G956" s="5">
        <v>1965.742536</v>
      </c>
      <c r="H956" s="5">
        <v>5513.4086969999998</v>
      </c>
      <c r="I956" s="5">
        <v>301.15209999999996</v>
      </c>
      <c r="J956" s="5">
        <v>0</v>
      </c>
      <c r="K956" s="5">
        <v>5814.5607969999992</v>
      </c>
      <c r="L956" s="5">
        <v>1029.4507169999999</v>
      </c>
      <c r="M956" s="5">
        <v>805.11640899999998</v>
      </c>
      <c r="N956" s="5">
        <v>83.026319000000001</v>
      </c>
      <c r="O956" s="5">
        <v>62.269739000000001</v>
      </c>
      <c r="P956" s="5">
        <v>922.81676100000004</v>
      </c>
      <c r="Q956" s="5">
        <v>111.182742</v>
      </c>
      <c r="R956" s="5">
        <v>1984.4119699999999</v>
      </c>
      <c r="S956" s="5">
        <v>366.08711099999999</v>
      </c>
      <c r="T956" s="5">
        <v>0</v>
      </c>
      <c r="U956" s="5">
        <v>0</v>
      </c>
      <c r="V956" s="5">
        <v>1032.3908409999999</v>
      </c>
      <c r="W956" s="5">
        <v>12192.643972</v>
      </c>
      <c r="X956" s="5">
        <v>12081.461229999999</v>
      </c>
      <c r="Y956" s="19">
        <v>130.980681</v>
      </c>
      <c r="Z956" s="19">
        <v>449.61693500000001</v>
      </c>
      <c r="AA956" s="19">
        <v>26.097429000000002</v>
      </c>
      <c r="AB956" s="19">
        <v>0</v>
      </c>
      <c r="AC956" s="19">
        <v>475.71436399999999</v>
      </c>
      <c r="AD956" s="19">
        <v>83.305548999999999</v>
      </c>
      <c r="AE956" s="19">
        <v>68.952594000000005</v>
      </c>
      <c r="AF956" s="19">
        <v>7.8784029999999996</v>
      </c>
      <c r="AG956" s="19">
        <v>5.9088019999999997</v>
      </c>
      <c r="AH956" s="19">
        <v>79.032805999999994</v>
      </c>
      <c r="AI956" s="19">
        <v>9.5220249999999993</v>
      </c>
      <c r="AJ956" s="19">
        <v>161.772605</v>
      </c>
      <c r="AK956" s="19">
        <v>34.682040000000001</v>
      </c>
      <c r="AL956" s="19">
        <v>0</v>
      </c>
      <c r="AM956" s="19">
        <v>886.45523900000001</v>
      </c>
    </row>
    <row r="957" spans="1:39">
      <c r="A957" s="6" t="s">
        <v>1877</v>
      </c>
      <c r="B957" s="6" t="s">
        <v>809</v>
      </c>
      <c r="C957" s="6" t="s">
        <v>212</v>
      </c>
      <c r="D957" s="5">
        <v>0</v>
      </c>
      <c r="E957" s="5">
        <v>440.99093699999997</v>
      </c>
      <c r="F957" s="5">
        <v>145.239</v>
      </c>
      <c r="G957" s="5">
        <v>586.22993699999995</v>
      </c>
      <c r="H957" s="5">
        <v>1973.030616</v>
      </c>
      <c r="I957" s="5">
        <v>98.681191999999996</v>
      </c>
      <c r="J957" s="5">
        <v>84.424578999999994</v>
      </c>
      <c r="K957" s="5">
        <v>2156.136387</v>
      </c>
      <c r="L957" s="5">
        <v>535.28676300000006</v>
      </c>
      <c r="M957" s="5">
        <v>981.79171900000006</v>
      </c>
      <c r="N957" s="5">
        <v>57.231968000000002</v>
      </c>
      <c r="O957" s="5">
        <v>42.923974999999999</v>
      </c>
      <c r="P957" s="5">
        <v>1227.2949059999999</v>
      </c>
      <c r="Q957" s="5">
        <v>75.595708999999999</v>
      </c>
      <c r="R957" s="5">
        <v>2384.8382769999998</v>
      </c>
      <c r="S957" s="5">
        <v>92.973722999999993</v>
      </c>
      <c r="T957" s="5">
        <v>0</v>
      </c>
      <c r="U957" s="5">
        <v>0</v>
      </c>
      <c r="V957" s="5">
        <v>232.639478</v>
      </c>
      <c r="W957" s="5">
        <v>5988.1045650000005</v>
      </c>
      <c r="X957" s="5">
        <v>5912.5088560000004</v>
      </c>
      <c r="Y957" s="19">
        <v>36.327331999999998</v>
      </c>
      <c r="Z957" s="19">
        <v>138.910989</v>
      </c>
      <c r="AA957" s="19">
        <v>8.8229410000000001</v>
      </c>
      <c r="AB957" s="19">
        <v>25.112034999999999</v>
      </c>
      <c r="AC957" s="19">
        <v>172.84596500000001</v>
      </c>
      <c r="AD957" s="19">
        <v>49.195642999999997</v>
      </c>
      <c r="AE957" s="19">
        <v>68.363230999999999</v>
      </c>
      <c r="AF957" s="19">
        <v>5.4307639999999999</v>
      </c>
      <c r="AG957" s="19">
        <v>4.0730719999999998</v>
      </c>
      <c r="AH957" s="19">
        <v>87.744381000000004</v>
      </c>
      <c r="AI957" s="19">
        <v>3.9188149999999999</v>
      </c>
      <c r="AJ957" s="19">
        <v>165.611448</v>
      </c>
      <c r="AK957" s="19">
        <v>10.184472</v>
      </c>
      <c r="AL957" s="19">
        <v>0</v>
      </c>
      <c r="AM957" s="19">
        <v>434.16486000000003</v>
      </c>
    </row>
    <row r="958" spans="1:39">
      <c r="A958" s="6" t="s">
        <v>1878</v>
      </c>
      <c r="B958" s="6" t="s">
        <v>809</v>
      </c>
      <c r="C958" s="6" t="s">
        <v>1879</v>
      </c>
      <c r="D958" s="5">
        <v>0</v>
      </c>
      <c r="E958" s="5">
        <v>593.75227800000005</v>
      </c>
      <c r="F958" s="5">
        <v>199.89</v>
      </c>
      <c r="G958" s="5">
        <v>793.64227800000003</v>
      </c>
      <c r="H958" s="5">
        <v>3244.7741970000002</v>
      </c>
      <c r="I958" s="5">
        <v>167.11746400000001</v>
      </c>
      <c r="J958" s="5">
        <v>250.047065</v>
      </c>
      <c r="K958" s="5">
        <v>3661.9387260000003</v>
      </c>
      <c r="L958" s="5">
        <v>874.74139500000001</v>
      </c>
      <c r="M958" s="5">
        <v>570.432862</v>
      </c>
      <c r="N958" s="5">
        <v>84.748396999999997</v>
      </c>
      <c r="O958" s="5">
        <v>63.561298000000001</v>
      </c>
      <c r="P958" s="5">
        <v>653.82471299999997</v>
      </c>
      <c r="Q958" s="5">
        <v>78.774062000000001</v>
      </c>
      <c r="R958" s="5">
        <v>1451.341332</v>
      </c>
      <c r="S958" s="5">
        <v>126.49635799999999</v>
      </c>
      <c r="T958" s="5">
        <v>0</v>
      </c>
      <c r="U958" s="5">
        <v>0</v>
      </c>
      <c r="V958" s="5">
        <v>431.60937699999999</v>
      </c>
      <c r="W958" s="5">
        <v>7339.7694660000006</v>
      </c>
      <c r="X958" s="5">
        <v>7260.9954040000011</v>
      </c>
      <c r="Y958" s="19">
        <v>46.772424000000001</v>
      </c>
      <c r="Z958" s="19">
        <v>287.89362899999998</v>
      </c>
      <c r="AA958" s="19">
        <v>15.536724</v>
      </c>
      <c r="AB958" s="19">
        <v>47.770041999999997</v>
      </c>
      <c r="AC958" s="19">
        <v>351.20039500000001</v>
      </c>
      <c r="AD958" s="19">
        <v>77.563299000000001</v>
      </c>
      <c r="AE958" s="19">
        <v>44.771934999999999</v>
      </c>
      <c r="AF958" s="19">
        <v>8.0418090000000007</v>
      </c>
      <c r="AG958" s="19">
        <v>6.0313569999999999</v>
      </c>
      <c r="AH958" s="19">
        <v>51.317165000000003</v>
      </c>
      <c r="AI958" s="19">
        <v>6.1827909999999999</v>
      </c>
      <c r="AJ958" s="19">
        <v>110.162266</v>
      </c>
      <c r="AK958" s="19">
        <v>11.615142000000001</v>
      </c>
      <c r="AL958" s="19">
        <v>0</v>
      </c>
      <c r="AM958" s="19">
        <v>597.31352600000002</v>
      </c>
    </row>
    <row r="959" spans="1:39">
      <c r="A959" s="6" t="s">
        <v>1880</v>
      </c>
      <c r="B959" s="6" t="s">
        <v>809</v>
      </c>
      <c r="C959" s="6" t="s">
        <v>809</v>
      </c>
      <c r="D959" s="5">
        <v>0</v>
      </c>
      <c r="E959" s="5">
        <v>802.84234300000003</v>
      </c>
      <c r="F959" s="5">
        <v>144.54599999999999</v>
      </c>
      <c r="G959" s="5">
        <v>947.38834299999996</v>
      </c>
      <c r="H959" s="5">
        <v>3237.4468379999998</v>
      </c>
      <c r="I959" s="5">
        <v>213.093795</v>
      </c>
      <c r="J959" s="5">
        <v>0</v>
      </c>
      <c r="K959" s="5">
        <v>3450.5406330000001</v>
      </c>
      <c r="L959" s="5">
        <v>717.98753499999998</v>
      </c>
      <c r="M959" s="5">
        <v>1025.747584</v>
      </c>
      <c r="N959" s="5">
        <v>80.570696999999996</v>
      </c>
      <c r="O959" s="5">
        <v>60.428023000000003</v>
      </c>
      <c r="P959" s="5">
        <v>1317.546736</v>
      </c>
      <c r="Q959" s="5">
        <v>58.212841999999995</v>
      </c>
      <c r="R959" s="5">
        <v>2542.5058820000004</v>
      </c>
      <c r="S959" s="5">
        <v>194.385233</v>
      </c>
      <c r="T959" s="5">
        <v>0</v>
      </c>
      <c r="U959" s="5">
        <v>0</v>
      </c>
      <c r="V959" s="5">
        <v>458.71015699999998</v>
      </c>
      <c r="W959" s="5">
        <v>8311.5177829999993</v>
      </c>
      <c r="X959" s="5">
        <v>8253.3049410000003</v>
      </c>
      <c r="Y959" s="19">
        <v>67.364052999999998</v>
      </c>
      <c r="Z959" s="19">
        <v>314.29330800000002</v>
      </c>
      <c r="AA959" s="19">
        <v>20.124212</v>
      </c>
      <c r="AB959" s="19">
        <v>0</v>
      </c>
      <c r="AC959" s="19">
        <v>334.41752000000002</v>
      </c>
      <c r="AD959" s="19">
        <v>67.469555999999997</v>
      </c>
      <c r="AE959" s="19">
        <v>97.350341999999998</v>
      </c>
      <c r="AF959" s="19">
        <v>7.6453850000000001</v>
      </c>
      <c r="AG959" s="19">
        <v>5.734038</v>
      </c>
      <c r="AH959" s="19">
        <v>124.509477</v>
      </c>
      <c r="AI959" s="19">
        <v>5.8392400000000002</v>
      </c>
      <c r="AJ959" s="19">
        <v>235.23924199999999</v>
      </c>
      <c r="AK959" s="19">
        <v>18.699237</v>
      </c>
      <c r="AL959" s="19">
        <v>0</v>
      </c>
      <c r="AM959" s="19">
        <v>723.18960800000013</v>
      </c>
    </row>
    <row r="960" spans="1:39">
      <c r="A960" s="6" t="s">
        <v>1881</v>
      </c>
      <c r="B960" s="6" t="s">
        <v>809</v>
      </c>
      <c r="C960" s="6" t="s">
        <v>1882</v>
      </c>
      <c r="D960" s="5">
        <v>0</v>
      </c>
      <c r="E960" s="5">
        <v>595.81156499999997</v>
      </c>
      <c r="F960" s="5">
        <v>209.43600000000001</v>
      </c>
      <c r="G960" s="5">
        <v>805.2475649999999</v>
      </c>
      <c r="H960" s="5">
        <v>2931.0728730000001</v>
      </c>
      <c r="I960" s="5">
        <v>178.76872599999999</v>
      </c>
      <c r="J960" s="5">
        <v>0</v>
      </c>
      <c r="K960" s="5">
        <v>3109.8415989999999</v>
      </c>
      <c r="L960" s="5">
        <v>642.14402899999993</v>
      </c>
      <c r="M960" s="5">
        <v>481.66935600000005</v>
      </c>
      <c r="N960" s="5">
        <v>58.135444</v>
      </c>
      <c r="O960" s="5">
        <v>43.601582999999998</v>
      </c>
      <c r="P960" s="5">
        <v>618.60107400000004</v>
      </c>
      <c r="Q960" s="5">
        <v>0</v>
      </c>
      <c r="R960" s="5">
        <v>1202.0074569999999</v>
      </c>
      <c r="S960" s="5">
        <v>135.42216300000001</v>
      </c>
      <c r="T960" s="5">
        <v>0</v>
      </c>
      <c r="U960" s="5">
        <v>0</v>
      </c>
      <c r="V960" s="5">
        <v>423.48233500000003</v>
      </c>
      <c r="W960" s="5">
        <v>6318.1451479999996</v>
      </c>
      <c r="X960" s="5">
        <v>6318.1451479999996</v>
      </c>
      <c r="Y960" s="19">
        <v>48.002439000000003</v>
      </c>
      <c r="Z960" s="19">
        <v>213.177187</v>
      </c>
      <c r="AA960" s="19">
        <v>12.677275</v>
      </c>
      <c r="AB960" s="19">
        <v>0</v>
      </c>
      <c r="AC960" s="19">
        <v>225.85446200000001</v>
      </c>
      <c r="AD960" s="19">
        <v>55.222501999999999</v>
      </c>
      <c r="AE960" s="19">
        <v>44.916238999999997</v>
      </c>
      <c r="AF960" s="19">
        <v>5.5164960000000001</v>
      </c>
      <c r="AG960" s="19">
        <v>4.1373709999999999</v>
      </c>
      <c r="AH960" s="19">
        <v>57.685285</v>
      </c>
      <c r="AI960" s="19">
        <v>0</v>
      </c>
      <c r="AJ960" s="19">
        <v>112.255391</v>
      </c>
      <c r="AK960" s="19">
        <v>11.448129</v>
      </c>
      <c r="AL960" s="19">
        <v>0</v>
      </c>
      <c r="AM960" s="19">
        <v>452.78292299999998</v>
      </c>
    </row>
    <row r="961" spans="1:39">
      <c r="A961" s="6" t="s">
        <v>1883</v>
      </c>
      <c r="B961" s="6" t="s">
        <v>809</v>
      </c>
      <c r="C961" s="6" t="s">
        <v>1884</v>
      </c>
      <c r="D961" s="5">
        <v>0</v>
      </c>
      <c r="E961" s="5">
        <v>469.49654200000003</v>
      </c>
      <c r="F961" s="5">
        <v>139.63499999999999</v>
      </c>
      <c r="G961" s="5">
        <v>609.13154199999997</v>
      </c>
      <c r="H961" s="5">
        <v>2046.3358659999999</v>
      </c>
      <c r="I961" s="5">
        <v>150.37638699999999</v>
      </c>
      <c r="J961" s="5">
        <v>0</v>
      </c>
      <c r="K961" s="5">
        <v>2196.7122530000001</v>
      </c>
      <c r="L961" s="5">
        <v>689.27428899999995</v>
      </c>
      <c r="M961" s="5">
        <v>897.48912399999995</v>
      </c>
      <c r="N961" s="5">
        <v>88.414183000000008</v>
      </c>
      <c r="O961" s="5">
        <v>66.310637</v>
      </c>
      <c r="P961" s="5">
        <v>1197.167199</v>
      </c>
      <c r="Q961" s="5">
        <v>0</v>
      </c>
      <c r="R961" s="5">
        <v>2249.3811430000001</v>
      </c>
      <c r="S961" s="5">
        <v>112.64116899999999</v>
      </c>
      <c r="T961" s="5">
        <v>0</v>
      </c>
      <c r="U961" s="5">
        <v>0</v>
      </c>
      <c r="V961" s="5">
        <v>298.37695500000001</v>
      </c>
      <c r="W961" s="5">
        <v>6155.5173509999995</v>
      </c>
      <c r="X961" s="5">
        <v>6155.5173509999995</v>
      </c>
      <c r="Y961" s="19">
        <v>38.912605999999997</v>
      </c>
      <c r="Z961" s="19">
        <v>186.84601699999999</v>
      </c>
      <c r="AA961" s="19">
        <v>14.023669999999999</v>
      </c>
      <c r="AB961" s="19">
        <v>0</v>
      </c>
      <c r="AC961" s="19">
        <v>200.869687</v>
      </c>
      <c r="AD961" s="19">
        <v>67.601684000000006</v>
      </c>
      <c r="AE961" s="19">
        <v>72.194820000000007</v>
      </c>
      <c r="AF961" s="19">
        <v>8.3896549999999994</v>
      </c>
      <c r="AG961" s="19">
        <v>6.2922409999999998</v>
      </c>
      <c r="AH961" s="19">
        <v>96.809447000000006</v>
      </c>
      <c r="AI961" s="19">
        <v>0</v>
      </c>
      <c r="AJ961" s="19">
        <v>183.68616299999999</v>
      </c>
      <c r="AK961" s="19">
        <v>9.7440879999999996</v>
      </c>
      <c r="AL961" s="19">
        <v>0</v>
      </c>
      <c r="AM961" s="19">
        <v>500.81422800000001</v>
      </c>
    </row>
    <row r="962" spans="1:39">
      <c r="A962" s="5" t="s">
        <v>1885</v>
      </c>
      <c r="B962" s="5" t="s">
        <v>1886</v>
      </c>
      <c r="C962" s="5" t="s">
        <v>1887</v>
      </c>
      <c r="D962" s="5">
        <v>102308.41082400001</v>
      </c>
      <c r="E962" s="5">
        <v>4018.9017960000001</v>
      </c>
      <c r="F962" s="5">
        <v>1919.46</v>
      </c>
      <c r="G962" s="5">
        <v>108246.77262</v>
      </c>
      <c r="H962" s="5">
        <v>22324.255249000002</v>
      </c>
      <c r="I962" s="5">
        <v>2508.3443500000003</v>
      </c>
      <c r="J962" s="5">
        <v>3779.0240359999998</v>
      </c>
      <c r="K962" s="5">
        <v>28611.623635</v>
      </c>
      <c r="L962" s="5">
        <v>5320.7366480000001</v>
      </c>
      <c r="M962" s="5">
        <v>0</v>
      </c>
      <c r="N962" s="5">
        <v>520.93476599999997</v>
      </c>
      <c r="O962" s="5">
        <v>390.701075</v>
      </c>
      <c r="P962" s="5">
        <v>7032.7113159999999</v>
      </c>
      <c r="Q962" s="5">
        <v>847.314617</v>
      </c>
      <c r="R962" s="5">
        <v>8791.6617740000002</v>
      </c>
      <c r="S962" s="5">
        <v>571.23016299999995</v>
      </c>
      <c r="T962" s="5">
        <v>0</v>
      </c>
      <c r="U962" s="5">
        <v>0</v>
      </c>
      <c r="V962" s="5">
        <v>1896.2303089999998</v>
      </c>
      <c r="W962" s="5">
        <v>153438.25514899995</v>
      </c>
      <c r="X962" s="5">
        <v>152590.94053199995</v>
      </c>
      <c r="Y962" s="19">
        <v>0</v>
      </c>
      <c r="Z962" s="19">
        <v>1835.5917380000001</v>
      </c>
      <c r="AA962" s="19">
        <v>244.28287700000001</v>
      </c>
      <c r="AB962" s="19">
        <v>552.45719299999996</v>
      </c>
      <c r="AC962" s="19">
        <v>2632.3318079999999</v>
      </c>
      <c r="AD962" s="19">
        <v>477.33097600000002</v>
      </c>
      <c r="AE962" s="19">
        <v>0</v>
      </c>
      <c r="AF962" s="19">
        <v>49.431789999999999</v>
      </c>
      <c r="AG962" s="19">
        <v>37.073844000000001</v>
      </c>
      <c r="AH962" s="19">
        <v>690.200603</v>
      </c>
      <c r="AI962" s="19">
        <v>83.156699000000003</v>
      </c>
      <c r="AJ962" s="19">
        <v>776.70623699999999</v>
      </c>
      <c r="AK962" s="19">
        <v>67.256023999999996</v>
      </c>
      <c r="AL962" s="19">
        <v>0</v>
      </c>
      <c r="AM962" s="19">
        <v>3953.6250449999998</v>
      </c>
    </row>
    <row r="963" spans="1:39">
      <c r="A963" s="6" t="s">
        <v>1888</v>
      </c>
      <c r="B963" s="6" t="s">
        <v>1889</v>
      </c>
      <c r="C963" s="6" t="s">
        <v>1890</v>
      </c>
      <c r="D963" s="5">
        <v>0</v>
      </c>
      <c r="E963" s="5">
        <v>78.220791999999989</v>
      </c>
      <c r="F963" s="5">
        <v>35.718000000000004</v>
      </c>
      <c r="G963" s="5">
        <v>113.93879199999999</v>
      </c>
      <c r="H963" s="5">
        <v>491.21229899999997</v>
      </c>
      <c r="I963" s="5">
        <v>44.489868999999999</v>
      </c>
      <c r="J963" s="5">
        <v>124.26300000000001</v>
      </c>
      <c r="K963" s="5">
        <v>659.96516799999995</v>
      </c>
      <c r="L963" s="5">
        <v>312.385018</v>
      </c>
      <c r="M963" s="5">
        <v>561.95701500000007</v>
      </c>
      <c r="N963" s="5">
        <v>44.421415000000003</v>
      </c>
      <c r="O963" s="5">
        <v>33.316061000000005</v>
      </c>
      <c r="P963" s="5">
        <v>697.01261</v>
      </c>
      <c r="Q963" s="5">
        <v>46.484275000000004</v>
      </c>
      <c r="R963" s="5">
        <v>1383.191376</v>
      </c>
      <c r="S963" s="5">
        <v>16.429380000000002</v>
      </c>
      <c r="T963" s="5">
        <v>0</v>
      </c>
      <c r="U963" s="5">
        <v>0</v>
      </c>
      <c r="V963" s="5">
        <v>47.769134999999999</v>
      </c>
      <c r="W963" s="5">
        <v>2533.6788689999994</v>
      </c>
      <c r="X963" s="5">
        <v>2487.1945939999996</v>
      </c>
      <c r="Y963" s="19">
        <v>7.0246560000000002</v>
      </c>
      <c r="Z963" s="19">
        <v>39.794131</v>
      </c>
      <c r="AA963" s="19">
        <v>3.935327</v>
      </c>
      <c r="AB963" s="19">
        <v>0</v>
      </c>
      <c r="AC963" s="19">
        <v>43.729458000000001</v>
      </c>
      <c r="AD963" s="19">
        <v>32.603912000000001</v>
      </c>
      <c r="AE963" s="19">
        <v>53.184753000000001</v>
      </c>
      <c r="AF963" s="19">
        <v>4.2151639999999997</v>
      </c>
      <c r="AG963" s="19">
        <v>3.1613739999999999</v>
      </c>
      <c r="AH963" s="19">
        <v>65.837462000000002</v>
      </c>
      <c r="AI963" s="19">
        <v>4.4753819999999997</v>
      </c>
      <c r="AJ963" s="19">
        <v>126.398753</v>
      </c>
      <c r="AK963" s="19">
        <v>1.6961599999999999</v>
      </c>
      <c r="AL963" s="19">
        <v>0</v>
      </c>
      <c r="AM963" s="19">
        <v>211.45293900000001</v>
      </c>
    </row>
    <row r="964" spans="1:39">
      <c r="A964" s="6" t="s">
        <v>1891</v>
      </c>
      <c r="B964" s="6" t="s">
        <v>1889</v>
      </c>
      <c r="C964" s="6" t="s">
        <v>1892</v>
      </c>
      <c r="D964" s="5">
        <v>0</v>
      </c>
      <c r="E964" s="5">
        <v>155.90547699999999</v>
      </c>
      <c r="F964" s="5">
        <v>56.570999999999998</v>
      </c>
      <c r="G964" s="5">
        <v>212.47647699999999</v>
      </c>
      <c r="H964" s="5">
        <v>817.24026599999991</v>
      </c>
      <c r="I964" s="5">
        <v>57.983976000000006</v>
      </c>
      <c r="J964" s="5">
        <v>131.47836999999998</v>
      </c>
      <c r="K964" s="5">
        <v>1006.7026119999999</v>
      </c>
      <c r="L964" s="5">
        <v>368.01170200000001</v>
      </c>
      <c r="M964" s="5">
        <v>729.89431000000002</v>
      </c>
      <c r="N964" s="5">
        <v>42.618586999999998</v>
      </c>
      <c r="O964" s="5">
        <v>31.963939999999997</v>
      </c>
      <c r="P964" s="5">
        <v>906.67477300000007</v>
      </c>
      <c r="Q964" s="5">
        <v>59.573243000000005</v>
      </c>
      <c r="R964" s="5">
        <v>1770.7248529999999</v>
      </c>
      <c r="S964" s="5">
        <v>38.139926000000003</v>
      </c>
      <c r="T964" s="5">
        <v>0</v>
      </c>
      <c r="U964" s="5">
        <v>0</v>
      </c>
      <c r="V964" s="5">
        <v>108.702724</v>
      </c>
      <c r="W964" s="5">
        <v>3504.7582939999998</v>
      </c>
      <c r="X964" s="5">
        <v>3445.1850509999999</v>
      </c>
      <c r="Y964" s="19">
        <v>13.529057999999999</v>
      </c>
      <c r="Z964" s="19">
        <v>59.539518999999999</v>
      </c>
      <c r="AA964" s="19">
        <v>5.7023780000000004</v>
      </c>
      <c r="AB964" s="19">
        <v>18.317035000000001</v>
      </c>
      <c r="AC964" s="19">
        <v>83.558931999999999</v>
      </c>
      <c r="AD964" s="19">
        <v>34.556432000000001</v>
      </c>
      <c r="AE964" s="19">
        <v>64.912058000000002</v>
      </c>
      <c r="AF964" s="19">
        <v>4.0440940000000003</v>
      </c>
      <c r="AG964" s="19">
        <v>3.0330689999999998</v>
      </c>
      <c r="AH964" s="19">
        <v>80.856702999999996</v>
      </c>
      <c r="AI964" s="19">
        <v>5.1669179999999999</v>
      </c>
      <c r="AJ964" s="19">
        <v>152.845924</v>
      </c>
      <c r="AK964" s="19">
        <v>3.8136239999999999</v>
      </c>
      <c r="AL964" s="19">
        <v>0</v>
      </c>
      <c r="AM964" s="19">
        <v>288.30396999999999</v>
      </c>
    </row>
    <row r="965" spans="1:39">
      <c r="A965" s="6" t="s">
        <v>1893</v>
      </c>
      <c r="B965" s="6" t="s">
        <v>1889</v>
      </c>
      <c r="C965" s="6" t="s">
        <v>1894</v>
      </c>
      <c r="D965" s="5">
        <v>0</v>
      </c>
      <c r="E965" s="5">
        <v>121.068603</v>
      </c>
      <c r="F965" s="5">
        <v>51.287999999999997</v>
      </c>
      <c r="G965" s="5">
        <v>172.35660300000001</v>
      </c>
      <c r="H965" s="5">
        <v>640.07225000000005</v>
      </c>
      <c r="I965" s="5">
        <v>45.850197000000001</v>
      </c>
      <c r="J965" s="5">
        <v>75.991</v>
      </c>
      <c r="K965" s="5">
        <v>761.91344700000002</v>
      </c>
      <c r="L965" s="5">
        <v>366.737054</v>
      </c>
      <c r="M965" s="5">
        <v>387.546966</v>
      </c>
      <c r="N965" s="5">
        <v>51.638709000000006</v>
      </c>
      <c r="O965" s="5">
        <v>38.729031000000006</v>
      </c>
      <c r="P965" s="5">
        <v>498.62487099999998</v>
      </c>
      <c r="Q965" s="5">
        <v>21.505313999999998</v>
      </c>
      <c r="R965" s="5">
        <v>998.04489099999989</v>
      </c>
      <c r="S965" s="5">
        <v>24.164823999999999</v>
      </c>
      <c r="T965" s="5">
        <v>158.70394099999999</v>
      </c>
      <c r="U965" s="5">
        <v>0</v>
      </c>
      <c r="V965" s="5">
        <v>56.039063999999996</v>
      </c>
      <c r="W965" s="5">
        <v>2537.959824</v>
      </c>
      <c r="X965" s="5">
        <v>2516.45451</v>
      </c>
      <c r="Y965" s="19">
        <v>10.682523</v>
      </c>
      <c r="Z965" s="19">
        <v>58.632559999999998</v>
      </c>
      <c r="AA965" s="19">
        <v>4.0438590000000003</v>
      </c>
      <c r="AB965" s="19">
        <v>0</v>
      </c>
      <c r="AC965" s="19">
        <v>62.676419000000003</v>
      </c>
      <c r="AD965" s="19">
        <v>38.344625000000001</v>
      </c>
      <c r="AE965" s="19">
        <v>48.301085</v>
      </c>
      <c r="AF965" s="19">
        <v>4.9000159999999999</v>
      </c>
      <c r="AG965" s="19">
        <v>3.6750120000000002</v>
      </c>
      <c r="AH965" s="19">
        <v>64.092163999999997</v>
      </c>
      <c r="AI965" s="19">
        <v>0</v>
      </c>
      <c r="AJ965" s="19">
        <v>120.968277</v>
      </c>
      <c r="AK965" s="19">
        <v>2.2385799999999998</v>
      </c>
      <c r="AL965" s="19">
        <v>14.681246</v>
      </c>
      <c r="AM965" s="19">
        <v>249.59167000000002</v>
      </c>
    </row>
    <row r="966" spans="1:39">
      <c r="A966" s="6" t="s">
        <v>1895</v>
      </c>
      <c r="B966" s="6" t="s">
        <v>1889</v>
      </c>
      <c r="C966" s="6" t="s">
        <v>1896</v>
      </c>
      <c r="D966" s="5">
        <v>0</v>
      </c>
      <c r="E966" s="5">
        <v>308.48855200000003</v>
      </c>
      <c r="F966" s="5">
        <v>69.528000000000006</v>
      </c>
      <c r="G966" s="5">
        <v>378.01655200000005</v>
      </c>
      <c r="H966" s="5">
        <v>1010.045486</v>
      </c>
      <c r="I966" s="5">
        <v>93.453327999999999</v>
      </c>
      <c r="J966" s="5">
        <v>120.824</v>
      </c>
      <c r="K966" s="5">
        <v>1224.3228140000001</v>
      </c>
      <c r="L966" s="5">
        <v>570.57982200000004</v>
      </c>
      <c r="M966" s="5">
        <v>1171.6110700000002</v>
      </c>
      <c r="N966" s="5">
        <v>47.684714999999997</v>
      </c>
      <c r="O966" s="5">
        <v>35.763537999999997</v>
      </c>
      <c r="P966" s="5">
        <v>1489.574069</v>
      </c>
      <c r="Q966" s="5">
        <v>75.508839999999992</v>
      </c>
      <c r="R966" s="5">
        <v>2820.1422319999997</v>
      </c>
      <c r="S966" s="5">
        <v>84.418793999999991</v>
      </c>
      <c r="T966" s="5">
        <v>0</v>
      </c>
      <c r="U966" s="5">
        <v>0</v>
      </c>
      <c r="V966" s="5">
        <v>536.86885600000005</v>
      </c>
      <c r="W966" s="5">
        <v>5614.3490699999993</v>
      </c>
      <c r="X966" s="5">
        <v>5538.8402299999998</v>
      </c>
      <c r="Y966" s="19">
        <v>28.238033999999999</v>
      </c>
      <c r="Z966" s="19">
        <v>84.373714000000007</v>
      </c>
      <c r="AA966" s="19">
        <v>9.0682489999999998</v>
      </c>
      <c r="AB966" s="19">
        <v>128.139419</v>
      </c>
      <c r="AC966" s="19">
        <v>221.58138199999999</v>
      </c>
      <c r="AD966" s="19">
        <v>47.837670000000003</v>
      </c>
      <c r="AE966" s="19">
        <v>113.36766299999999</v>
      </c>
      <c r="AF966" s="19">
        <v>4.5248210000000002</v>
      </c>
      <c r="AG966" s="19">
        <v>3.3936160000000002</v>
      </c>
      <c r="AH966" s="19">
        <v>143.39514600000001</v>
      </c>
      <c r="AI966" s="19">
        <v>7.7412939999999999</v>
      </c>
      <c r="AJ966" s="19">
        <v>264.68124599999999</v>
      </c>
      <c r="AK966" s="19">
        <v>7.9835190000000003</v>
      </c>
      <c r="AL966" s="19">
        <v>0</v>
      </c>
      <c r="AM966" s="19">
        <v>570.32185099999992</v>
      </c>
    </row>
    <row r="967" spans="1:39">
      <c r="A967" s="6" t="s">
        <v>1897</v>
      </c>
      <c r="B967" s="6" t="s">
        <v>1889</v>
      </c>
      <c r="C967" s="6" t="s">
        <v>1898</v>
      </c>
      <c r="D967" s="5">
        <v>0</v>
      </c>
      <c r="E967" s="5">
        <v>207.250665</v>
      </c>
      <c r="F967" s="5">
        <v>82.451999999999998</v>
      </c>
      <c r="G967" s="5">
        <v>289.70266500000002</v>
      </c>
      <c r="H967" s="5">
        <v>1170.951521</v>
      </c>
      <c r="I967" s="5">
        <v>81.647836999999996</v>
      </c>
      <c r="J967" s="5">
        <v>0</v>
      </c>
      <c r="K967" s="5">
        <v>1252.5993579999999</v>
      </c>
      <c r="L967" s="5">
        <v>340.77565700000002</v>
      </c>
      <c r="M967" s="5">
        <v>529.02194599999996</v>
      </c>
      <c r="N967" s="5">
        <v>32.260570999999999</v>
      </c>
      <c r="O967" s="5">
        <v>24.195429000000001</v>
      </c>
      <c r="P967" s="5">
        <v>673.93551000000002</v>
      </c>
      <c r="Q967" s="5">
        <v>33.305062</v>
      </c>
      <c r="R967" s="5">
        <v>1292.7185179999999</v>
      </c>
      <c r="S967" s="5">
        <v>35.326125999999995</v>
      </c>
      <c r="T967" s="5">
        <v>65.670596000000003</v>
      </c>
      <c r="U967" s="5">
        <v>0</v>
      </c>
      <c r="V967" s="5">
        <v>100.26987200000001</v>
      </c>
      <c r="W967" s="5">
        <v>3377.0627919999997</v>
      </c>
      <c r="X967" s="5">
        <v>3343.7577299999998</v>
      </c>
      <c r="Y967" s="19">
        <v>18.286822999999998</v>
      </c>
      <c r="Z967" s="19">
        <v>97.530044000000004</v>
      </c>
      <c r="AA967" s="19">
        <v>7.1602670000000002</v>
      </c>
      <c r="AB967" s="19">
        <v>0</v>
      </c>
      <c r="AC967" s="19">
        <v>104.69031099999999</v>
      </c>
      <c r="AD967" s="19">
        <v>29.424766999999999</v>
      </c>
      <c r="AE967" s="19">
        <v>47.662920999999997</v>
      </c>
      <c r="AF967" s="19">
        <v>3.0612180000000002</v>
      </c>
      <c r="AG967" s="19">
        <v>2.2959139999999998</v>
      </c>
      <c r="AH967" s="19">
        <v>60.868893999999997</v>
      </c>
      <c r="AI967" s="19">
        <v>2.912547</v>
      </c>
      <c r="AJ967" s="19">
        <v>113.888947</v>
      </c>
      <c r="AK967" s="19">
        <v>4.1478809999999999</v>
      </c>
      <c r="AL967" s="19">
        <v>6.0749979999999999</v>
      </c>
      <c r="AM967" s="19">
        <v>276.51372700000002</v>
      </c>
    </row>
    <row r="968" spans="1:39">
      <c r="A968" s="6" t="s">
        <v>1899</v>
      </c>
      <c r="B968" s="6" t="s">
        <v>1889</v>
      </c>
      <c r="C968" s="6" t="s">
        <v>1900</v>
      </c>
      <c r="D968" s="5">
        <v>0</v>
      </c>
      <c r="E968" s="5">
        <v>470.90554100000003</v>
      </c>
      <c r="F968" s="5">
        <v>137.39400000000001</v>
      </c>
      <c r="G968" s="5">
        <v>608.29954099999998</v>
      </c>
      <c r="H968" s="5">
        <v>2094.8542279999997</v>
      </c>
      <c r="I968" s="5">
        <v>168.43222</v>
      </c>
      <c r="J968" s="5">
        <v>424.74907200000001</v>
      </c>
      <c r="K968" s="5">
        <v>2688.0355199999999</v>
      </c>
      <c r="L968" s="5">
        <v>795.43319200000008</v>
      </c>
      <c r="M968" s="5">
        <v>907.74586799999997</v>
      </c>
      <c r="N968" s="5">
        <v>79.011954000000003</v>
      </c>
      <c r="O968" s="5">
        <v>59.258964999999996</v>
      </c>
      <c r="P968" s="5">
        <v>1168.2194169999998</v>
      </c>
      <c r="Q968" s="5">
        <v>50.196705999999999</v>
      </c>
      <c r="R968" s="5">
        <v>2264.43291</v>
      </c>
      <c r="S968" s="5">
        <v>114.02660300000001</v>
      </c>
      <c r="T968" s="5">
        <v>0</v>
      </c>
      <c r="U968" s="5">
        <v>25.013551</v>
      </c>
      <c r="V968" s="5">
        <v>447.65109899999999</v>
      </c>
      <c r="W968" s="5">
        <v>6942.8924160000006</v>
      </c>
      <c r="X968" s="5">
        <v>6892.69571</v>
      </c>
      <c r="Y968" s="19">
        <v>40.200853000000002</v>
      </c>
      <c r="Z968" s="19">
        <v>186.05038400000001</v>
      </c>
      <c r="AA968" s="19">
        <v>16.287526</v>
      </c>
      <c r="AB968" s="19">
        <v>54.908940999999999</v>
      </c>
      <c r="AC968" s="19">
        <v>257.24685099999999</v>
      </c>
      <c r="AD968" s="19">
        <v>69.484950999999995</v>
      </c>
      <c r="AE968" s="19">
        <v>90.835565000000003</v>
      </c>
      <c r="AF968" s="19">
        <v>7.4974740000000004</v>
      </c>
      <c r="AG968" s="19">
        <v>5.6231049999999998</v>
      </c>
      <c r="AH968" s="19">
        <v>115.844735</v>
      </c>
      <c r="AI968" s="19">
        <v>5.6440330000000003</v>
      </c>
      <c r="AJ968" s="19">
        <v>219.80087900000001</v>
      </c>
      <c r="AK968" s="19">
        <v>10.245881000000001</v>
      </c>
      <c r="AL968" s="19">
        <v>0</v>
      </c>
      <c r="AM968" s="19">
        <v>596.97941500000002</v>
      </c>
    </row>
    <row r="969" spans="1:39">
      <c r="A969" s="6" t="s">
        <v>1901</v>
      </c>
      <c r="B969" s="6" t="s">
        <v>1889</v>
      </c>
      <c r="C969" s="6" t="s">
        <v>1902</v>
      </c>
      <c r="D969" s="5">
        <v>0</v>
      </c>
      <c r="E969" s="5">
        <v>261.15593699999999</v>
      </c>
      <c r="F969" s="5">
        <v>129.46799999999999</v>
      </c>
      <c r="G969" s="5">
        <v>390.62393700000001</v>
      </c>
      <c r="H969" s="5">
        <v>1841.1298570000001</v>
      </c>
      <c r="I969" s="5">
        <v>91.875531000000009</v>
      </c>
      <c r="J969" s="5">
        <v>227.81839300000001</v>
      </c>
      <c r="K969" s="5">
        <v>2160.8237810000001</v>
      </c>
      <c r="L969" s="5">
        <v>530.81494499999997</v>
      </c>
      <c r="M969" s="5">
        <v>522.15362700000003</v>
      </c>
      <c r="N969" s="5">
        <v>62.100048999999999</v>
      </c>
      <c r="O969" s="5">
        <v>46.575035999999997</v>
      </c>
      <c r="P969" s="5">
        <v>682.10650399999997</v>
      </c>
      <c r="Q969" s="5">
        <v>22.919288000000002</v>
      </c>
      <c r="R969" s="5">
        <v>1335.8545039999999</v>
      </c>
      <c r="S969" s="5">
        <v>44.299374999999998</v>
      </c>
      <c r="T969" s="5">
        <v>0</v>
      </c>
      <c r="U969" s="5">
        <v>0</v>
      </c>
      <c r="V969" s="5">
        <v>150.83229600000001</v>
      </c>
      <c r="W969" s="5">
        <v>4613.2488379999995</v>
      </c>
      <c r="X969" s="5">
        <v>4590.3295499999995</v>
      </c>
      <c r="Y969" s="19">
        <v>23.043171000000001</v>
      </c>
      <c r="Z969" s="19">
        <v>161.07098099999999</v>
      </c>
      <c r="AA969" s="19">
        <v>7.8090089999999996</v>
      </c>
      <c r="AB969" s="19">
        <v>28.734311000000002</v>
      </c>
      <c r="AC969" s="19">
        <v>197.61430100000001</v>
      </c>
      <c r="AD969" s="19">
        <v>50.679059000000002</v>
      </c>
      <c r="AE969" s="19">
        <v>53.11</v>
      </c>
      <c r="AF969" s="19">
        <v>5.8926970000000001</v>
      </c>
      <c r="AG969" s="19">
        <v>4.4195229999999999</v>
      </c>
      <c r="AH969" s="19">
        <v>68.551642999999999</v>
      </c>
      <c r="AI969" s="19">
        <v>2.8180800000000001</v>
      </c>
      <c r="AJ969" s="19">
        <v>131.97386299999999</v>
      </c>
      <c r="AK969" s="19">
        <v>4.552854</v>
      </c>
      <c r="AL969" s="19">
        <v>0</v>
      </c>
      <c r="AM969" s="19">
        <v>407.863248</v>
      </c>
    </row>
    <row r="970" spans="1:39">
      <c r="A970" s="6" t="s">
        <v>1903</v>
      </c>
      <c r="B970" s="6" t="s">
        <v>1889</v>
      </c>
      <c r="C970" s="6" t="s">
        <v>1904</v>
      </c>
      <c r="D970" s="5">
        <v>0</v>
      </c>
      <c r="E970" s="5">
        <v>111.170106</v>
      </c>
      <c r="F970" s="5">
        <v>58.106999999999999</v>
      </c>
      <c r="G970" s="5">
        <v>169.277106</v>
      </c>
      <c r="H970" s="5">
        <v>707.88471699999991</v>
      </c>
      <c r="I970" s="5">
        <v>46.10436</v>
      </c>
      <c r="J970" s="5">
        <v>82.275929999999988</v>
      </c>
      <c r="K970" s="5">
        <v>836.26500699999997</v>
      </c>
      <c r="L970" s="5">
        <v>371.378805</v>
      </c>
      <c r="M970" s="5">
        <v>441.90539899999999</v>
      </c>
      <c r="N970" s="5">
        <v>52.571463000000001</v>
      </c>
      <c r="O970" s="5">
        <v>39.428597000000003</v>
      </c>
      <c r="P970" s="5">
        <v>558.82647999999995</v>
      </c>
      <c r="Q970" s="5">
        <v>30.249313999999998</v>
      </c>
      <c r="R970" s="5">
        <v>1122.9812529999999</v>
      </c>
      <c r="S970" s="5">
        <v>21.303856</v>
      </c>
      <c r="T970" s="5">
        <v>0</v>
      </c>
      <c r="U970" s="5">
        <v>0</v>
      </c>
      <c r="V970" s="5">
        <v>56.234120000000004</v>
      </c>
      <c r="W970" s="5">
        <v>2577.4401470000003</v>
      </c>
      <c r="X970" s="5">
        <v>2547.1908330000006</v>
      </c>
      <c r="Y970" s="19">
        <v>9.8091270000000002</v>
      </c>
      <c r="Z970" s="19">
        <v>64.371528999999995</v>
      </c>
      <c r="AA970" s="19">
        <v>4.5235560000000001</v>
      </c>
      <c r="AB970" s="19">
        <v>12.141373</v>
      </c>
      <c r="AC970" s="19">
        <v>81.036457999999996</v>
      </c>
      <c r="AD970" s="19">
        <v>38.175919999999998</v>
      </c>
      <c r="AE970" s="19">
        <v>39.925217000000004</v>
      </c>
      <c r="AF970" s="19">
        <v>4.9885250000000001</v>
      </c>
      <c r="AG970" s="19">
        <v>3.7413940000000001</v>
      </c>
      <c r="AH970" s="19">
        <v>50.559472</v>
      </c>
      <c r="AI970" s="19">
        <v>2.6913830000000001</v>
      </c>
      <c r="AJ970" s="19">
        <v>99.214607999999998</v>
      </c>
      <c r="AK970" s="19">
        <v>2.0687769999999999</v>
      </c>
      <c r="AL970" s="19">
        <v>0</v>
      </c>
      <c r="AM970" s="19">
        <v>230.30489</v>
      </c>
    </row>
    <row r="971" spans="1:39">
      <c r="A971" s="6" t="s">
        <v>1905</v>
      </c>
      <c r="B971" s="6" t="s">
        <v>1889</v>
      </c>
      <c r="C971" s="6" t="s">
        <v>1906</v>
      </c>
      <c r="D971" s="5">
        <v>0</v>
      </c>
      <c r="E971" s="5">
        <v>95.047427999999996</v>
      </c>
      <c r="F971" s="5">
        <v>39.884999999999998</v>
      </c>
      <c r="G971" s="5">
        <v>134.93242800000002</v>
      </c>
      <c r="H971" s="5">
        <v>700.21850100000006</v>
      </c>
      <c r="I971" s="5">
        <v>24.407771</v>
      </c>
      <c r="J971" s="5">
        <v>0</v>
      </c>
      <c r="K971" s="5">
        <v>724.62627199999997</v>
      </c>
      <c r="L971" s="5">
        <v>301.805746</v>
      </c>
      <c r="M971" s="5">
        <v>525.43096500000001</v>
      </c>
      <c r="N971" s="5">
        <v>37.981892999999999</v>
      </c>
      <c r="O971" s="5">
        <v>28.486419999999999</v>
      </c>
      <c r="P971" s="5">
        <v>653.45512600000006</v>
      </c>
      <c r="Q971" s="5">
        <v>42.435303999999995</v>
      </c>
      <c r="R971" s="5">
        <v>1287.789708</v>
      </c>
      <c r="S971" s="5">
        <v>16.934086000000001</v>
      </c>
      <c r="T971" s="5">
        <v>0</v>
      </c>
      <c r="U971" s="5">
        <v>0</v>
      </c>
      <c r="V971" s="5">
        <v>62.762523000000002</v>
      </c>
      <c r="W971" s="5">
        <v>2528.8507630000004</v>
      </c>
      <c r="X971" s="5">
        <v>2486.4154590000003</v>
      </c>
      <c r="Y971" s="19">
        <v>8.3865370000000006</v>
      </c>
      <c r="Z971" s="19">
        <v>57.257295999999997</v>
      </c>
      <c r="AA971" s="19">
        <v>2.3516729999999999</v>
      </c>
      <c r="AB971" s="19">
        <v>0</v>
      </c>
      <c r="AC971" s="19">
        <v>59.608969000000002</v>
      </c>
      <c r="AD971" s="19">
        <v>29.760344</v>
      </c>
      <c r="AE971" s="19">
        <v>44.538668000000001</v>
      </c>
      <c r="AF971" s="19">
        <v>3.6041159999999999</v>
      </c>
      <c r="AG971" s="19">
        <v>2.7030859999999999</v>
      </c>
      <c r="AH971" s="19">
        <v>55.767206999999999</v>
      </c>
      <c r="AI971" s="19">
        <v>3.375632</v>
      </c>
      <c r="AJ971" s="19">
        <v>106.613077</v>
      </c>
      <c r="AK971" s="19">
        <v>1.73837</v>
      </c>
      <c r="AL971" s="19">
        <v>0</v>
      </c>
      <c r="AM971" s="19">
        <v>206.10729700000002</v>
      </c>
    </row>
    <row r="972" spans="1:39">
      <c r="A972" s="6" t="s">
        <v>1907</v>
      </c>
      <c r="B972" s="6" t="s">
        <v>1889</v>
      </c>
      <c r="C972" s="6" t="s">
        <v>1908</v>
      </c>
      <c r="D972" s="5">
        <v>0</v>
      </c>
      <c r="E972" s="5">
        <v>867.82830000000001</v>
      </c>
      <c r="F972" s="5">
        <v>287.24700000000001</v>
      </c>
      <c r="G972" s="5">
        <v>1155.0753</v>
      </c>
      <c r="H972" s="5">
        <v>5077.9947739999998</v>
      </c>
      <c r="I972" s="5">
        <v>365.42989799999998</v>
      </c>
      <c r="J972" s="5">
        <v>832.61266599999999</v>
      </c>
      <c r="K972" s="5">
        <v>6276.0373380000001</v>
      </c>
      <c r="L972" s="5">
        <v>999.719785</v>
      </c>
      <c r="M972" s="5">
        <v>683.18263100000001</v>
      </c>
      <c r="N972" s="5">
        <v>68.040767000000002</v>
      </c>
      <c r="O972" s="5">
        <v>51.030572999999997</v>
      </c>
      <c r="P972" s="5">
        <v>783.05742500000008</v>
      </c>
      <c r="Q972" s="5">
        <v>94.344268</v>
      </c>
      <c r="R972" s="5">
        <v>1679.6556640000001</v>
      </c>
      <c r="S972" s="5">
        <v>210.20262400000001</v>
      </c>
      <c r="T972" s="5">
        <v>0</v>
      </c>
      <c r="U972" s="5">
        <v>0</v>
      </c>
      <c r="V972" s="5">
        <v>671.97620900000004</v>
      </c>
      <c r="W972" s="5">
        <v>10992.666920000001</v>
      </c>
      <c r="X972" s="5">
        <v>10898.322652000003</v>
      </c>
      <c r="Y972" s="19">
        <v>82.609166000000002</v>
      </c>
      <c r="Z972" s="19">
        <v>373.547417</v>
      </c>
      <c r="AA972" s="19">
        <v>36.248325999999999</v>
      </c>
      <c r="AB972" s="19">
        <v>125.043155</v>
      </c>
      <c r="AC972" s="19">
        <v>534.83889799999997</v>
      </c>
      <c r="AD972" s="19">
        <v>75.819311999999996</v>
      </c>
      <c r="AE972" s="19">
        <v>62.226925000000001</v>
      </c>
      <c r="AF972" s="19">
        <v>6.4564180000000002</v>
      </c>
      <c r="AG972" s="19">
        <v>4.8423129999999999</v>
      </c>
      <c r="AH972" s="19">
        <v>71.323909999999998</v>
      </c>
      <c r="AI972" s="19">
        <v>8.593242</v>
      </c>
      <c r="AJ972" s="19">
        <v>144.84956600000001</v>
      </c>
      <c r="AK972" s="19">
        <v>20.590612</v>
      </c>
      <c r="AL972" s="19">
        <v>0</v>
      </c>
      <c r="AM972" s="19">
        <v>858.70755399999996</v>
      </c>
    </row>
    <row r="973" spans="1:39">
      <c r="A973" s="6" t="s">
        <v>1909</v>
      </c>
      <c r="B973" s="6" t="s">
        <v>1889</v>
      </c>
      <c r="C973" s="6" t="s">
        <v>1910</v>
      </c>
      <c r="D973" s="5">
        <v>0</v>
      </c>
      <c r="E973" s="5">
        <v>140.345179</v>
      </c>
      <c r="F973" s="5">
        <v>62.945999999999998</v>
      </c>
      <c r="G973" s="5">
        <v>203.291179</v>
      </c>
      <c r="H973" s="5">
        <v>914.68697999999995</v>
      </c>
      <c r="I973" s="5">
        <v>72.136657</v>
      </c>
      <c r="J973" s="5">
        <v>58.399000000000001</v>
      </c>
      <c r="K973" s="5">
        <v>1045.2226370000001</v>
      </c>
      <c r="L973" s="5">
        <v>355.17684200000002</v>
      </c>
      <c r="M973" s="5">
        <v>633.23592700000006</v>
      </c>
      <c r="N973" s="5">
        <v>40.634239000000001</v>
      </c>
      <c r="O973" s="5">
        <v>30.475680000000001</v>
      </c>
      <c r="P973" s="5">
        <v>796.91566399999999</v>
      </c>
      <c r="Q973" s="5">
        <v>45.619410999999999</v>
      </c>
      <c r="R973" s="5">
        <v>1546.8809210000002</v>
      </c>
      <c r="S973" s="5">
        <v>33.624997</v>
      </c>
      <c r="T973" s="5">
        <v>136.81374199999999</v>
      </c>
      <c r="U973" s="5">
        <v>0</v>
      </c>
      <c r="V973" s="5">
        <v>114.743132</v>
      </c>
      <c r="W973" s="5">
        <v>3435.7534500000002</v>
      </c>
      <c r="X973" s="5">
        <v>3390.1340390000005</v>
      </c>
      <c r="Y973" s="19">
        <v>14.063116000000001</v>
      </c>
      <c r="Z973" s="19">
        <v>78.030558999999997</v>
      </c>
      <c r="AA973" s="19">
        <v>5.9163319999999997</v>
      </c>
      <c r="AB973" s="19">
        <v>21.941051000000002</v>
      </c>
      <c r="AC973" s="19">
        <v>105.887942</v>
      </c>
      <c r="AD973" s="19">
        <v>33.450361000000001</v>
      </c>
      <c r="AE973" s="19">
        <v>63.771048999999998</v>
      </c>
      <c r="AF973" s="19">
        <v>3.8557980000000001</v>
      </c>
      <c r="AG973" s="19">
        <v>2.891848</v>
      </c>
      <c r="AH973" s="19">
        <v>79.576920999999999</v>
      </c>
      <c r="AI973" s="19">
        <v>4.9928590000000002</v>
      </c>
      <c r="AJ973" s="19">
        <v>150.09561600000001</v>
      </c>
      <c r="AK973" s="19">
        <v>3.4585729999999999</v>
      </c>
      <c r="AL973" s="19">
        <v>12.656247</v>
      </c>
      <c r="AM973" s="19">
        <v>319.61185499999999</v>
      </c>
    </row>
    <row r="974" spans="1:39">
      <c r="A974" s="6" t="s">
        <v>1911</v>
      </c>
      <c r="B974" s="6" t="s">
        <v>1889</v>
      </c>
      <c r="C974" s="6" t="s">
        <v>1912</v>
      </c>
      <c r="D974" s="5">
        <v>0</v>
      </c>
      <c r="E974" s="5">
        <v>656.64555000000007</v>
      </c>
      <c r="F974" s="5">
        <v>227.02199999999999</v>
      </c>
      <c r="G974" s="5">
        <v>883.66755000000001</v>
      </c>
      <c r="H974" s="5">
        <v>2614.0536549999997</v>
      </c>
      <c r="I974" s="5">
        <v>176.25152199999999</v>
      </c>
      <c r="J974" s="5">
        <v>0</v>
      </c>
      <c r="K974" s="5">
        <v>2790.3051769999997</v>
      </c>
      <c r="L974" s="5">
        <v>846.73235199999999</v>
      </c>
      <c r="M974" s="5">
        <v>744.32186899999999</v>
      </c>
      <c r="N974" s="5">
        <v>77.194656000000009</v>
      </c>
      <c r="O974" s="5">
        <v>57.895989999999998</v>
      </c>
      <c r="P974" s="5">
        <v>853.134636</v>
      </c>
      <c r="Q974" s="5">
        <v>102.787306</v>
      </c>
      <c r="R974" s="5">
        <v>1835.3344569999999</v>
      </c>
      <c r="S974" s="5">
        <v>160.326436</v>
      </c>
      <c r="T974" s="5">
        <v>65.670596000000003</v>
      </c>
      <c r="U974" s="5">
        <v>881.47475699999995</v>
      </c>
      <c r="V974" s="5">
        <v>626.611627</v>
      </c>
      <c r="W974" s="5">
        <v>8090.1229520000006</v>
      </c>
      <c r="X974" s="5">
        <v>7987.3356460000005</v>
      </c>
      <c r="Y974" s="19">
        <v>62.962994000000002</v>
      </c>
      <c r="Z974" s="19">
        <v>258.55459400000001</v>
      </c>
      <c r="AA974" s="19">
        <v>17.524836000000001</v>
      </c>
      <c r="AB974" s="19">
        <v>21.559550000000002</v>
      </c>
      <c r="AC974" s="19">
        <v>297.63898</v>
      </c>
      <c r="AD974" s="19">
        <v>70.506237999999996</v>
      </c>
      <c r="AE974" s="19">
        <v>60.635804999999998</v>
      </c>
      <c r="AF974" s="19">
        <v>7.3250320000000002</v>
      </c>
      <c r="AG974" s="19">
        <v>5.4937719999999999</v>
      </c>
      <c r="AH974" s="19">
        <v>69.50018</v>
      </c>
      <c r="AI974" s="19">
        <v>8.3735160000000004</v>
      </c>
      <c r="AJ974" s="19">
        <v>142.95478900000001</v>
      </c>
      <c r="AK974" s="19">
        <v>16.977339000000001</v>
      </c>
      <c r="AL974" s="19">
        <v>6.0749979999999999</v>
      </c>
      <c r="AM974" s="19">
        <v>597.11533799999995</v>
      </c>
    </row>
    <row r="975" spans="1:39">
      <c r="A975" s="6" t="s">
        <v>1913</v>
      </c>
      <c r="B975" s="6" t="s">
        <v>1889</v>
      </c>
      <c r="C975" s="6" t="s">
        <v>1914</v>
      </c>
      <c r="D975" s="5">
        <v>0</v>
      </c>
      <c r="E975" s="5">
        <v>151.37439299999997</v>
      </c>
      <c r="F975" s="5">
        <v>68.582999999999998</v>
      </c>
      <c r="G975" s="5">
        <v>219.95739299999997</v>
      </c>
      <c r="H975" s="5">
        <v>947.93148899999994</v>
      </c>
      <c r="I975" s="5">
        <v>80.067544999999996</v>
      </c>
      <c r="J975" s="5">
        <v>163.762562</v>
      </c>
      <c r="K975" s="5">
        <v>1191.7615959999998</v>
      </c>
      <c r="L975" s="5">
        <v>384.61447100000004</v>
      </c>
      <c r="M975" s="5">
        <v>558.42464099999995</v>
      </c>
      <c r="N975" s="5">
        <v>41.495277999999999</v>
      </c>
      <c r="O975" s="5">
        <v>31.121459999999999</v>
      </c>
      <c r="P975" s="5">
        <v>708.77174100000002</v>
      </c>
      <c r="Q975" s="5">
        <v>36.697703999999995</v>
      </c>
      <c r="R975" s="5">
        <v>1376.510824</v>
      </c>
      <c r="S975" s="5">
        <v>31.644809000000002</v>
      </c>
      <c r="T975" s="5">
        <v>0</v>
      </c>
      <c r="U975" s="5">
        <v>0</v>
      </c>
      <c r="V975" s="5">
        <v>120.54433400000001</v>
      </c>
      <c r="W975" s="5">
        <v>3325.0334269999998</v>
      </c>
      <c r="X975" s="5">
        <v>3288.3357229999997</v>
      </c>
      <c r="Y975" s="19">
        <v>13.356564000000001</v>
      </c>
      <c r="Z975" s="19">
        <v>82.832471999999996</v>
      </c>
      <c r="AA975" s="19">
        <v>6.8924529999999997</v>
      </c>
      <c r="AB975" s="19">
        <v>19.756689999999999</v>
      </c>
      <c r="AC975" s="19">
        <v>109.48161500000001</v>
      </c>
      <c r="AD975" s="19">
        <v>34.574063000000002</v>
      </c>
      <c r="AE975" s="19">
        <v>55.259753000000003</v>
      </c>
      <c r="AF975" s="19">
        <v>3.937503</v>
      </c>
      <c r="AG975" s="19">
        <v>2.953128</v>
      </c>
      <c r="AH975" s="19">
        <v>69.686708999999993</v>
      </c>
      <c r="AI975" s="19">
        <v>3.8966919999999998</v>
      </c>
      <c r="AJ975" s="19">
        <v>131.83709300000001</v>
      </c>
      <c r="AK975" s="19">
        <v>3.0596830000000002</v>
      </c>
      <c r="AL975" s="19">
        <v>0</v>
      </c>
      <c r="AM975" s="19">
        <v>292.30901799999998</v>
      </c>
    </row>
    <row r="976" spans="1:39">
      <c r="A976" s="6" t="s">
        <v>1915</v>
      </c>
      <c r="B976" s="6" t="s">
        <v>1889</v>
      </c>
      <c r="C976" s="6" t="s">
        <v>1916</v>
      </c>
      <c r="D976" s="5">
        <v>0</v>
      </c>
      <c r="E976" s="5">
        <v>147.41616499999998</v>
      </c>
      <c r="F976" s="5">
        <v>60.273000000000003</v>
      </c>
      <c r="G976" s="5">
        <v>207.68916499999997</v>
      </c>
      <c r="H976" s="5">
        <v>840.38850400000001</v>
      </c>
      <c r="I976" s="5">
        <v>69.410325</v>
      </c>
      <c r="J976" s="5">
        <v>201.21419899999998</v>
      </c>
      <c r="K976" s="5">
        <v>1111.0130279999998</v>
      </c>
      <c r="L976" s="5">
        <v>328.529923</v>
      </c>
      <c r="M976" s="5">
        <v>544.51852800000006</v>
      </c>
      <c r="N976" s="5">
        <v>38.619821999999999</v>
      </c>
      <c r="O976" s="5">
        <v>28.964866999999998</v>
      </c>
      <c r="P976" s="5">
        <v>693.14931499999989</v>
      </c>
      <c r="Q976" s="5">
        <v>34.591084000000002</v>
      </c>
      <c r="R976" s="5">
        <v>1339.8436159999999</v>
      </c>
      <c r="S976" s="5">
        <v>27.113598999999997</v>
      </c>
      <c r="T976" s="5">
        <v>0</v>
      </c>
      <c r="U976" s="5">
        <v>0</v>
      </c>
      <c r="V976" s="5">
        <v>94.589558000000011</v>
      </c>
      <c r="W976" s="5">
        <v>3108.7788890000002</v>
      </c>
      <c r="X976" s="5">
        <v>3074.187805</v>
      </c>
      <c r="Y976" s="19">
        <v>13.452539</v>
      </c>
      <c r="Z976" s="19">
        <v>72.113799999999998</v>
      </c>
      <c r="AA976" s="19">
        <v>6.8363160000000001</v>
      </c>
      <c r="AB976" s="19">
        <v>23.895</v>
      </c>
      <c r="AC976" s="19">
        <v>102.845116</v>
      </c>
      <c r="AD976" s="19">
        <v>31.547591000000001</v>
      </c>
      <c r="AE976" s="19">
        <v>53.095381000000003</v>
      </c>
      <c r="AF976" s="19">
        <v>3.6646510000000001</v>
      </c>
      <c r="AG976" s="19">
        <v>2.7484869999999999</v>
      </c>
      <c r="AH976" s="19">
        <v>67.237447000000003</v>
      </c>
      <c r="AI976" s="19">
        <v>3.5792619999999999</v>
      </c>
      <c r="AJ976" s="19">
        <v>126.745966</v>
      </c>
      <c r="AK976" s="19">
        <v>3.0353379999999999</v>
      </c>
      <c r="AL976" s="19">
        <v>0</v>
      </c>
      <c r="AM976" s="19">
        <v>277.62655000000001</v>
      </c>
    </row>
    <row r="977" spans="1:39">
      <c r="A977" s="6" t="s">
        <v>1917</v>
      </c>
      <c r="B977" s="6" t="s">
        <v>1889</v>
      </c>
      <c r="C977" s="6" t="s">
        <v>1918</v>
      </c>
      <c r="D977" s="5">
        <v>0</v>
      </c>
      <c r="E977" s="5">
        <v>890.38031799999999</v>
      </c>
      <c r="F977" s="5">
        <v>367.935</v>
      </c>
      <c r="G977" s="5">
        <v>1258.3153179999999</v>
      </c>
      <c r="H977" s="5">
        <v>4723.1540800000002</v>
      </c>
      <c r="I977" s="5">
        <v>367.29920600000003</v>
      </c>
      <c r="J977" s="5">
        <v>562.30533600000001</v>
      </c>
      <c r="K977" s="5">
        <v>5652.7586220000003</v>
      </c>
      <c r="L977" s="5">
        <v>1128.5731910000002</v>
      </c>
      <c r="M977" s="5">
        <v>895.99802800000009</v>
      </c>
      <c r="N977" s="5">
        <v>87.795496999999997</v>
      </c>
      <c r="O977" s="5">
        <v>65.846620999999999</v>
      </c>
      <c r="P977" s="5">
        <v>1026.984408</v>
      </c>
      <c r="Q977" s="5">
        <v>123.73306100000001</v>
      </c>
      <c r="R977" s="5">
        <v>2200.3576150000004</v>
      </c>
      <c r="S977" s="5">
        <v>148.61865900000001</v>
      </c>
      <c r="T977" s="5">
        <v>60.198046999999995</v>
      </c>
      <c r="U977" s="5">
        <v>0</v>
      </c>
      <c r="V977" s="5">
        <v>534.78293599999995</v>
      </c>
      <c r="W977" s="5">
        <v>10983.604388000002</v>
      </c>
      <c r="X977" s="5">
        <v>10859.871327000001</v>
      </c>
      <c r="Y977" s="19">
        <v>78.562968999999995</v>
      </c>
      <c r="Z977" s="19">
        <v>430.93919899999997</v>
      </c>
      <c r="AA977" s="19">
        <v>34.314723999999998</v>
      </c>
      <c r="AB977" s="19">
        <v>78.090688999999998</v>
      </c>
      <c r="AC977" s="19">
        <v>543.34461199999998</v>
      </c>
      <c r="AD977" s="19">
        <v>91.345585</v>
      </c>
      <c r="AE977" s="19">
        <v>69.049109000000001</v>
      </c>
      <c r="AF977" s="19">
        <v>8.3309529999999992</v>
      </c>
      <c r="AG977" s="19">
        <v>6.2482160000000002</v>
      </c>
      <c r="AH977" s="19">
        <v>79.143433000000002</v>
      </c>
      <c r="AI977" s="19">
        <v>9.5353530000000006</v>
      </c>
      <c r="AJ977" s="19">
        <v>162.77171100000001</v>
      </c>
      <c r="AK977" s="19">
        <v>14.414393</v>
      </c>
      <c r="AL977" s="19">
        <v>5.5687490000000004</v>
      </c>
      <c r="AM977" s="19">
        <v>896.00801899999999</v>
      </c>
    </row>
    <row r="978" spans="1:39">
      <c r="A978" s="6" t="s">
        <v>1919</v>
      </c>
      <c r="B978" s="6" t="s">
        <v>1889</v>
      </c>
      <c r="C978" s="6" t="s">
        <v>1920</v>
      </c>
      <c r="D978" s="5">
        <v>0</v>
      </c>
      <c r="E978" s="5">
        <v>128.99886999999998</v>
      </c>
      <c r="F978" s="5">
        <v>61.076999999999998</v>
      </c>
      <c r="G978" s="5">
        <v>190.07587000000001</v>
      </c>
      <c r="H978" s="5">
        <v>759.29441399999996</v>
      </c>
      <c r="I978" s="5">
        <v>53.675319999999999</v>
      </c>
      <c r="J978" s="5">
        <v>135.524</v>
      </c>
      <c r="K978" s="5">
        <v>948.4937339999999</v>
      </c>
      <c r="L978" s="5">
        <v>368.02740299999999</v>
      </c>
      <c r="M978" s="5">
        <v>535.84045100000003</v>
      </c>
      <c r="N978" s="5">
        <v>43.954726999999998</v>
      </c>
      <c r="O978" s="5">
        <v>32.966045000000001</v>
      </c>
      <c r="P978" s="5">
        <v>675.41633100000001</v>
      </c>
      <c r="Q978" s="5">
        <v>37.972833000000001</v>
      </c>
      <c r="R978" s="5">
        <v>1326.1503870000001</v>
      </c>
      <c r="S978" s="5">
        <v>26.534109000000001</v>
      </c>
      <c r="T978" s="5">
        <v>0</v>
      </c>
      <c r="U978" s="5">
        <v>0</v>
      </c>
      <c r="V978" s="5">
        <v>83.581611999999993</v>
      </c>
      <c r="W978" s="5">
        <v>2942.8631150000001</v>
      </c>
      <c r="X978" s="5">
        <v>2904.8902820000003</v>
      </c>
      <c r="Y978" s="19">
        <v>12.128278999999999</v>
      </c>
      <c r="Z978" s="19">
        <v>63.954937000000001</v>
      </c>
      <c r="AA978" s="19">
        <v>5.4629880000000002</v>
      </c>
      <c r="AB978" s="19">
        <v>0</v>
      </c>
      <c r="AC978" s="19">
        <v>69.417924999999997</v>
      </c>
      <c r="AD978" s="19">
        <v>34.536912000000001</v>
      </c>
      <c r="AE978" s="19">
        <v>42.791811000000003</v>
      </c>
      <c r="AF978" s="19">
        <v>4.1708809999999996</v>
      </c>
      <c r="AG978" s="19">
        <v>3.1281590000000001</v>
      </c>
      <c r="AH978" s="19">
        <v>54.680396000000002</v>
      </c>
      <c r="AI978" s="19">
        <v>2.5959159999999999</v>
      </c>
      <c r="AJ978" s="19">
        <v>104.771247</v>
      </c>
      <c r="AK978" s="19">
        <v>2.8419840000000001</v>
      </c>
      <c r="AL978" s="19">
        <v>0</v>
      </c>
      <c r="AM978" s="19">
        <v>223.69634699999997</v>
      </c>
    </row>
    <row r="979" spans="1:39">
      <c r="A979" s="6" t="s">
        <v>1921</v>
      </c>
      <c r="B979" s="6" t="s">
        <v>1889</v>
      </c>
      <c r="C979" s="6" t="s">
        <v>1922</v>
      </c>
      <c r="D979" s="5">
        <v>0</v>
      </c>
      <c r="E979" s="5">
        <v>334.79442500000005</v>
      </c>
      <c r="F979" s="5">
        <v>124.218</v>
      </c>
      <c r="G979" s="5">
        <v>459.01242500000006</v>
      </c>
      <c r="H979" s="5">
        <v>1588.373071</v>
      </c>
      <c r="I979" s="5">
        <v>126.896204</v>
      </c>
      <c r="J979" s="5">
        <v>211.244416</v>
      </c>
      <c r="K979" s="5">
        <v>1926.5136909999999</v>
      </c>
      <c r="L979" s="5">
        <v>558.28965099999994</v>
      </c>
      <c r="M979" s="5">
        <v>354.66913599999998</v>
      </c>
      <c r="N979" s="5">
        <v>63.588510999999997</v>
      </c>
      <c r="O979" s="5">
        <v>47.691385000000004</v>
      </c>
      <c r="P979" s="5">
        <v>406.51838500000002</v>
      </c>
      <c r="Q979" s="5">
        <v>48.978119</v>
      </c>
      <c r="R979" s="5">
        <v>921.44553599999995</v>
      </c>
      <c r="S979" s="5">
        <v>41.936483000000003</v>
      </c>
      <c r="T979" s="5">
        <v>136.81374199999999</v>
      </c>
      <c r="U979" s="5">
        <v>0</v>
      </c>
      <c r="V979" s="5">
        <v>140.87152700000001</v>
      </c>
      <c r="W979" s="5">
        <v>4184.8830549999993</v>
      </c>
      <c r="X979" s="5">
        <v>4135.9049359999999</v>
      </c>
      <c r="Y979" s="19">
        <v>29.540683999999999</v>
      </c>
      <c r="Z979" s="19">
        <v>140.789187</v>
      </c>
      <c r="AA979" s="19">
        <v>11.96246</v>
      </c>
      <c r="AB979" s="19">
        <v>30.117771000000001</v>
      </c>
      <c r="AC979" s="19">
        <v>182.869418</v>
      </c>
      <c r="AD979" s="19">
        <v>51.378660000000004</v>
      </c>
      <c r="AE979" s="19">
        <v>43.407432</v>
      </c>
      <c r="AF979" s="19">
        <v>6.033938</v>
      </c>
      <c r="AG979" s="19">
        <v>4.5254539999999999</v>
      </c>
      <c r="AH979" s="19">
        <v>49.753185000000002</v>
      </c>
      <c r="AI979" s="19">
        <v>5.9943600000000004</v>
      </c>
      <c r="AJ979" s="19">
        <v>103.720009</v>
      </c>
      <c r="AK979" s="19">
        <v>3.7629489999999999</v>
      </c>
      <c r="AL979" s="19">
        <v>12.656247</v>
      </c>
      <c r="AM979" s="19">
        <v>383.92796700000002</v>
      </c>
    </row>
    <row r="980" spans="1:39">
      <c r="A980" s="6" t="s">
        <v>1923</v>
      </c>
      <c r="B980" s="6" t="s">
        <v>1889</v>
      </c>
      <c r="C980" s="6" t="s">
        <v>1924</v>
      </c>
      <c r="D980" s="5">
        <v>0</v>
      </c>
      <c r="E980" s="5">
        <v>438.89452199999999</v>
      </c>
      <c r="F980" s="5">
        <v>195.816</v>
      </c>
      <c r="G980" s="5">
        <v>634.71052199999997</v>
      </c>
      <c r="H980" s="5">
        <v>3097.4765339999999</v>
      </c>
      <c r="I980" s="5">
        <v>199.54494399999999</v>
      </c>
      <c r="J980" s="5">
        <v>372.77297399999998</v>
      </c>
      <c r="K980" s="5">
        <v>3669.7944520000001</v>
      </c>
      <c r="L980" s="5">
        <v>688.01718700000004</v>
      </c>
      <c r="M980" s="5">
        <v>432.65020199999998</v>
      </c>
      <c r="N980" s="5">
        <v>59.792406999999997</v>
      </c>
      <c r="O980" s="5">
        <v>44.844305999999996</v>
      </c>
      <c r="P980" s="5">
        <v>495.899541</v>
      </c>
      <c r="Q980" s="5">
        <v>59.746932999999999</v>
      </c>
      <c r="R980" s="5">
        <v>1092.933389</v>
      </c>
      <c r="S980" s="5">
        <v>81.689214000000007</v>
      </c>
      <c r="T980" s="5">
        <v>0</v>
      </c>
      <c r="U980" s="5">
        <v>0</v>
      </c>
      <c r="V980" s="5">
        <v>229.47572200000002</v>
      </c>
      <c r="W980" s="5">
        <v>6396.6204860000007</v>
      </c>
      <c r="X980" s="5">
        <v>6336.8735530000004</v>
      </c>
      <c r="Y980" s="19">
        <v>38.725987000000003</v>
      </c>
      <c r="Z980" s="19">
        <v>237.08018000000001</v>
      </c>
      <c r="AA980" s="19">
        <v>18.824525999999999</v>
      </c>
      <c r="AB980" s="19">
        <v>57.075775</v>
      </c>
      <c r="AC980" s="19">
        <v>312.980481</v>
      </c>
      <c r="AD980" s="19">
        <v>57.024115000000002</v>
      </c>
      <c r="AE980" s="19">
        <v>46.402666000000004</v>
      </c>
      <c r="AF980" s="19">
        <v>5.6737260000000003</v>
      </c>
      <c r="AG980" s="19">
        <v>4.2552950000000003</v>
      </c>
      <c r="AH980" s="19">
        <v>53.186293999999997</v>
      </c>
      <c r="AI980" s="19">
        <v>6.4079870000000003</v>
      </c>
      <c r="AJ980" s="19">
        <v>109.51798100000001</v>
      </c>
      <c r="AK980" s="19">
        <v>8.1727310000000006</v>
      </c>
      <c r="AL980" s="19">
        <v>0</v>
      </c>
      <c r="AM980" s="19">
        <v>526.42129499999999</v>
      </c>
    </row>
    <row r="981" spans="1:39">
      <c r="A981" s="6" t="s">
        <v>1925</v>
      </c>
      <c r="B981" s="6" t="s">
        <v>1889</v>
      </c>
      <c r="C981" s="6" t="s">
        <v>1926</v>
      </c>
      <c r="D981" s="5">
        <v>0</v>
      </c>
      <c r="E981" s="5">
        <v>491.99804399999999</v>
      </c>
      <c r="F981" s="5">
        <v>230.81100000000001</v>
      </c>
      <c r="G981" s="5">
        <v>722.80904399999997</v>
      </c>
      <c r="H981" s="5">
        <v>3040.412589</v>
      </c>
      <c r="I981" s="5">
        <v>193.88502199999999</v>
      </c>
      <c r="J981" s="5">
        <v>0</v>
      </c>
      <c r="K981" s="5">
        <v>3234.297611</v>
      </c>
      <c r="L981" s="5">
        <v>654.42055099999993</v>
      </c>
      <c r="M981" s="5">
        <v>443.39323400000001</v>
      </c>
      <c r="N981" s="5">
        <v>55.574046000000003</v>
      </c>
      <c r="O981" s="5">
        <v>41.680536999999994</v>
      </c>
      <c r="P981" s="5">
        <v>508.21310100000005</v>
      </c>
      <c r="Q981" s="5">
        <v>61.230494</v>
      </c>
      <c r="R981" s="5">
        <v>1110.091412</v>
      </c>
      <c r="S981" s="5">
        <v>102.05447700000001</v>
      </c>
      <c r="T981" s="5">
        <v>54.725497000000004</v>
      </c>
      <c r="U981" s="5">
        <v>0</v>
      </c>
      <c r="V981" s="5">
        <v>270.86132799999996</v>
      </c>
      <c r="W981" s="5">
        <v>6149.2599200000004</v>
      </c>
      <c r="X981" s="5">
        <v>6088.029426000001</v>
      </c>
      <c r="Y981" s="19">
        <v>43.411591000000001</v>
      </c>
      <c r="Z981" s="19">
        <v>245.59943000000001</v>
      </c>
      <c r="AA981" s="19">
        <v>16.168409</v>
      </c>
      <c r="AB981" s="19">
        <v>55.786830999999999</v>
      </c>
      <c r="AC981" s="19">
        <v>317.55466999999999</v>
      </c>
      <c r="AD981" s="19">
        <v>61.222320000000003</v>
      </c>
      <c r="AE981" s="19">
        <v>39.79833</v>
      </c>
      <c r="AF981" s="19">
        <v>5.2734439999999996</v>
      </c>
      <c r="AG981" s="19">
        <v>3.9550839999999998</v>
      </c>
      <c r="AH981" s="19">
        <v>45.616467999999998</v>
      </c>
      <c r="AI981" s="19">
        <v>5.4959600000000002</v>
      </c>
      <c r="AJ981" s="19">
        <v>94.643326000000002</v>
      </c>
      <c r="AK981" s="19">
        <v>9.3847760000000005</v>
      </c>
      <c r="AL981" s="19">
        <v>5.0624989999999999</v>
      </c>
      <c r="AM981" s="19">
        <v>531.27918199999999</v>
      </c>
    </row>
    <row r="982" spans="1:39">
      <c r="A982" s="6" t="s">
        <v>1927</v>
      </c>
      <c r="B982" s="6" t="s">
        <v>1889</v>
      </c>
      <c r="C982" s="6" t="s">
        <v>1928</v>
      </c>
      <c r="D982" s="5">
        <v>0</v>
      </c>
      <c r="E982" s="5">
        <v>112.965115</v>
      </c>
      <c r="F982" s="5">
        <v>51.423000000000002</v>
      </c>
      <c r="G982" s="5">
        <v>164.388115</v>
      </c>
      <c r="H982" s="5">
        <v>684.06352500000003</v>
      </c>
      <c r="I982" s="5">
        <v>49.356926000000001</v>
      </c>
      <c r="J982" s="5">
        <v>0</v>
      </c>
      <c r="K982" s="5">
        <v>733.42045099999996</v>
      </c>
      <c r="L982" s="5">
        <v>307.33367900000002</v>
      </c>
      <c r="M982" s="5">
        <v>461.36521799999997</v>
      </c>
      <c r="N982" s="5">
        <v>39.247357999999998</v>
      </c>
      <c r="O982" s="5">
        <v>29.435518999999999</v>
      </c>
      <c r="P982" s="5">
        <v>576.41625399999998</v>
      </c>
      <c r="Q982" s="5">
        <v>35.710084000000002</v>
      </c>
      <c r="R982" s="5">
        <v>1142.1744329999999</v>
      </c>
      <c r="S982" s="5">
        <v>19.049126000000001</v>
      </c>
      <c r="T982" s="5">
        <v>0</v>
      </c>
      <c r="U982" s="5">
        <v>0</v>
      </c>
      <c r="V982" s="5">
        <v>52.955120999999998</v>
      </c>
      <c r="W982" s="5">
        <v>2419.3209250000004</v>
      </c>
      <c r="X982" s="5">
        <v>2383.6108410000006</v>
      </c>
      <c r="Y982" s="19">
        <v>9.9675100000000008</v>
      </c>
      <c r="Z982" s="19">
        <v>60.556724000000003</v>
      </c>
      <c r="AA982" s="19">
        <v>4.3419080000000001</v>
      </c>
      <c r="AB982" s="19">
        <v>0</v>
      </c>
      <c r="AC982" s="19">
        <v>64.898632000000006</v>
      </c>
      <c r="AD982" s="19">
        <v>29.857289999999999</v>
      </c>
      <c r="AE982" s="19">
        <v>37.917938999999997</v>
      </c>
      <c r="AF982" s="19">
        <v>3.7241970000000002</v>
      </c>
      <c r="AG982" s="19">
        <v>2.793148</v>
      </c>
      <c r="AH982" s="19">
        <v>47.864646999999998</v>
      </c>
      <c r="AI982" s="19">
        <v>2.6460119999999998</v>
      </c>
      <c r="AJ982" s="19">
        <v>92.299931000000001</v>
      </c>
      <c r="AK982" s="19">
        <v>1.702248</v>
      </c>
      <c r="AL982" s="19">
        <v>0</v>
      </c>
      <c r="AM982" s="19">
        <v>198.72561100000001</v>
      </c>
    </row>
    <row r="983" spans="1:39" s="11" customFormat="1">
      <c r="A983" s="10" t="s">
        <v>1929</v>
      </c>
      <c r="B983" s="10" t="s">
        <v>1889</v>
      </c>
      <c r="C983" s="10" t="s">
        <v>1930</v>
      </c>
      <c r="D983" s="5">
        <v>0</v>
      </c>
      <c r="E983" s="5">
        <v>370.62256500000001</v>
      </c>
      <c r="F983" s="5">
        <v>139.803</v>
      </c>
      <c r="G983" s="5">
        <v>510.42556500000001</v>
      </c>
      <c r="H983" s="5">
        <v>2055.540735</v>
      </c>
      <c r="I983" s="5">
        <v>111.73438800000001</v>
      </c>
      <c r="J983" s="5">
        <v>0</v>
      </c>
      <c r="K983" s="5">
        <v>2167.2751230000003</v>
      </c>
      <c r="L983" s="5">
        <v>504.954902</v>
      </c>
      <c r="M983" s="5">
        <v>307.57337000000001</v>
      </c>
      <c r="N983" s="5">
        <v>52.812084999999996</v>
      </c>
      <c r="O983" s="5">
        <v>39.609063999999996</v>
      </c>
      <c r="P983" s="5">
        <v>352.537667</v>
      </c>
      <c r="Q983" s="5">
        <v>42.474418</v>
      </c>
      <c r="R983" s="5">
        <v>795.00660400000004</v>
      </c>
      <c r="S983" s="5">
        <v>37.698641000000002</v>
      </c>
      <c r="T983" s="5">
        <v>142.28629199999997</v>
      </c>
      <c r="U983" s="5">
        <v>0</v>
      </c>
      <c r="V983" s="5">
        <v>109.97209299999999</v>
      </c>
      <c r="W983" s="5">
        <v>4267.6192199999996</v>
      </c>
      <c r="X983" s="5">
        <v>4225.1448019999998</v>
      </c>
      <c r="Y983" s="19">
        <v>32.701991</v>
      </c>
      <c r="Z983" s="19">
        <v>162.26799299999999</v>
      </c>
      <c r="AA983" s="19">
        <v>10.315147</v>
      </c>
      <c r="AB983" s="19">
        <v>0</v>
      </c>
      <c r="AC983" s="19">
        <v>172.58313999999999</v>
      </c>
      <c r="AD983" s="19">
        <v>45.946204999999999</v>
      </c>
      <c r="AE983" s="19">
        <v>27.910654999999998</v>
      </c>
      <c r="AF983" s="19">
        <v>5.011361</v>
      </c>
      <c r="AG983" s="19">
        <v>3.7585199999999999</v>
      </c>
      <c r="AH983" s="19">
        <v>31.990926999999999</v>
      </c>
      <c r="AI983" s="19">
        <v>3.8543280000000002</v>
      </c>
      <c r="AJ983" s="19">
        <v>68.671463000000003</v>
      </c>
      <c r="AK983" s="19">
        <v>3.7740469999999999</v>
      </c>
      <c r="AL983" s="19">
        <v>13.162497</v>
      </c>
      <c r="AM983" s="19">
        <v>336.83934299999999</v>
      </c>
    </row>
    <row r="984" spans="1:39">
      <c r="A984" s="6" t="s">
        <v>1931</v>
      </c>
      <c r="B984" s="6" t="s">
        <v>1889</v>
      </c>
      <c r="C984" s="6" t="s">
        <v>1932</v>
      </c>
      <c r="D984" s="5">
        <v>0</v>
      </c>
      <c r="E984" s="5">
        <v>195.049587</v>
      </c>
      <c r="F984" s="5">
        <v>79.001999999999995</v>
      </c>
      <c r="G984" s="5">
        <v>274.05158699999998</v>
      </c>
      <c r="H984" s="5">
        <v>902.14419200000009</v>
      </c>
      <c r="I984" s="5">
        <v>59.881506999999999</v>
      </c>
      <c r="J984" s="5">
        <v>0</v>
      </c>
      <c r="K984" s="5">
        <v>962.02569900000003</v>
      </c>
      <c r="L984" s="5">
        <v>432.22814500000004</v>
      </c>
      <c r="M984" s="5">
        <v>568.58671699999991</v>
      </c>
      <c r="N984" s="5">
        <v>57.141466000000001</v>
      </c>
      <c r="O984" s="5">
        <v>42.856101000000002</v>
      </c>
      <c r="P984" s="5">
        <v>717.58823199999995</v>
      </c>
      <c r="Q984" s="5">
        <v>39.766441</v>
      </c>
      <c r="R984" s="5">
        <v>1425.9389569999998</v>
      </c>
      <c r="S984" s="5">
        <v>36.855015000000002</v>
      </c>
      <c r="T984" s="5">
        <v>0</v>
      </c>
      <c r="U984" s="5">
        <v>0</v>
      </c>
      <c r="V984" s="5">
        <v>98.348174</v>
      </c>
      <c r="W984" s="5">
        <v>3229.4475770000004</v>
      </c>
      <c r="X984" s="5">
        <v>3189.6811360000006</v>
      </c>
      <c r="Y984" s="19">
        <v>17.894763999999999</v>
      </c>
      <c r="Z984" s="19">
        <v>83.625364000000005</v>
      </c>
      <c r="AA984" s="19">
        <v>5.8732810000000004</v>
      </c>
      <c r="AB984" s="19">
        <v>13.414006000000001</v>
      </c>
      <c r="AC984" s="19">
        <v>102.912651</v>
      </c>
      <c r="AD984" s="19">
        <v>43.407933999999997</v>
      </c>
      <c r="AE984" s="19">
        <v>50.476573000000002</v>
      </c>
      <c r="AF984" s="19">
        <v>5.4221750000000002</v>
      </c>
      <c r="AG984" s="19">
        <v>4.0666320000000002</v>
      </c>
      <c r="AH984" s="19">
        <v>63.931570000000001</v>
      </c>
      <c r="AI984" s="19">
        <v>3.3965709999999998</v>
      </c>
      <c r="AJ984" s="19">
        <v>123.89695</v>
      </c>
      <c r="AK984" s="19">
        <v>4.1052119999999999</v>
      </c>
      <c r="AL984" s="19">
        <v>0</v>
      </c>
      <c r="AM984" s="19">
        <v>292.217511</v>
      </c>
    </row>
    <row r="985" spans="1:39">
      <c r="A985" s="6" t="s">
        <v>1933</v>
      </c>
      <c r="B985" s="6" t="s">
        <v>1889</v>
      </c>
      <c r="C985" s="6" t="s">
        <v>1934</v>
      </c>
      <c r="D985" s="5">
        <v>0</v>
      </c>
      <c r="E985" s="5">
        <v>262.41832199999999</v>
      </c>
      <c r="F985" s="5">
        <v>116.937</v>
      </c>
      <c r="G985" s="5">
        <v>379.355322</v>
      </c>
      <c r="H985" s="5">
        <v>1672.886499</v>
      </c>
      <c r="I985" s="5">
        <v>133.171693</v>
      </c>
      <c r="J985" s="5">
        <v>0</v>
      </c>
      <c r="K985" s="5">
        <v>1806.058192</v>
      </c>
      <c r="L985" s="5">
        <v>549.31224199999997</v>
      </c>
      <c r="M985" s="5">
        <v>665.15672299999994</v>
      </c>
      <c r="N985" s="5">
        <v>63.127201999999997</v>
      </c>
      <c r="O985" s="5">
        <v>47.345402</v>
      </c>
      <c r="P985" s="5">
        <v>841.96531600000003</v>
      </c>
      <c r="Q985" s="5">
        <v>45.049673999999996</v>
      </c>
      <c r="R985" s="5">
        <v>1662.644317</v>
      </c>
      <c r="S985" s="5">
        <v>35.706461000000004</v>
      </c>
      <c r="T985" s="5">
        <v>0</v>
      </c>
      <c r="U985" s="5">
        <v>0</v>
      </c>
      <c r="V985" s="5">
        <v>117.814739</v>
      </c>
      <c r="W985" s="5">
        <v>4550.8912730000002</v>
      </c>
      <c r="X985" s="5">
        <v>4505.8415990000003</v>
      </c>
      <c r="Y985" s="19">
        <v>23.154558000000002</v>
      </c>
      <c r="Z985" s="19">
        <v>127.133916</v>
      </c>
      <c r="AA985" s="19">
        <v>12.241633999999999</v>
      </c>
      <c r="AB985" s="19">
        <v>40.487794999999998</v>
      </c>
      <c r="AC985" s="19">
        <v>179.86334500000001</v>
      </c>
      <c r="AD985" s="19">
        <v>50.017755000000001</v>
      </c>
      <c r="AE985" s="19">
        <v>59.470610999999998</v>
      </c>
      <c r="AF985" s="19">
        <v>5.9901650000000002</v>
      </c>
      <c r="AG985" s="19">
        <v>4.4926250000000003</v>
      </c>
      <c r="AH985" s="19">
        <v>79.405895999999998</v>
      </c>
      <c r="AI985" s="19">
        <v>0</v>
      </c>
      <c r="AJ985" s="19">
        <v>149.359297</v>
      </c>
      <c r="AK985" s="19">
        <v>4.6892180000000003</v>
      </c>
      <c r="AL985" s="19">
        <v>0</v>
      </c>
      <c r="AM985" s="19">
        <v>407.08417300000002</v>
      </c>
    </row>
    <row r="986" spans="1:39">
      <c r="A986" s="6" t="s">
        <v>1935</v>
      </c>
      <c r="B986" s="6" t="s">
        <v>1889</v>
      </c>
      <c r="C986" s="6" t="s">
        <v>1936</v>
      </c>
      <c r="D986" s="5">
        <v>0</v>
      </c>
      <c r="E986" s="5">
        <v>593.15037600000005</v>
      </c>
      <c r="F986" s="5">
        <v>256.85399999999998</v>
      </c>
      <c r="G986" s="5">
        <v>850.00437600000009</v>
      </c>
      <c r="H986" s="5">
        <v>3673.5167529999999</v>
      </c>
      <c r="I986" s="5">
        <v>239.86637999999999</v>
      </c>
      <c r="J986" s="5">
        <v>425.01536599999997</v>
      </c>
      <c r="K986" s="5">
        <v>4338.3984989999999</v>
      </c>
      <c r="L986" s="5">
        <v>871.60540099999992</v>
      </c>
      <c r="M986" s="5">
        <v>600.93068400000004</v>
      </c>
      <c r="N986" s="5">
        <v>73.880262999999999</v>
      </c>
      <c r="O986" s="5">
        <v>55.410197999999994</v>
      </c>
      <c r="P986" s="5">
        <v>771.76669200000003</v>
      </c>
      <c r="Q986" s="5">
        <v>0</v>
      </c>
      <c r="R986" s="5">
        <v>1501.9878370000001</v>
      </c>
      <c r="S986" s="5">
        <v>98.549343999999991</v>
      </c>
      <c r="T986" s="5">
        <v>0</v>
      </c>
      <c r="U986" s="5">
        <v>0</v>
      </c>
      <c r="V986" s="5">
        <v>307.75231400000001</v>
      </c>
      <c r="W986" s="5">
        <v>7968.2977709999996</v>
      </c>
      <c r="X986" s="5">
        <v>7968.2977709999996</v>
      </c>
      <c r="Y986" s="19">
        <v>52.336798000000002</v>
      </c>
      <c r="Z986" s="19">
        <v>273.79003999999998</v>
      </c>
      <c r="AA986" s="19">
        <v>23.043825999999999</v>
      </c>
      <c r="AB986" s="19">
        <v>69.005928999999995</v>
      </c>
      <c r="AC986" s="19">
        <v>365.83979499999998</v>
      </c>
      <c r="AD986" s="19">
        <v>69.873895000000005</v>
      </c>
      <c r="AE986" s="19">
        <v>55.389805000000003</v>
      </c>
      <c r="AF986" s="19">
        <v>7.0105300000000002</v>
      </c>
      <c r="AG986" s="19">
        <v>5.2578969999999998</v>
      </c>
      <c r="AH986" s="19">
        <v>71.136334000000005</v>
      </c>
      <c r="AI986" s="19">
        <v>0</v>
      </c>
      <c r="AJ986" s="19">
        <v>138.794566</v>
      </c>
      <c r="AK986" s="19">
        <v>11.482421</v>
      </c>
      <c r="AL986" s="19">
        <v>0</v>
      </c>
      <c r="AM986" s="19">
        <v>638.32747500000005</v>
      </c>
    </row>
    <row r="987" spans="1:39">
      <c r="A987" s="6" t="s">
        <v>1937</v>
      </c>
      <c r="B987" s="6" t="s">
        <v>1889</v>
      </c>
      <c r="C987" s="6" t="s">
        <v>1938</v>
      </c>
      <c r="D987" s="5">
        <v>0</v>
      </c>
      <c r="E987" s="5">
        <v>461.89116799999999</v>
      </c>
      <c r="F987" s="5">
        <v>207.80699999999999</v>
      </c>
      <c r="G987" s="5">
        <v>669.69816800000001</v>
      </c>
      <c r="H987" s="5">
        <v>3051.8392510000003</v>
      </c>
      <c r="I987" s="5">
        <v>179.02222700000002</v>
      </c>
      <c r="J987" s="5">
        <v>370.22600300000005</v>
      </c>
      <c r="K987" s="5">
        <v>3601.087481</v>
      </c>
      <c r="L987" s="5">
        <v>708.27695700000004</v>
      </c>
      <c r="M987" s="5">
        <v>485.64959399999998</v>
      </c>
      <c r="N987" s="5">
        <v>69.129722999999998</v>
      </c>
      <c r="O987" s="5">
        <v>51.847292000000003</v>
      </c>
      <c r="P987" s="5">
        <v>556.64693899999997</v>
      </c>
      <c r="Q987" s="5">
        <v>67.065895999999995</v>
      </c>
      <c r="R987" s="5">
        <v>1230.339444</v>
      </c>
      <c r="S987" s="5">
        <v>70.091429000000005</v>
      </c>
      <c r="T987" s="5">
        <v>0</v>
      </c>
      <c r="U987" s="5">
        <v>0</v>
      </c>
      <c r="V987" s="5">
        <v>186.54682699999998</v>
      </c>
      <c r="W987" s="5">
        <v>6466.0403059999999</v>
      </c>
      <c r="X987" s="5">
        <v>6398.9744099999998</v>
      </c>
      <c r="Y987" s="19">
        <v>40.755102999999998</v>
      </c>
      <c r="Z987" s="19">
        <v>232.66377900000001</v>
      </c>
      <c r="AA987" s="19">
        <v>16.283000999999999</v>
      </c>
      <c r="AB987" s="19">
        <v>68.889300000000006</v>
      </c>
      <c r="AC987" s="19">
        <v>317.83607999999998</v>
      </c>
      <c r="AD987" s="19">
        <v>65.256238999999994</v>
      </c>
      <c r="AE987" s="19">
        <v>46.061602999999998</v>
      </c>
      <c r="AF987" s="19">
        <v>6.5597469999999998</v>
      </c>
      <c r="AG987" s="19">
        <v>4.9198110000000002</v>
      </c>
      <c r="AH987" s="19">
        <v>52.795368000000003</v>
      </c>
      <c r="AI987" s="19">
        <v>6.3608880000000001</v>
      </c>
      <c r="AJ987" s="19">
        <v>110.336529</v>
      </c>
      <c r="AK987" s="19">
        <v>6.4304969999999999</v>
      </c>
      <c r="AL987" s="19">
        <v>0</v>
      </c>
      <c r="AM987" s="19">
        <v>540.61444799999992</v>
      </c>
    </row>
    <row r="988" spans="1:39">
      <c r="A988" s="6" t="s">
        <v>1939</v>
      </c>
      <c r="B988" s="6" t="s">
        <v>1889</v>
      </c>
      <c r="C988" s="6" t="s">
        <v>1940</v>
      </c>
      <c r="D988" s="5">
        <v>0</v>
      </c>
      <c r="E988" s="5">
        <v>485.59211900000003</v>
      </c>
      <c r="F988" s="5">
        <v>181.2</v>
      </c>
      <c r="G988" s="5">
        <v>666.79211899999996</v>
      </c>
      <c r="H988" s="5">
        <v>2286.5208620000003</v>
      </c>
      <c r="I988" s="5">
        <v>183.20454999999998</v>
      </c>
      <c r="J988" s="5">
        <v>182.098241</v>
      </c>
      <c r="K988" s="5">
        <v>2651.8236529999999</v>
      </c>
      <c r="L988" s="5">
        <v>654.16738800000007</v>
      </c>
      <c r="M988" s="5">
        <v>491.32090600000004</v>
      </c>
      <c r="N988" s="5">
        <v>78.511499999999998</v>
      </c>
      <c r="O988" s="5">
        <v>58.883625000000002</v>
      </c>
      <c r="P988" s="5">
        <v>563.14734299999998</v>
      </c>
      <c r="Q988" s="5">
        <v>67.849077000000008</v>
      </c>
      <c r="R988" s="5">
        <v>1259.7124509999999</v>
      </c>
      <c r="S988" s="5">
        <v>55.028222999999997</v>
      </c>
      <c r="T988" s="5">
        <v>0</v>
      </c>
      <c r="U988" s="5">
        <v>0</v>
      </c>
      <c r="V988" s="5">
        <v>148.08568599999998</v>
      </c>
      <c r="W988" s="5">
        <v>5435.60952</v>
      </c>
      <c r="X988" s="5">
        <v>5367.7604430000001</v>
      </c>
      <c r="Y988" s="19">
        <v>42.846364000000001</v>
      </c>
      <c r="Z988" s="19">
        <v>220.09088800000001</v>
      </c>
      <c r="AA988" s="19">
        <v>14.445385999999999</v>
      </c>
      <c r="AB988" s="19">
        <v>27.472238000000001</v>
      </c>
      <c r="AC988" s="19">
        <v>262.008512</v>
      </c>
      <c r="AD988" s="19">
        <v>61.701891000000003</v>
      </c>
      <c r="AE988" s="19">
        <v>43.189889999999998</v>
      </c>
      <c r="AF988" s="19">
        <v>7.4499880000000003</v>
      </c>
      <c r="AG988" s="19">
        <v>5.587491</v>
      </c>
      <c r="AH988" s="19">
        <v>49.503839999999997</v>
      </c>
      <c r="AI988" s="19">
        <v>5.9643179999999996</v>
      </c>
      <c r="AJ988" s="19">
        <v>105.73120900000001</v>
      </c>
      <c r="AK988" s="19">
        <v>5.0967989999999999</v>
      </c>
      <c r="AL988" s="19">
        <v>0</v>
      </c>
      <c r="AM988" s="19">
        <v>477.38477499999999</v>
      </c>
    </row>
    <row r="989" spans="1:39">
      <c r="A989" s="6" t="s">
        <v>1941</v>
      </c>
      <c r="B989" s="6" t="s">
        <v>1889</v>
      </c>
      <c r="C989" s="6" t="s">
        <v>1942</v>
      </c>
      <c r="D989" s="5">
        <v>0</v>
      </c>
      <c r="E989" s="5">
        <v>74.717928000000001</v>
      </c>
      <c r="F989" s="5">
        <v>30.242999999999999</v>
      </c>
      <c r="G989" s="5">
        <v>104.960928</v>
      </c>
      <c r="H989" s="5">
        <v>479.32925599999999</v>
      </c>
      <c r="I989" s="5">
        <v>29.821835999999998</v>
      </c>
      <c r="J989" s="5">
        <v>115.50846300000001</v>
      </c>
      <c r="K989" s="5">
        <v>624.65955500000007</v>
      </c>
      <c r="L989" s="5">
        <v>304.43875400000002</v>
      </c>
      <c r="M989" s="5">
        <v>436.45102399999996</v>
      </c>
      <c r="N989" s="5">
        <v>37.756974</v>
      </c>
      <c r="O989" s="5">
        <v>28.317730000000001</v>
      </c>
      <c r="P989" s="5">
        <v>553.43150200000002</v>
      </c>
      <c r="Q989" s="5">
        <v>28.992104999999999</v>
      </c>
      <c r="R989" s="5">
        <v>1084.949335</v>
      </c>
      <c r="S989" s="5">
        <v>12.440224000000001</v>
      </c>
      <c r="T989" s="5">
        <v>0</v>
      </c>
      <c r="U989" s="5">
        <v>0</v>
      </c>
      <c r="V989" s="5">
        <v>59.455902999999999</v>
      </c>
      <c r="W989" s="5">
        <v>2190.9046989999997</v>
      </c>
      <c r="X989" s="5">
        <v>2161.9125939999994</v>
      </c>
      <c r="Y989" s="19">
        <v>6.592759</v>
      </c>
      <c r="Z989" s="19">
        <v>41.728087000000002</v>
      </c>
      <c r="AA989" s="19">
        <v>3.4019490000000001</v>
      </c>
      <c r="AB989" s="19">
        <v>13.379064</v>
      </c>
      <c r="AC989" s="19">
        <v>58.509099999999997</v>
      </c>
      <c r="AD989" s="19">
        <v>29.804074</v>
      </c>
      <c r="AE989" s="19">
        <v>47.038379999999997</v>
      </c>
      <c r="AF989" s="19">
        <v>3.5827740000000001</v>
      </c>
      <c r="AG989" s="19">
        <v>2.6870790000000002</v>
      </c>
      <c r="AH989" s="19">
        <v>58.813878000000003</v>
      </c>
      <c r="AI989" s="19">
        <v>3.6140500000000002</v>
      </c>
      <c r="AJ989" s="19">
        <v>112.122111</v>
      </c>
      <c r="AK989" s="19">
        <v>1.4869540000000001</v>
      </c>
      <c r="AL989" s="19">
        <v>0</v>
      </c>
      <c r="AM989" s="19">
        <v>208.51499799999999</v>
      </c>
    </row>
    <row r="990" spans="1:39">
      <c r="A990" s="6" t="s">
        <v>1943</v>
      </c>
      <c r="B990" s="6" t="s">
        <v>1889</v>
      </c>
      <c r="C990" s="6" t="s">
        <v>1944</v>
      </c>
      <c r="D990" s="5">
        <v>0</v>
      </c>
      <c r="E990" s="5">
        <v>296.405913</v>
      </c>
      <c r="F990" s="5">
        <v>117.16200000000001</v>
      </c>
      <c r="G990" s="5">
        <v>413.56791299999998</v>
      </c>
      <c r="H990" s="5">
        <v>1946.616743</v>
      </c>
      <c r="I990" s="5">
        <v>166.88672299999999</v>
      </c>
      <c r="J990" s="5">
        <v>0</v>
      </c>
      <c r="K990" s="5">
        <v>2113.5034660000001</v>
      </c>
      <c r="L990" s="5">
        <v>601.31139099999996</v>
      </c>
      <c r="M990" s="5">
        <v>704.46333300000003</v>
      </c>
      <c r="N990" s="5">
        <v>73.235078999999999</v>
      </c>
      <c r="O990" s="5">
        <v>54.926309000000003</v>
      </c>
      <c r="P990" s="5">
        <v>918.25049200000001</v>
      </c>
      <c r="Q990" s="5">
        <v>32.105778999999998</v>
      </c>
      <c r="R990" s="5">
        <v>1782.980992</v>
      </c>
      <c r="S990" s="5">
        <v>62.710966999999997</v>
      </c>
      <c r="T990" s="5">
        <v>240.79218700000001</v>
      </c>
      <c r="U990" s="5">
        <v>573.15694099999996</v>
      </c>
      <c r="V990" s="5">
        <v>251.22740400000001</v>
      </c>
      <c r="W990" s="5">
        <v>6039.2512610000003</v>
      </c>
      <c r="X990" s="5">
        <v>6007.1454819999999</v>
      </c>
      <c r="Y990" s="19">
        <v>27.021180999999999</v>
      </c>
      <c r="Z990" s="19">
        <v>184.85490899999999</v>
      </c>
      <c r="AA990" s="19">
        <v>15.547392</v>
      </c>
      <c r="AB990" s="19">
        <v>0</v>
      </c>
      <c r="AC990" s="19">
        <v>200.40230099999999</v>
      </c>
      <c r="AD990" s="19">
        <v>57.984305999999997</v>
      </c>
      <c r="AE990" s="19">
        <v>62.803845000000003</v>
      </c>
      <c r="AF990" s="19">
        <v>6.949306</v>
      </c>
      <c r="AG990" s="19">
        <v>5.2119780000000002</v>
      </c>
      <c r="AH990" s="19">
        <v>82.181034999999994</v>
      </c>
      <c r="AI990" s="19">
        <v>2.6753439999999999</v>
      </c>
      <c r="AJ990" s="19">
        <v>157.146164</v>
      </c>
      <c r="AK990" s="19">
        <v>7.4606680000000001</v>
      </c>
      <c r="AL990" s="19">
        <v>22.274995000000001</v>
      </c>
      <c r="AM990" s="19">
        <v>472.28961499999997</v>
      </c>
    </row>
    <row r="991" spans="1:39">
      <c r="A991" s="6" t="s">
        <v>1945</v>
      </c>
      <c r="B991" s="6" t="s">
        <v>1889</v>
      </c>
      <c r="C991" s="6" t="s">
        <v>1946</v>
      </c>
      <c r="D991" s="5">
        <v>0</v>
      </c>
      <c r="E991" s="5">
        <v>762.9051629999999</v>
      </c>
      <c r="F991" s="5">
        <v>201.25800000000001</v>
      </c>
      <c r="G991" s="5">
        <v>964.16316299999994</v>
      </c>
      <c r="H991" s="5">
        <v>3200.430366</v>
      </c>
      <c r="I991" s="5">
        <v>271.46257700000001</v>
      </c>
      <c r="J991" s="5">
        <v>203.102</v>
      </c>
      <c r="K991" s="5">
        <v>3674.9949430000001</v>
      </c>
      <c r="L991" s="5">
        <v>906.78863799999999</v>
      </c>
      <c r="M991" s="5">
        <v>625.28444999999999</v>
      </c>
      <c r="N991" s="5">
        <v>85.729174999999998</v>
      </c>
      <c r="O991" s="5">
        <v>64.296880999999999</v>
      </c>
      <c r="P991" s="5">
        <v>716.69508200000007</v>
      </c>
      <c r="Q991" s="5">
        <v>86.348804999999999</v>
      </c>
      <c r="R991" s="5">
        <v>1578.3543929999998</v>
      </c>
      <c r="S991" s="5">
        <v>196.730604</v>
      </c>
      <c r="T991" s="5">
        <v>0</v>
      </c>
      <c r="U991" s="5">
        <v>481.83054399999997</v>
      </c>
      <c r="V991" s="5">
        <v>645.52044899999999</v>
      </c>
      <c r="W991" s="5">
        <v>8448.3827340000007</v>
      </c>
      <c r="X991" s="5">
        <v>8362.0339290000011</v>
      </c>
      <c r="Y991" s="19">
        <v>69.218980000000002</v>
      </c>
      <c r="Z991" s="19">
        <v>313.57239299999998</v>
      </c>
      <c r="AA991" s="19">
        <v>22.809363000000001</v>
      </c>
      <c r="AB991" s="19">
        <v>0</v>
      </c>
      <c r="AC991" s="19">
        <v>336.381756</v>
      </c>
      <c r="AD991" s="19">
        <v>77.591577000000001</v>
      </c>
      <c r="AE991" s="19">
        <v>64.914321999999999</v>
      </c>
      <c r="AF991" s="19">
        <v>8.1348739999999999</v>
      </c>
      <c r="AG991" s="19">
        <v>6.1011569999999997</v>
      </c>
      <c r="AH991" s="19">
        <v>74.404176000000007</v>
      </c>
      <c r="AI991" s="19">
        <v>8.964359</v>
      </c>
      <c r="AJ991" s="19">
        <v>153.554529</v>
      </c>
      <c r="AK991" s="19">
        <v>18.370685000000002</v>
      </c>
      <c r="AL991" s="19">
        <v>0</v>
      </c>
      <c r="AM991" s="19">
        <v>655.117527</v>
      </c>
    </row>
    <row r="992" spans="1:39">
      <c r="A992" s="6" t="s">
        <v>1947</v>
      </c>
      <c r="B992" s="6" t="s">
        <v>1889</v>
      </c>
      <c r="C992" s="6" t="s">
        <v>1948</v>
      </c>
      <c r="D992" s="5">
        <v>0</v>
      </c>
      <c r="E992" s="5">
        <v>130.37523400000001</v>
      </c>
      <c r="F992" s="5">
        <v>54.624000000000002</v>
      </c>
      <c r="G992" s="5">
        <v>184.999234</v>
      </c>
      <c r="H992" s="5">
        <v>980.76754099999994</v>
      </c>
      <c r="I992" s="5">
        <v>50.842368</v>
      </c>
      <c r="J992" s="5">
        <v>109.94707399999999</v>
      </c>
      <c r="K992" s="5">
        <v>1141.5569829999999</v>
      </c>
      <c r="L992" s="5">
        <v>352.52206800000005</v>
      </c>
      <c r="M992" s="5">
        <v>552.44702399999994</v>
      </c>
      <c r="N992" s="5">
        <v>41.672905</v>
      </c>
      <c r="O992" s="5">
        <v>31.254678999999999</v>
      </c>
      <c r="P992" s="5">
        <v>697.09418299999993</v>
      </c>
      <c r="Q992" s="5">
        <v>38.711088000000004</v>
      </c>
      <c r="R992" s="5">
        <v>1361.179879</v>
      </c>
      <c r="S992" s="5">
        <v>26.953838999999999</v>
      </c>
      <c r="T992" s="5">
        <v>0</v>
      </c>
      <c r="U992" s="5">
        <v>0</v>
      </c>
      <c r="V992" s="5">
        <v>94.902000999999998</v>
      </c>
      <c r="W992" s="5">
        <v>3162.114004</v>
      </c>
      <c r="X992" s="5">
        <v>3123.402916</v>
      </c>
      <c r="Y992" s="19">
        <v>11.503697000000001</v>
      </c>
      <c r="Z992" s="19">
        <v>78.832434000000006</v>
      </c>
      <c r="AA992" s="19">
        <v>4.9639309999999996</v>
      </c>
      <c r="AB992" s="19">
        <v>15.826886</v>
      </c>
      <c r="AC992" s="19">
        <v>99.623250999999996</v>
      </c>
      <c r="AD992" s="19">
        <v>34.362440999999997</v>
      </c>
      <c r="AE992" s="19">
        <v>40.096302999999999</v>
      </c>
      <c r="AF992" s="19">
        <v>3.954358</v>
      </c>
      <c r="AG992" s="19">
        <v>2.9657689999999999</v>
      </c>
      <c r="AH992" s="19">
        <v>51.847107000000001</v>
      </c>
      <c r="AI992" s="19">
        <v>2.0729280000000001</v>
      </c>
      <c r="AJ992" s="19">
        <v>98.863536999999994</v>
      </c>
      <c r="AK992" s="19">
        <v>2.5336959999999999</v>
      </c>
      <c r="AL992" s="19">
        <v>0</v>
      </c>
      <c r="AM992" s="19">
        <v>246.88662199999999</v>
      </c>
    </row>
    <row r="993" spans="1:39">
      <c r="A993" s="6" t="s">
        <v>1949</v>
      </c>
      <c r="B993" s="6" t="s">
        <v>1889</v>
      </c>
      <c r="C993" s="6" t="s">
        <v>1950</v>
      </c>
      <c r="D993" s="5">
        <v>0</v>
      </c>
      <c r="E993" s="5">
        <v>74.978149000000002</v>
      </c>
      <c r="F993" s="5">
        <v>37.616999999999997</v>
      </c>
      <c r="G993" s="5">
        <v>112.59514900000001</v>
      </c>
      <c r="H993" s="5">
        <v>415.967265</v>
      </c>
      <c r="I993" s="5">
        <v>38.575566999999999</v>
      </c>
      <c r="J993" s="5">
        <v>92.205260999999993</v>
      </c>
      <c r="K993" s="5">
        <v>546.74809300000004</v>
      </c>
      <c r="L993" s="5">
        <v>279.43679400000002</v>
      </c>
      <c r="M993" s="5">
        <v>503.07871</v>
      </c>
      <c r="N993" s="5">
        <v>38.141511000000001</v>
      </c>
      <c r="O993" s="5">
        <v>28.606132000000002</v>
      </c>
      <c r="P993" s="5">
        <v>625.02318500000001</v>
      </c>
      <c r="Q993" s="5">
        <v>41.002680999999995</v>
      </c>
      <c r="R993" s="5">
        <v>1235.8522190000001</v>
      </c>
      <c r="S993" s="5">
        <v>13.815040999999999</v>
      </c>
      <c r="T993" s="5">
        <v>71.143145999999987</v>
      </c>
      <c r="U993" s="5">
        <v>0</v>
      </c>
      <c r="V993" s="5">
        <v>49.601182999999999</v>
      </c>
      <c r="W993" s="5">
        <v>2309.1916250000004</v>
      </c>
      <c r="X993" s="5">
        <v>2268.1889440000004</v>
      </c>
      <c r="Y993" s="19">
        <v>6.6157190000000003</v>
      </c>
      <c r="Z993" s="19">
        <v>39.244121999999997</v>
      </c>
      <c r="AA993" s="19">
        <v>3.69875</v>
      </c>
      <c r="AB993" s="19">
        <v>10.715318999999999</v>
      </c>
      <c r="AC993" s="19">
        <v>53.658191000000002</v>
      </c>
      <c r="AD993" s="19">
        <v>28.312249999999999</v>
      </c>
      <c r="AE993" s="19">
        <v>40.496098000000003</v>
      </c>
      <c r="AF993" s="19">
        <v>3.619262</v>
      </c>
      <c r="AG993" s="19">
        <v>2.7144469999999998</v>
      </c>
      <c r="AH993" s="19">
        <v>50.866228999999997</v>
      </c>
      <c r="AI993" s="19">
        <v>2.9746790000000001</v>
      </c>
      <c r="AJ993" s="19">
        <v>97.696036000000007</v>
      </c>
      <c r="AK993" s="19">
        <v>1.7218169999999999</v>
      </c>
      <c r="AL993" s="19">
        <v>6.5812480000000004</v>
      </c>
      <c r="AM993" s="19">
        <v>194.585261</v>
      </c>
    </row>
    <row r="994" spans="1:39">
      <c r="A994" s="6" t="s">
        <v>1951</v>
      </c>
      <c r="B994" s="6" t="s">
        <v>1889</v>
      </c>
      <c r="C994" s="6" t="s">
        <v>1952</v>
      </c>
      <c r="D994" s="5">
        <v>0</v>
      </c>
      <c r="E994" s="5">
        <v>587.22589500000004</v>
      </c>
      <c r="F994" s="5">
        <v>197.304</v>
      </c>
      <c r="G994" s="5">
        <v>784.52989500000001</v>
      </c>
      <c r="H994" s="5">
        <v>3264.6252549999999</v>
      </c>
      <c r="I994" s="5">
        <v>220.34625</v>
      </c>
      <c r="J994" s="5">
        <v>509.57607999999999</v>
      </c>
      <c r="K994" s="5">
        <v>3994.5475849999998</v>
      </c>
      <c r="L994" s="5">
        <v>776.61460299999999</v>
      </c>
      <c r="M994" s="5">
        <v>597.45417399999997</v>
      </c>
      <c r="N994" s="5">
        <v>73.172194000000005</v>
      </c>
      <c r="O994" s="5">
        <v>54.879145999999999</v>
      </c>
      <c r="P994" s="5">
        <v>684.79628400000001</v>
      </c>
      <c r="Q994" s="5">
        <v>82.505577000000002</v>
      </c>
      <c r="R994" s="5">
        <v>1492.8073750000001</v>
      </c>
      <c r="S994" s="5">
        <v>144.09703400000001</v>
      </c>
      <c r="T994" s="5">
        <v>0</v>
      </c>
      <c r="U994" s="5">
        <v>163.00965599999998</v>
      </c>
      <c r="V994" s="5">
        <v>621.44135900000003</v>
      </c>
      <c r="W994" s="5">
        <v>7977.0475070000011</v>
      </c>
      <c r="X994" s="5">
        <v>7894.5419300000012</v>
      </c>
      <c r="Y994" s="19">
        <v>56.873536999999999</v>
      </c>
      <c r="Z994" s="19">
        <v>276.55780099999998</v>
      </c>
      <c r="AA994" s="19">
        <v>19.793842999999999</v>
      </c>
      <c r="AB994" s="19">
        <v>51.035544000000002</v>
      </c>
      <c r="AC994" s="19">
        <v>347.38718799999998</v>
      </c>
      <c r="AD994" s="19">
        <v>71.300848999999999</v>
      </c>
      <c r="AE994" s="19">
        <v>55.867652999999997</v>
      </c>
      <c r="AF994" s="19">
        <v>6.9433379999999998</v>
      </c>
      <c r="AG994" s="19">
        <v>5.2075040000000001</v>
      </c>
      <c r="AH994" s="19">
        <v>64.034970999999999</v>
      </c>
      <c r="AI994" s="19">
        <v>7.7150559999999997</v>
      </c>
      <c r="AJ994" s="19">
        <v>132.05346599999999</v>
      </c>
      <c r="AK994" s="19">
        <v>16.397767000000002</v>
      </c>
      <c r="AL994" s="19">
        <v>0</v>
      </c>
      <c r="AM994" s="19">
        <v>624.01280700000007</v>
      </c>
    </row>
    <row r="995" spans="1:39">
      <c r="A995" s="6" t="s">
        <v>1953</v>
      </c>
      <c r="B995" s="6" t="s">
        <v>1889</v>
      </c>
      <c r="C995" s="6" t="s">
        <v>1954</v>
      </c>
      <c r="D995" s="5">
        <v>0</v>
      </c>
      <c r="E995" s="5">
        <v>152.39568599999998</v>
      </c>
      <c r="F995" s="5">
        <v>66.792000000000002</v>
      </c>
      <c r="G995" s="5">
        <v>219.18768599999999</v>
      </c>
      <c r="H995" s="5">
        <v>878.21569899999997</v>
      </c>
      <c r="I995" s="5">
        <v>61.520976000000005</v>
      </c>
      <c r="J995" s="5">
        <v>145.00899999999999</v>
      </c>
      <c r="K995" s="5">
        <v>1084.7456750000001</v>
      </c>
      <c r="L995" s="5">
        <v>323.10012900000004</v>
      </c>
      <c r="M995" s="5">
        <v>575.485411</v>
      </c>
      <c r="N995" s="5">
        <v>39.949949000000004</v>
      </c>
      <c r="O995" s="5">
        <v>29.962461999999999</v>
      </c>
      <c r="P995" s="5">
        <v>722.74426500000004</v>
      </c>
      <c r="Q995" s="5">
        <v>42.337461000000005</v>
      </c>
      <c r="R995" s="5">
        <v>1410.479548</v>
      </c>
      <c r="S995" s="5">
        <v>35.214415000000002</v>
      </c>
      <c r="T995" s="5">
        <v>76.615696</v>
      </c>
      <c r="U995" s="5">
        <v>0</v>
      </c>
      <c r="V995" s="5">
        <v>77.687989999999999</v>
      </c>
      <c r="W995" s="5">
        <v>3227.0311390000002</v>
      </c>
      <c r="X995" s="5">
        <v>3184.6936779999996</v>
      </c>
      <c r="Y995" s="19">
        <v>13.221902999999999</v>
      </c>
      <c r="Z995" s="19">
        <v>81.411653999999999</v>
      </c>
      <c r="AA995" s="19">
        <v>5.6431930000000001</v>
      </c>
      <c r="AB995" s="19">
        <v>0</v>
      </c>
      <c r="AC995" s="19">
        <v>87.054846999999995</v>
      </c>
      <c r="AD995" s="19">
        <v>31.695820000000001</v>
      </c>
      <c r="AE995" s="19">
        <v>54.109653000000002</v>
      </c>
      <c r="AF995" s="19">
        <v>3.7908650000000002</v>
      </c>
      <c r="AG995" s="19">
        <v>2.8431489999999999</v>
      </c>
      <c r="AH995" s="19">
        <v>67.852080000000001</v>
      </c>
      <c r="AI995" s="19">
        <v>4.0416309999999998</v>
      </c>
      <c r="AJ995" s="19">
        <v>128.59574699999999</v>
      </c>
      <c r="AK995" s="19">
        <v>3.164698</v>
      </c>
      <c r="AL995" s="19">
        <v>7.0874980000000001</v>
      </c>
      <c r="AM995" s="19">
        <v>270.82051300000001</v>
      </c>
    </row>
    <row r="996" spans="1:39">
      <c r="A996" s="6" t="s">
        <v>1955</v>
      </c>
      <c r="B996" s="6" t="s">
        <v>1889</v>
      </c>
      <c r="C996" s="6" t="s">
        <v>1956</v>
      </c>
      <c r="D996" s="5">
        <v>0</v>
      </c>
      <c r="E996" s="5">
        <v>334.7715</v>
      </c>
      <c r="F996" s="5">
        <v>155.37299999999999</v>
      </c>
      <c r="G996" s="5">
        <v>490.14449999999999</v>
      </c>
      <c r="H996" s="5">
        <v>2828.15425</v>
      </c>
      <c r="I996" s="5">
        <v>142.55350000000001</v>
      </c>
      <c r="J996" s="5">
        <v>176.05286600000002</v>
      </c>
      <c r="K996" s="5">
        <v>3146.760616</v>
      </c>
      <c r="L996" s="5">
        <v>538.13979700000004</v>
      </c>
      <c r="M996" s="5">
        <v>467.40830999999997</v>
      </c>
      <c r="N996" s="5">
        <v>47.111474000000001</v>
      </c>
      <c r="O996" s="5">
        <v>35.333606000000003</v>
      </c>
      <c r="P996" s="5">
        <v>535.73895299999992</v>
      </c>
      <c r="Q996" s="5">
        <v>64.546862000000004</v>
      </c>
      <c r="R996" s="5">
        <v>1150.1392050000002</v>
      </c>
      <c r="S996" s="5">
        <v>56.77881</v>
      </c>
      <c r="T996" s="5">
        <v>164.176491</v>
      </c>
      <c r="U996" s="5">
        <v>0</v>
      </c>
      <c r="V996" s="5">
        <v>223.180925</v>
      </c>
      <c r="W996" s="5">
        <v>5769.3203439999997</v>
      </c>
      <c r="X996" s="5">
        <v>5704.7734819999996</v>
      </c>
      <c r="Y996" s="19">
        <v>29.538661000000001</v>
      </c>
      <c r="Z996" s="19">
        <v>277.58800400000001</v>
      </c>
      <c r="AA996" s="19">
        <v>12.912801</v>
      </c>
      <c r="AB996" s="19">
        <v>30.794937999999998</v>
      </c>
      <c r="AC996" s="19">
        <v>321.29574300000002</v>
      </c>
      <c r="AD996" s="19">
        <v>45.782995999999997</v>
      </c>
      <c r="AE996" s="19">
        <v>35.710582000000002</v>
      </c>
      <c r="AF996" s="19">
        <v>4.4704280000000001</v>
      </c>
      <c r="AG996" s="19">
        <v>3.3528220000000002</v>
      </c>
      <c r="AH996" s="19">
        <v>40.931128999999999</v>
      </c>
      <c r="AI996" s="19">
        <v>4.9314609999999997</v>
      </c>
      <c r="AJ996" s="19">
        <v>84.464961000000002</v>
      </c>
      <c r="AK996" s="19">
        <v>6.5444870000000002</v>
      </c>
      <c r="AL996" s="19">
        <v>15.187495999999999</v>
      </c>
      <c r="AM996" s="19">
        <v>502.81434400000001</v>
      </c>
    </row>
    <row r="997" spans="1:39">
      <c r="A997" s="6" t="s">
        <v>1957</v>
      </c>
      <c r="B997" s="6" t="s">
        <v>1889</v>
      </c>
      <c r="C997" s="6" t="s">
        <v>1958</v>
      </c>
      <c r="D997" s="5">
        <v>0</v>
      </c>
      <c r="E997" s="5">
        <v>472.611786</v>
      </c>
      <c r="F997" s="5">
        <v>153.042</v>
      </c>
      <c r="G997" s="5">
        <v>625.65378600000008</v>
      </c>
      <c r="H997" s="5">
        <v>2662.34627</v>
      </c>
      <c r="I997" s="5">
        <v>210.088517</v>
      </c>
      <c r="J997" s="5">
        <v>0</v>
      </c>
      <c r="K997" s="5">
        <v>2872.4347870000001</v>
      </c>
      <c r="L997" s="5">
        <v>879.09038800000008</v>
      </c>
      <c r="M997" s="5">
        <v>614.81766000000005</v>
      </c>
      <c r="N997" s="5">
        <v>87.754451000000003</v>
      </c>
      <c r="O997" s="5">
        <v>65.815839000000011</v>
      </c>
      <c r="P997" s="5">
        <v>704.69814800000006</v>
      </c>
      <c r="Q997" s="5">
        <v>84.903390999999999</v>
      </c>
      <c r="R997" s="5">
        <v>1557.989489</v>
      </c>
      <c r="S997" s="5">
        <v>114.83662</v>
      </c>
      <c r="T997" s="5">
        <v>0</v>
      </c>
      <c r="U997" s="5">
        <v>18.736742</v>
      </c>
      <c r="V997" s="5">
        <v>581.16898700000002</v>
      </c>
      <c r="W997" s="5">
        <v>6649.9107989999993</v>
      </c>
      <c r="X997" s="5">
        <v>6565.0074079999995</v>
      </c>
      <c r="Y997" s="19">
        <v>50.857652000000002</v>
      </c>
      <c r="Z997" s="19">
        <v>224.49119099999999</v>
      </c>
      <c r="AA997" s="19">
        <v>21.034206000000001</v>
      </c>
      <c r="AB997" s="19">
        <v>0</v>
      </c>
      <c r="AC997" s="19">
        <v>245.525397</v>
      </c>
      <c r="AD997" s="19">
        <v>77.235602</v>
      </c>
      <c r="AE997" s="19">
        <v>61.905057999999997</v>
      </c>
      <c r="AF997" s="19">
        <v>8.3270540000000004</v>
      </c>
      <c r="AG997" s="19">
        <v>6.2452909999999999</v>
      </c>
      <c r="AH997" s="19">
        <v>70.954987000000003</v>
      </c>
      <c r="AI997" s="19">
        <v>8.5487929999999999</v>
      </c>
      <c r="AJ997" s="19">
        <v>147.43239</v>
      </c>
      <c r="AK997" s="19">
        <v>13.43887</v>
      </c>
      <c r="AL997" s="19">
        <v>0</v>
      </c>
      <c r="AM997" s="19">
        <v>534.48991100000001</v>
      </c>
    </row>
    <row r="998" spans="1:39">
      <c r="A998" s="6" t="s">
        <v>1959</v>
      </c>
      <c r="B998" s="6" t="s">
        <v>1889</v>
      </c>
      <c r="C998" s="6" t="s">
        <v>1960</v>
      </c>
      <c r="D998" s="5">
        <v>0</v>
      </c>
      <c r="E998" s="5">
        <v>92.545811</v>
      </c>
      <c r="F998" s="5">
        <v>43.41</v>
      </c>
      <c r="G998" s="5">
        <v>135.95581099999998</v>
      </c>
      <c r="H998" s="5">
        <v>649.14093500000001</v>
      </c>
      <c r="I998" s="5">
        <v>57.497142999999994</v>
      </c>
      <c r="J998" s="5">
        <v>316.44595700000002</v>
      </c>
      <c r="K998" s="5">
        <v>1023.0840350000002</v>
      </c>
      <c r="L998" s="5">
        <v>322.64121600000004</v>
      </c>
      <c r="M998" s="5">
        <v>456.66606199999995</v>
      </c>
      <c r="N998" s="5">
        <v>41.476582999999998</v>
      </c>
      <c r="O998" s="5">
        <v>31.107437999999998</v>
      </c>
      <c r="P998" s="5">
        <v>576.015218</v>
      </c>
      <c r="Q998" s="5">
        <v>32.128745000000002</v>
      </c>
      <c r="R998" s="5">
        <v>1137.3940460000001</v>
      </c>
      <c r="S998" s="5">
        <v>18.448952000000002</v>
      </c>
      <c r="T998" s="5">
        <v>0</v>
      </c>
      <c r="U998" s="5">
        <v>0</v>
      </c>
      <c r="V998" s="5">
        <v>59.263868000000002</v>
      </c>
      <c r="W998" s="5">
        <v>2696.7879279999997</v>
      </c>
      <c r="X998" s="5">
        <v>2664.6591829999998</v>
      </c>
      <c r="Y998" s="19">
        <v>9.2123810000000006</v>
      </c>
      <c r="Z998" s="19">
        <v>53.604604000000002</v>
      </c>
      <c r="AA998" s="19">
        <v>5.1859909999999996</v>
      </c>
      <c r="AB998" s="19">
        <v>45.606135999999999</v>
      </c>
      <c r="AC998" s="19">
        <v>104.396731</v>
      </c>
      <c r="AD998" s="19">
        <v>32.336719000000002</v>
      </c>
      <c r="AE998" s="19">
        <v>40.161945000000003</v>
      </c>
      <c r="AF998" s="19">
        <v>3.935727</v>
      </c>
      <c r="AG998" s="19">
        <v>2.951797</v>
      </c>
      <c r="AH998" s="19">
        <v>50.871879999999997</v>
      </c>
      <c r="AI998" s="19">
        <v>2.6999140000000001</v>
      </c>
      <c r="AJ998" s="19">
        <v>97.921349000000006</v>
      </c>
      <c r="AK998" s="19">
        <v>2.109445</v>
      </c>
      <c r="AL998" s="19">
        <v>0</v>
      </c>
      <c r="AM998" s="19">
        <v>245.97662500000001</v>
      </c>
    </row>
    <row r="999" spans="1:39">
      <c r="A999" s="6" t="s">
        <v>1961</v>
      </c>
      <c r="B999" s="6" t="s">
        <v>1889</v>
      </c>
      <c r="C999" s="6" t="s">
        <v>1962</v>
      </c>
      <c r="D999" s="5">
        <v>0</v>
      </c>
      <c r="E999" s="5">
        <v>433.55818900000003</v>
      </c>
      <c r="F999" s="5">
        <v>178.03200000000001</v>
      </c>
      <c r="G999" s="5">
        <v>611.59018900000001</v>
      </c>
      <c r="H999" s="5">
        <v>2903.7099780000003</v>
      </c>
      <c r="I999" s="5">
        <v>161.15907199999998</v>
      </c>
      <c r="J999" s="5">
        <v>322.56696299999999</v>
      </c>
      <c r="K999" s="5">
        <v>3387.4360130000005</v>
      </c>
      <c r="L999" s="5">
        <v>609.00079599999992</v>
      </c>
      <c r="M999" s="5">
        <v>823.43175399999996</v>
      </c>
      <c r="N999" s="5">
        <v>54.869219999999999</v>
      </c>
      <c r="O999" s="5">
        <v>41.151916</v>
      </c>
      <c r="P999" s="5">
        <v>1100.7274890000001</v>
      </c>
      <c r="Q999" s="5">
        <v>0</v>
      </c>
      <c r="R999" s="5">
        <v>2020.1803789999999</v>
      </c>
      <c r="S999" s="5">
        <v>104.96651300000001</v>
      </c>
      <c r="T999" s="5">
        <v>0</v>
      </c>
      <c r="U999" s="5">
        <v>0</v>
      </c>
      <c r="V999" s="5">
        <v>297.62441999999999</v>
      </c>
      <c r="W999" s="5">
        <v>7030.7983100000001</v>
      </c>
      <c r="X999" s="5">
        <v>7030.7983100000001</v>
      </c>
      <c r="Y999" s="19">
        <v>38.488481999999998</v>
      </c>
      <c r="Z999" s="19">
        <v>220.60675900000001</v>
      </c>
      <c r="AA999" s="19">
        <v>15.150998</v>
      </c>
      <c r="AB999" s="19">
        <v>45.793522000000003</v>
      </c>
      <c r="AC999" s="19">
        <v>281.55127900000002</v>
      </c>
      <c r="AD999" s="19">
        <v>52.426220000000001</v>
      </c>
      <c r="AE999" s="19">
        <v>72.141441999999998</v>
      </c>
      <c r="AF999" s="19">
        <v>5.2065619999999999</v>
      </c>
      <c r="AG999" s="19">
        <v>3.9049230000000001</v>
      </c>
      <c r="AH999" s="19">
        <v>96.621459000000002</v>
      </c>
      <c r="AI999" s="19">
        <v>0</v>
      </c>
      <c r="AJ999" s="19">
        <v>177.87438599999999</v>
      </c>
      <c r="AK999" s="19">
        <v>10.755015999999999</v>
      </c>
      <c r="AL999" s="19">
        <v>0</v>
      </c>
      <c r="AM999" s="19">
        <v>561.09538299999997</v>
      </c>
    </row>
    <row r="1000" spans="1:39">
      <c r="A1000" s="6" t="s">
        <v>1963</v>
      </c>
      <c r="B1000" s="6" t="s">
        <v>1889</v>
      </c>
      <c r="C1000" s="6" t="s">
        <v>1964</v>
      </c>
      <c r="D1000" s="5">
        <v>0</v>
      </c>
      <c r="E1000" s="5">
        <v>196.05743799999999</v>
      </c>
      <c r="F1000" s="5">
        <v>93.888000000000005</v>
      </c>
      <c r="G1000" s="5">
        <v>289.94543799999997</v>
      </c>
      <c r="H1000" s="5">
        <v>1301.0366370000002</v>
      </c>
      <c r="I1000" s="5">
        <v>74.171505999999994</v>
      </c>
      <c r="J1000" s="5">
        <v>158.343301</v>
      </c>
      <c r="K1000" s="5">
        <v>1533.5514440000002</v>
      </c>
      <c r="L1000" s="5">
        <v>514.65006400000004</v>
      </c>
      <c r="M1000" s="5">
        <v>536.94202199999995</v>
      </c>
      <c r="N1000" s="5">
        <v>61.151275999999996</v>
      </c>
      <c r="O1000" s="5">
        <v>45.863458000000001</v>
      </c>
      <c r="P1000" s="5">
        <v>688.23765500000002</v>
      </c>
      <c r="Q1000" s="5">
        <v>31.325710999999998</v>
      </c>
      <c r="R1000" s="5">
        <v>1363.5201219999999</v>
      </c>
      <c r="S1000" s="5">
        <v>34.847566</v>
      </c>
      <c r="T1000" s="5">
        <v>0</v>
      </c>
      <c r="U1000" s="5">
        <v>0</v>
      </c>
      <c r="V1000" s="5">
        <v>118.526877</v>
      </c>
      <c r="W1000" s="5">
        <v>3855.0415110000004</v>
      </c>
      <c r="X1000" s="5">
        <v>3823.7158000000004</v>
      </c>
      <c r="Y1000" s="19">
        <v>17.299185999999999</v>
      </c>
      <c r="Z1000" s="19">
        <v>114.94550099999999</v>
      </c>
      <c r="AA1000" s="19">
        <v>7.4021119999999998</v>
      </c>
      <c r="AB1000" s="19">
        <v>25.252044000000001</v>
      </c>
      <c r="AC1000" s="19">
        <v>147.59965700000001</v>
      </c>
      <c r="AD1000" s="19">
        <v>47.703107000000003</v>
      </c>
      <c r="AE1000" s="19">
        <v>55.978436000000002</v>
      </c>
      <c r="AF1000" s="19">
        <v>5.8026669999999996</v>
      </c>
      <c r="AG1000" s="19">
        <v>4.3520019999999997</v>
      </c>
      <c r="AH1000" s="19">
        <v>70.844224999999994</v>
      </c>
      <c r="AI1000" s="19">
        <v>3.7996050000000001</v>
      </c>
      <c r="AJ1000" s="19">
        <v>136.97732999999999</v>
      </c>
      <c r="AK1000" s="19">
        <v>3.4856750000000001</v>
      </c>
      <c r="AL1000" s="19">
        <v>0</v>
      </c>
      <c r="AM1000" s="19">
        <v>353.064955</v>
      </c>
    </row>
    <row r="1001" spans="1:39">
      <c r="A1001" s="6" t="s">
        <v>1965</v>
      </c>
      <c r="B1001" s="6" t="s">
        <v>1889</v>
      </c>
      <c r="C1001" s="6" t="s">
        <v>1966</v>
      </c>
      <c r="D1001" s="5">
        <v>0</v>
      </c>
      <c r="E1001" s="5">
        <v>282.62393799999995</v>
      </c>
      <c r="F1001" s="5">
        <v>106.515</v>
      </c>
      <c r="G1001" s="5">
        <v>389.13893799999994</v>
      </c>
      <c r="H1001" s="5">
        <v>1400.2885160000001</v>
      </c>
      <c r="I1001" s="5">
        <v>99.427318</v>
      </c>
      <c r="J1001" s="5">
        <v>159.050512</v>
      </c>
      <c r="K1001" s="5">
        <v>1658.7663459999999</v>
      </c>
      <c r="L1001" s="5">
        <v>582.13846999999998</v>
      </c>
      <c r="M1001" s="5">
        <v>697.73126000000002</v>
      </c>
      <c r="N1001" s="5">
        <v>66.42427099999999</v>
      </c>
      <c r="O1001" s="5">
        <v>49.818203999999994</v>
      </c>
      <c r="P1001" s="5">
        <v>892.21250899999995</v>
      </c>
      <c r="Q1001" s="5">
        <v>41.953609</v>
      </c>
      <c r="R1001" s="5">
        <v>1748.1398529999999</v>
      </c>
      <c r="S1001" s="5">
        <v>61.254930000000002</v>
      </c>
      <c r="T1001" s="5">
        <v>0</v>
      </c>
      <c r="U1001" s="5">
        <v>32.882982000000005</v>
      </c>
      <c r="V1001" s="5">
        <v>230.63354699999999</v>
      </c>
      <c r="W1001" s="5">
        <v>4702.9550659999995</v>
      </c>
      <c r="X1001" s="5">
        <v>4661.0014569999994</v>
      </c>
      <c r="Y1001" s="19">
        <v>26.075127999999999</v>
      </c>
      <c r="Z1001" s="19">
        <v>117.897345</v>
      </c>
      <c r="AA1001" s="19">
        <v>10.174645999999999</v>
      </c>
      <c r="AB1001" s="19">
        <v>18.191058999999999</v>
      </c>
      <c r="AC1001" s="19">
        <v>146.26304999999999</v>
      </c>
      <c r="AD1001" s="19">
        <v>53.475822000000001</v>
      </c>
      <c r="AE1001" s="19">
        <v>76.371222000000003</v>
      </c>
      <c r="AF1001" s="19">
        <v>6.3030229999999996</v>
      </c>
      <c r="AG1001" s="19">
        <v>4.7272679999999996</v>
      </c>
      <c r="AH1001" s="19">
        <v>96.065839999999994</v>
      </c>
      <c r="AI1001" s="19">
        <v>5.5289289999999998</v>
      </c>
      <c r="AJ1001" s="19">
        <v>183.467353</v>
      </c>
      <c r="AK1001" s="19">
        <v>7.3519649999999999</v>
      </c>
      <c r="AL1001" s="19">
        <v>0</v>
      </c>
      <c r="AM1001" s="19">
        <v>416.63331799999997</v>
      </c>
    </row>
    <row r="1002" spans="1:39">
      <c r="A1002" s="6" t="s">
        <v>1967</v>
      </c>
      <c r="B1002" s="6" t="s">
        <v>1889</v>
      </c>
      <c r="C1002" s="6" t="s">
        <v>210</v>
      </c>
      <c r="D1002" s="5">
        <v>0</v>
      </c>
      <c r="E1002" s="5">
        <v>232.56688700000001</v>
      </c>
      <c r="F1002" s="5">
        <v>99.665999999999997</v>
      </c>
      <c r="G1002" s="5">
        <v>332.23288700000001</v>
      </c>
      <c r="H1002" s="5">
        <v>1310.063619</v>
      </c>
      <c r="I1002" s="5">
        <v>121.630774</v>
      </c>
      <c r="J1002" s="5">
        <v>121.277</v>
      </c>
      <c r="K1002" s="5">
        <v>1552.971393</v>
      </c>
      <c r="L1002" s="5">
        <v>526.61804599999994</v>
      </c>
      <c r="M1002" s="5">
        <v>715.69451500000002</v>
      </c>
      <c r="N1002" s="5">
        <v>55.215633000000004</v>
      </c>
      <c r="O1002" s="5">
        <v>41.411724</v>
      </c>
      <c r="P1002" s="5">
        <v>921.73226599999998</v>
      </c>
      <c r="Q1002" s="5">
        <v>39.181046000000002</v>
      </c>
      <c r="R1002" s="5">
        <v>1773.2351839999999</v>
      </c>
      <c r="S1002" s="5">
        <v>48.092824</v>
      </c>
      <c r="T1002" s="5">
        <v>0</v>
      </c>
      <c r="U1002" s="5">
        <v>0</v>
      </c>
      <c r="V1002" s="5">
        <v>220.565798</v>
      </c>
      <c r="W1002" s="5">
        <v>4453.7161320000005</v>
      </c>
      <c r="X1002" s="5">
        <v>4414.5350859999999</v>
      </c>
      <c r="Y1002" s="19">
        <v>21.659258999999999</v>
      </c>
      <c r="Z1002" s="19">
        <v>110.46798699999999</v>
      </c>
      <c r="AA1002" s="19">
        <v>10.826506999999999</v>
      </c>
      <c r="AB1002" s="19">
        <v>20.792394999999999</v>
      </c>
      <c r="AC1002" s="19">
        <v>142.08688900000001</v>
      </c>
      <c r="AD1002" s="19">
        <v>49.534810999999998</v>
      </c>
      <c r="AE1002" s="19">
        <v>73.203595000000007</v>
      </c>
      <c r="AF1002" s="19">
        <v>5.239433</v>
      </c>
      <c r="AG1002" s="19">
        <v>3.929573</v>
      </c>
      <c r="AH1002" s="19">
        <v>93.221182999999996</v>
      </c>
      <c r="AI1002" s="19">
        <v>4.6291149999999996</v>
      </c>
      <c r="AJ1002" s="19">
        <v>175.593784</v>
      </c>
      <c r="AK1002" s="19">
        <v>5.2446159999999997</v>
      </c>
      <c r="AL1002" s="19">
        <v>0</v>
      </c>
      <c r="AM1002" s="19">
        <v>394.11935900000003</v>
      </c>
    </row>
    <row r="1003" spans="1:39">
      <c r="A1003" s="6" t="s">
        <v>1968</v>
      </c>
      <c r="B1003" s="6" t="s">
        <v>1889</v>
      </c>
      <c r="C1003" s="6" t="s">
        <v>1969</v>
      </c>
      <c r="D1003" s="5">
        <v>0</v>
      </c>
      <c r="E1003" s="5">
        <v>112.58360100000002</v>
      </c>
      <c r="F1003" s="5">
        <v>49.295999999999999</v>
      </c>
      <c r="G1003" s="5">
        <v>161.87960100000004</v>
      </c>
      <c r="H1003" s="5">
        <v>685.786022</v>
      </c>
      <c r="I1003" s="5">
        <v>38.844919999999995</v>
      </c>
      <c r="J1003" s="5">
        <v>95.227000000000004</v>
      </c>
      <c r="K1003" s="5">
        <v>819.85794200000009</v>
      </c>
      <c r="L1003" s="5">
        <v>348.415817</v>
      </c>
      <c r="M1003" s="5">
        <v>418.32320400000003</v>
      </c>
      <c r="N1003" s="5">
        <v>49.490904</v>
      </c>
      <c r="O1003" s="5">
        <v>37.118178999999998</v>
      </c>
      <c r="P1003" s="5">
        <v>526.31996900000001</v>
      </c>
      <c r="Q1003" s="5">
        <v>30.214385</v>
      </c>
      <c r="R1003" s="5">
        <v>1061.466641</v>
      </c>
      <c r="S1003" s="5">
        <v>15.755709000000001</v>
      </c>
      <c r="T1003" s="5">
        <v>0</v>
      </c>
      <c r="U1003" s="5">
        <v>0</v>
      </c>
      <c r="V1003" s="5">
        <v>55.822413999999995</v>
      </c>
      <c r="W1003" s="5">
        <v>2463.198124</v>
      </c>
      <c r="X1003" s="5">
        <v>2432.9837390000002</v>
      </c>
      <c r="Y1003" s="19">
        <v>9.9338470000000001</v>
      </c>
      <c r="Z1003" s="19">
        <v>56.315375000000003</v>
      </c>
      <c r="AA1003" s="19">
        <v>3.3219949999999998</v>
      </c>
      <c r="AB1003" s="19">
        <v>14.723889</v>
      </c>
      <c r="AC1003" s="19">
        <v>74.361259000000004</v>
      </c>
      <c r="AD1003" s="19">
        <v>36.605714999999996</v>
      </c>
      <c r="AE1003" s="19">
        <v>37.171494000000003</v>
      </c>
      <c r="AF1003" s="19">
        <v>4.6962099999999998</v>
      </c>
      <c r="AG1003" s="19">
        <v>3.5221580000000001</v>
      </c>
      <c r="AH1003" s="19">
        <v>46.920135000000002</v>
      </c>
      <c r="AI1003" s="19">
        <v>2.5952519999999999</v>
      </c>
      <c r="AJ1003" s="19">
        <v>92.309996999999996</v>
      </c>
      <c r="AK1003" s="19">
        <v>1.7862199999999999</v>
      </c>
      <c r="AL1003" s="19">
        <v>0</v>
      </c>
      <c r="AM1003" s="19">
        <v>214.99703800000003</v>
      </c>
    </row>
    <row r="1004" spans="1:39">
      <c r="A1004" s="6" t="s">
        <v>1970</v>
      </c>
      <c r="B1004" s="6" t="s">
        <v>1889</v>
      </c>
      <c r="C1004" s="6" t="s">
        <v>807</v>
      </c>
      <c r="D1004" s="5">
        <v>0</v>
      </c>
      <c r="E1004" s="5">
        <v>71.804395999999997</v>
      </c>
      <c r="F1004" s="5">
        <v>29.888999999999999</v>
      </c>
      <c r="G1004" s="5">
        <v>101.69339599999999</v>
      </c>
      <c r="H1004" s="5">
        <v>428.19571399999995</v>
      </c>
      <c r="I1004" s="5">
        <v>31.584661000000001</v>
      </c>
      <c r="J1004" s="5">
        <v>0</v>
      </c>
      <c r="K1004" s="5">
        <v>459.78037499999999</v>
      </c>
      <c r="L1004" s="5">
        <v>336.475663</v>
      </c>
      <c r="M1004" s="5">
        <v>561.90692100000001</v>
      </c>
      <c r="N1004" s="5">
        <v>45.734189000000001</v>
      </c>
      <c r="O1004" s="5">
        <v>34.300641999999996</v>
      </c>
      <c r="P1004" s="5">
        <v>707.82969400000002</v>
      </c>
      <c r="Q1004" s="5">
        <v>40.080591999999996</v>
      </c>
      <c r="R1004" s="5">
        <v>1389.852038</v>
      </c>
      <c r="S1004" s="5">
        <v>16.537614000000001</v>
      </c>
      <c r="T1004" s="5">
        <v>218.90198800000002</v>
      </c>
      <c r="U1004" s="5">
        <v>0</v>
      </c>
      <c r="V1004" s="5">
        <v>55.660758000000001</v>
      </c>
      <c r="W1004" s="5">
        <v>2578.901832</v>
      </c>
      <c r="X1004" s="5">
        <v>2538.8212399999998</v>
      </c>
      <c r="Y1004" s="19">
        <v>7.1902900000000001</v>
      </c>
      <c r="Z1004" s="19">
        <v>42.337964999999997</v>
      </c>
      <c r="AA1004" s="19">
        <v>2.918472</v>
      </c>
      <c r="AB1004" s="19">
        <v>0</v>
      </c>
      <c r="AC1004" s="19">
        <v>45.256436999999998</v>
      </c>
      <c r="AD1004" s="19">
        <v>33.971220000000002</v>
      </c>
      <c r="AE1004" s="19">
        <v>55.011916999999997</v>
      </c>
      <c r="AF1004" s="19">
        <v>4.339734</v>
      </c>
      <c r="AG1004" s="19">
        <v>3.2547999999999999</v>
      </c>
      <c r="AH1004" s="19">
        <v>68.935888000000006</v>
      </c>
      <c r="AI1004" s="19">
        <v>4.1370290000000001</v>
      </c>
      <c r="AJ1004" s="19">
        <v>131.542339</v>
      </c>
      <c r="AK1004" s="19">
        <v>1.7733620000000001</v>
      </c>
      <c r="AL1004" s="19">
        <v>20.249995999999999</v>
      </c>
      <c r="AM1004" s="19">
        <v>239.98364400000003</v>
      </c>
    </row>
    <row r="1005" spans="1:39">
      <c r="A1005" s="6" t="s">
        <v>1971</v>
      </c>
      <c r="B1005" s="6" t="s">
        <v>1889</v>
      </c>
      <c r="C1005" s="6" t="s">
        <v>1972</v>
      </c>
      <c r="D1005" s="5">
        <v>0</v>
      </c>
      <c r="E1005" s="5">
        <v>86.804079999999999</v>
      </c>
      <c r="F1005" s="5">
        <v>35.012999999999998</v>
      </c>
      <c r="G1005" s="5">
        <v>121.81708</v>
      </c>
      <c r="H1005" s="5">
        <v>549.98915800000009</v>
      </c>
      <c r="I1005" s="5">
        <v>39.375178999999996</v>
      </c>
      <c r="J1005" s="5">
        <v>69.686886000000001</v>
      </c>
      <c r="K1005" s="5">
        <v>659.05122300000005</v>
      </c>
      <c r="L1005" s="5">
        <v>400.13645000000002</v>
      </c>
      <c r="M1005" s="5">
        <v>493.08455099999998</v>
      </c>
      <c r="N1005" s="5">
        <v>54.467469999999999</v>
      </c>
      <c r="O1005" s="5">
        <v>40.850603</v>
      </c>
      <c r="P1005" s="5">
        <v>630.58457999999996</v>
      </c>
      <c r="Q1005" s="5">
        <v>29.612766999999998</v>
      </c>
      <c r="R1005" s="5">
        <v>1248.5999709999999</v>
      </c>
      <c r="S1005" s="5">
        <v>15.084878</v>
      </c>
      <c r="T1005" s="5">
        <v>0</v>
      </c>
      <c r="U1005" s="5">
        <v>0</v>
      </c>
      <c r="V1005" s="5">
        <v>89.338796000000002</v>
      </c>
      <c r="W1005" s="5">
        <v>2534.0283979999999</v>
      </c>
      <c r="X1005" s="5">
        <v>2504.4156309999998</v>
      </c>
      <c r="Y1005" s="19">
        <v>8.9844749999999998</v>
      </c>
      <c r="Z1005" s="19">
        <v>52.191664000000003</v>
      </c>
      <c r="AA1005" s="19">
        <v>4.1750410000000002</v>
      </c>
      <c r="AB1005" s="19">
        <v>9.7969290000000004</v>
      </c>
      <c r="AC1005" s="19">
        <v>66.163634000000002</v>
      </c>
      <c r="AD1005" s="19">
        <v>40.565921000000003</v>
      </c>
      <c r="AE1005" s="19">
        <v>52.130105</v>
      </c>
      <c r="AF1005" s="19">
        <v>5.1684380000000001</v>
      </c>
      <c r="AG1005" s="19">
        <v>3.8763290000000001</v>
      </c>
      <c r="AH1005" s="19">
        <v>65.770756000000006</v>
      </c>
      <c r="AI1005" s="19">
        <v>3.6579039999999998</v>
      </c>
      <c r="AJ1005" s="19">
        <v>126.945628</v>
      </c>
      <c r="AK1005" s="19">
        <v>2.2748620000000002</v>
      </c>
      <c r="AL1005" s="19">
        <v>0</v>
      </c>
      <c r="AM1005" s="19">
        <v>244.93451999999999</v>
      </c>
    </row>
    <row r="1006" spans="1:39">
      <c r="A1006" s="6" t="s">
        <v>1973</v>
      </c>
      <c r="B1006" s="6" t="s">
        <v>1889</v>
      </c>
      <c r="C1006" s="6" t="s">
        <v>1974</v>
      </c>
      <c r="D1006" s="5">
        <v>0</v>
      </c>
      <c r="E1006" s="5">
        <v>202.923473</v>
      </c>
      <c r="F1006" s="5">
        <v>84.129000000000005</v>
      </c>
      <c r="G1006" s="5">
        <v>287.05247300000002</v>
      </c>
      <c r="H1006" s="5">
        <v>1162.4983710000001</v>
      </c>
      <c r="I1006" s="5">
        <v>92.153148999999999</v>
      </c>
      <c r="J1006" s="5">
        <v>135.80500000000001</v>
      </c>
      <c r="K1006" s="5">
        <v>1390.45652</v>
      </c>
      <c r="L1006" s="5">
        <v>499.15076699999997</v>
      </c>
      <c r="M1006" s="5">
        <v>596.96420499999999</v>
      </c>
      <c r="N1006" s="5">
        <v>59.999139999999997</v>
      </c>
      <c r="O1006" s="5">
        <v>44.999353999999997</v>
      </c>
      <c r="P1006" s="5">
        <v>772.30734499999994</v>
      </c>
      <c r="Q1006" s="5">
        <v>30.630468</v>
      </c>
      <c r="R1006" s="5">
        <v>1504.9005120000002</v>
      </c>
      <c r="S1006" s="5">
        <v>41.727955000000001</v>
      </c>
      <c r="T1006" s="5">
        <v>71.143147999999997</v>
      </c>
      <c r="U1006" s="5">
        <v>0</v>
      </c>
      <c r="V1006" s="5">
        <v>182.70392800000002</v>
      </c>
      <c r="W1006" s="5">
        <v>3977.135303</v>
      </c>
      <c r="X1006" s="5">
        <v>3946.5048350000002</v>
      </c>
      <c r="Y1006" s="19">
        <v>17.905011999999999</v>
      </c>
      <c r="Z1006" s="19">
        <v>98.696681999999996</v>
      </c>
      <c r="AA1006" s="19">
        <v>10.10689</v>
      </c>
      <c r="AB1006" s="19">
        <v>89.933706999999998</v>
      </c>
      <c r="AC1006" s="19">
        <v>198.737279</v>
      </c>
      <c r="AD1006" s="19">
        <v>46.32132</v>
      </c>
      <c r="AE1006" s="19">
        <v>57.567880000000002</v>
      </c>
      <c r="AF1006" s="19">
        <v>5.6933410000000002</v>
      </c>
      <c r="AG1006" s="19">
        <v>4.2700060000000004</v>
      </c>
      <c r="AH1006" s="19">
        <v>73.999412000000007</v>
      </c>
      <c r="AI1006" s="19">
        <v>3.2347579999999998</v>
      </c>
      <c r="AJ1006" s="19">
        <v>141.53063900000001</v>
      </c>
      <c r="AK1006" s="19">
        <v>3.772961</v>
      </c>
      <c r="AL1006" s="19">
        <v>6.5812600000000003</v>
      </c>
      <c r="AM1006" s="19">
        <v>414.84847100000002</v>
      </c>
    </row>
    <row r="1007" spans="1:39">
      <c r="A1007" s="6" t="s">
        <v>1975</v>
      </c>
      <c r="B1007" s="6" t="s">
        <v>1889</v>
      </c>
      <c r="C1007" s="6" t="s">
        <v>1976</v>
      </c>
      <c r="D1007" s="5">
        <v>0</v>
      </c>
      <c r="E1007" s="5">
        <v>160.035439</v>
      </c>
      <c r="F1007" s="5">
        <v>66.183000000000007</v>
      </c>
      <c r="G1007" s="5">
        <v>226.21843899999999</v>
      </c>
      <c r="H1007" s="5">
        <v>1053.578966</v>
      </c>
      <c r="I1007" s="5">
        <v>58.701709999999999</v>
      </c>
      <c r="J1007" s="5">
        <v>103.61799999999999</v>
      </c>
      <c r="K1007" s="5">
        <v>1215.898676</v>
      </c>
      <c r="L1007" s="5">
        <v>352.22100699999999</v>
      </c>
      <c r="M1007" s="5">
        <v>446.67578100000003</v>
      </c>
      <c r="N1007" s="5">
        <v>40.723048999999996</v>
      </c>
      <c r="O1007" s="5">
        <v>30.542287000000002</v>
      </c>
      <c r="P1007" s="5">
        <v>570.8339840000001</v>
      </c>
      <c r="Q1007" s="5">
        <v>27.061176</v>
      </c>
      <c r="R1007" s="5">
        <v>1115.8362770000001</v>
      </c>
      <c r="S1007" s="5">
        <v>19.464406999999998</v>
      </c>
      <c r="T1007" s="5">
        <v>0</v>
      </c>
      <c r="U1007" s="5">
        <v>0</v>
      </c>
      <c r="V1007" s="5">
        <v>88.253444000000002</v>
      </c>
      <c r="W1007" s="5">
        <v>3017.8922500000003</v>
      </c>
      <c r="X1007" s="5">
        <v>2990.8310740000006</v>
      </c>
      <c r="Y1007" s="19">
        <v>14.120773</v>
      </c>
      <c r="Z1007" s="19">
        <v>95.927520999999999</v>
      </c>
      <c r="AA1007" s="19">
        <v>5.1329349999999998</v>
      </c>
      <c r="AB1007" s="19">
        <v>80.264868000000007</v>
      </c>
      <c r="AC1007" s="19">
        <v>181.32532399999999</v>
      </c>
      <c r="AD1007" s="19">
        <v>34.554527999999998</v>
      </c>
      <c r="AE1007" s="19">
        <v>43.672260999999999</v>
      </c>
      <c r="AF1007" s="19">
        <v>3.8642270000000001</v>
      </c>
      <c r="AG1007" s="19">
        <v>2.8981690000000002</v>
      </c>
      <c r="AH1007" s="19">
        <v>55.471612999999998</v>
      </c>
      <c r="AI1007" s="19">
        <v>2.8457050000000002</v>
      </c>
      <c r="AJ1007" s="19">
        <v>105.90627000000001</v>
      </c>
      <c r="AK1007" s="19">
        <v>2.4980820000000001</v>
      </c>
      <c r="AL1007" s="19">
        <v>0</v>
      </c>
      <c r="AM1007" s="19">
        <v>338.40497700000003</v>
      </c>
    </row>
    <row r="1008" spans="1:39">
      <c r="A1008" s="6" t="s">
        <v>1977</v>
      </c>
      <c r="B1008" s="6" t="s">
        <v>1889</v>
      </c>
      <c r="C1008" s="6" t="s">
        <v>1978</v>
      </c>
      <c r="D1008" s="5">
        <v>0</v>
      </c>
      <c r="E1008" s="5">
        <v>87.526898999999986</v>
      </c>
      <c r="F1008" s="5">
        <v>39.161999999999999</v>
      </c>
      <c r="G1008" s="5">
        <v>126.68889899999999</v>
      </c>
      <c r="H1008" s="5">
        <v>597.04237799999999</v>
      </c>
      <c r="I1008" s="5">
        <v>47.876076999999995</v>
      </c>
      <c r="J1008" s="5">
        <v>132.52273199999999</v>
      </c>
      <c r="K1008" s="5">
        <v>777.44118700000001</v>
      </c>
      <c r="L1008" s="5">
        <v>361.27654200000001</v>
      </c>
      <c r="M1008" s="5">
        <v>479.56115699999998</v>
      </c>
      <c r="N1008" s="5">
        <v>54.341602000000002</v>
      </c>
      <c r="O1008" s="5">
        <v>40.756201999999995</v>
      </c>
      <c r="P1008" s="5">
        <v>601.08941799999991</v>
      </c>
      <c r="Q1008" s="5">
        <v>35.977472999999996</v>
      </c>
      <c r="R1008" s="5">
        <v>1211.725852</v>
      </c>
      <c r="S1008" s="5">
        <v>15.527583</v>
      </c>
      <c r="T1008" s="5">
        <v>0</v>
      </c>
      <c r="U1008" s="5">
        <v>0</v>
      </c>
      <c r="V1008" s="5">
        <v>49.646825</v>
      </c>
      <c r="W1008" s="5">
        <v>2542.3068880000001</v>
      </c>
      <c r="X1008" s="5">
        <v>2506.3294150000002</v>
      </c>
      <c r="Y1008" s="19">
        <v>8.1444430000000008</v>
      </c>
      <c r="Z1008" s="19">
        <v>53.600149999999999</v>
      </c>
      <c r="AA1008" s="19">
        <v>4.2791639999999997</v>
      </c>
      <c r="AB1008" s="19">
        <v>17.108318000000001</v>
      </c>
      <c r="AC1008" s="19">
        <v>74.987632000000005</v>
      </c>
      <c r="AD1008" s="19">
        <v>38.598101999999997</v>
      </c>
      <c r="AE1008" s="19">
        <v>49.15549</v>
      </c>
      <c r="AF1008" s="19">
        <v>5.1564940000000004</v>
      </c>
      <c r="AG1008" s="19">
        <v>3.8673709999999999</v>
      </c>
      <c r="AH1008" s="19">
        <v>61.096474999999998</v>
      </c>
      <c r="AI1008" s="19">
        <v>3.991126</v>
      </c>
      <c r="AJ1008" s="19">
        <v>119.27583</v>
      </c>
      <c r="AK1008" s="19">
        <v>1.8737250000000001</v>
      </c>
      <c r="AL1008" s="19">
        <v>0</v>
      </c>
      <c r="AM1008" s="19">
        <v>242.87973200000002</v>
      </c>
    </row>
    <row r="1009" spans="1:39">
      <c r="A1009" s="5" t="s">
        <v>1979</v>
      </c>
      <c r="B1009" s="5" t="s">
        <v>1980</v>
      </c>
      <c r="C1009" s="5" t="s">
        <v>1981</v>
      </c>
      <c r="D1009" s="5">
        <v>320737.22581099998</v>
      </c>
      <c r="E1009" s="5">
        <v>8762.5132080000003</v>
      </c>
      <c r="F1009" s="5">
        <v>3027.585</v>
      </c>
      <c r="G1009" s="5">
        <v>332527.32401899999</v>
      </c>
      <c r="H1009" s="5">
        <v>74613.311421000006</v>
      </c>
      <c r="I1009" s="5">
        <v>10872.34958</v>
      </c>
      <c r="J1009" s="5">
        <v>8329.1448839999994</v>
      </c>
      <c r="K1009" s="5">
        <v>93814.805885000009</v>
      </c>
      <c r="L1009" s="5">
        <v>16807.409760999999</v>
      </c>
      <c r="M1009" s="5">
        <v>0</v>
      </c>
      <c r="N1009" s="5">
        <v>2571.3661050000001</v>
      </c>
      <c r="O1009" s="5">
        <v>1928.5245789999999</v>
      </c>
      <c r="P1009" s="5">
        <v>28939.351693000001</v>
      </c>
      <c r="Q1009" s="5">
        <v>3486.6688790000003</v>
      </c>
      <c r="R1009" s="5">
        <v>36925.911255999999</v>
      </c>
      <c r="S1009" s="5">
        <v>948.509816</v>
      </c>
      <c r="T1009" s="5">
        <v>0</v>
      </c>
      <c r="U1009" s="5">
        <v>0</v>
      </c>
      <c r="V1009" s="5">
        <v>5089.2105799999999</v>
      </c>
      <c r="W1009" s="5">
        <v>486113.17131699988</v>
      </c>
      <c r="X1009" s="5">
        <v>482626.50243799988</v>
      </c>
      <c r="Y1009" s="19">
        <v>0</v>
      </c>
      <c r="Z1009" s="19">
        <v>6617.5995069999999</v>
      </c>
      <c r="AA1009" s="19">
        <v>950.23358299999995</v>
      </c>
      <c r="AB1009" s="19">
        <v>1542.7652399999999</v>
      </c>
      <c r="AC1009" s="19">
        <v>9110.5983300000007</v>
      </c>
      <c r="AD1009" s="19">
        <v>1830.666021</v>
      </c>
      <c r="AE1009" s="19">
        <v>0</v>
      </c>
      <c r="AF1009" s="19">
        <v>243.99829</v>
      </c>
      <c r="AG1009" s="19">
        <v>182.99871899999999</v>
      </c>
      <c r="AH1009" s="19">
        <v>2400.5910130000002</v>
      </c>
      <c r="AI1009" s="19">
        <v>289.22783299999998</v>
      </c>
      <c r="AJ1009" s="19">
        <v>2827.5880219999999</v>
      </c>
      <c r="AK1009" s="19">
        <v>96.154712000000004</v>
      </c>
      <c r="AL1009" s="19">
        <v>0</v>
      </c>
      <c r="AM1009" s="19">
        <v>13865.007085000001</v>
      </c>
    </row>
    <row r="1010" spans="1:39">
      <c r="A1010" s="6" t="s">
        <v>1982</v>
      </c>
      <c r="B1010" s="6" t="s">
        <v>1980</v>
      </c>
      <c r="C1010" s="6" t="s">
        <v>1983</v>
      </c>
      <c r="D1010" s="5">
        <v>0</v>
      </c>
      <c r="E1010" s="5">
        <v>216.13332399999999</v>
      </c>
      <c r="F1010" s="5">
        <v>81.165000000000006</v>
      </c>
      <c r="G1010" s="5">
        <v>297.29832400000004</v>
      </c>
      <c r="H1010" s="5">
        <v>1212.3481119999999</v>
      </c>
      <c r="I1010" s="5">
        <v>91.401350000000008</v>
      </c>
      <c r="J1010" s="5">
        <v>0</v>
      </c>
      <c r="K1010" s="5">
        <v>1303.749462</v>
      </c>
      <c r="L1010" s="5">
        <v>380.01355699999999</v>
      </c>
      <c r="M1010" s="5">
        <v>528.15981099999999</v>
      </c>
      <c r="N1010" s="5">
        <v>40.595487999999996</v>
      </c>
      <c r="O1010" s="5">
        <v>30.446616000000002</v>
      </c>
      <c r="P1010" s="5">
        <v>683.817048</v>
      </c>
      <c r="Q1010" s="5">
        <v>26.792059000000002</v>
      </c>
      <c r="R1010" s="5">
        <v>1309.8110220000001</v>
      </c>
      <c r="S1010" s="5">
        <v>22.791035999999998</v>
      </c>
      <c r="T1010" s="5">
        <v>0</v>
      </c>
      <c r="U1010" s="5">
        <v>0</v>
      </c>
      <c r="V1010" s="5">
        <v>113.644897</v>
      </c>
      <c r="W1010" s="5">
        <v>3427.3082979999999</v>
      </c>
      <c r="X1010" s="5">
        <v>3400.516239</v>
      </c>
      <c r="Y1010" s="19">
        <v>19.070588000000001</v>
      </c>
      <c r="Z1010" s="19">
        <v>96.868039999999993</v>
      </c>
      <c r="AA1010" s="19">
        <v>8.6783529999999995</v>
      </c>
      <c r="AB1010" s="19">
        <v>0</v>
      </c>
      <c r="AC1010" s="19">
        <v>105.54639299999999</v>
      </c>
      <c r="AD1010" s="19">
        <v>34.832965000000002</v>
      </c>
      <c r="AE1010" s="19">
        <v>46.769162000000001</v>
      </c>
      <c r="AF1010" s="19">
        <v>3.8521230000000002</v>
      </c>
      <c r="AG1010" s="19">
        <v>2.8890920000000002</v>
      </c>
      <c r="AH1010" s="19">
        <v>60.699388999999996</v>
      </c>
      <c r="AI1010" s="19">
        <v>2.2862330000000002</v>
      </c>
      <c r="AJ1010" s="19">
        <v>114.209766</v>
      </c>
      <c r="AK1010" s="19">
        <v>0</v>
      </c>
      <c r="AL1010" s="19">
        <v>0</v>
      </c>
      <c r="AM1010" s="19">
        <v>273.65971200000001</v>
      </c>
    </row>
    <row r="1011" spans="1:39">
      <c r="A1011" s="6" t="s">
        <v>1984</v>
      </c>
      <c r="B1011" s="6" t="s">
        <v>1980</v>
      </c>
      <c r="C1011" s="6" t="s">
        <v>1985</v>
      </c>
      <c r="D1011" s="5">
        <v>0</v>
      </c>
      <c r="E1011" s="5">
        <v>270.53905100000003</v>
      </c>
      <c r="F1011" s="5">
        <v>100.407</v>
      </c>
      <c r="G1011" s="5">
        <v>370.94605100000001</v>
      </c>
      <c r="H1011" s="5">
        <v>1350.1761040000001</v>
      </c>
      <c r="I1011" s="5">
        <v>108.45190799999999</v>
      </c>
      <c r="J1011" s="5">
        <v>0</v>
      </c>
      <c r="K1011" s="5">
        <v>1458.6280120000001</v>
      </c>
      <c r="L1011" s="5">
        <v>415.45074200000005</v>
      </c>
      <c r="M1011" s="5">
        <v>547.11937999999998</v>
      </c>
      <c r="N1011" s="5">
        <v>54.129747999999999</v>
      </c>
      <c r="O1011" s="5">
        <v>40.59731</v>
      </c>
      <c r="P1011" s="5">
        <v>695.83230000000003</v>
      </c>
      <c r="Q1011" s="5">
        <v>35.125594</v>
      </c>
      <c r="R1011" s="5">
        <v>1372.8043319999999</v>
      </c>
      <c r="S1011" s="5">
        <v>23.988254000000001</v>
      </c>
      <c r="T1011" s="5">
        <v>0</v>
      </c>
      <c r="U1011" s="5">
        <v>0</v>
      </c>
      <c r="V1011" s="5">
        <v>66.963789999999989</v>
      </c>
      <c r="W1011" s="5">
        <v>3708.7811810000003</v>
      </c>
      <c r="X1011" s="5">
        <v>3673.6555870000002</v>
      </c>
      <c r="Y1011" s="19">
        <v>23.871092999999998</v>
      </c>
      <c r="Z1011" s="19">
        <v>116.080034</v>
      </c>
      <c r="AA1011" s="19">
        <v>9.8592639999999996</v>
      </c>
      <c r="AB1011" s="19">
        <v>0</v>
      </c>
      <c r="AC1011" s="19">
        <v>125.93929799999999</v>
      </c>
      <c r="AD1011" s="19">
        <v>41.783434</v>
      </c>
      <c r="AE1011" s="19">
        <v>49.331580000000002</v>
      </c>
      <c r="AF1011" s="19">
        <v>5.1363919999999998</v>
      </c>
      <c r="AG1011" s="19">
        <v>3.852293</v>
      </c>
      <c r="AH1011" s="19">
        <v>62.754165</v>
      </c>
      <c r="AI1011" s="19">
        <v>3.1590590000000001</v>
      </c>
      <c r="AJ1011" s="19">
        <v>121.07443000000001</v>
      </c>
      <c r="AK1011" s="19">
        <v>2.6776360000000001</v>
      </c>
      <c r="AL1011" s="19">
        <v>0</v>
      </c>
      <c r="AM1011" s="19">
        <v>315.34589099999999</v>
      </c>
    </row>
    <row r="1012" spans="1:39">
      <c r="A1012" s="6" t="s">
        <v>1986</v>
      </c>
      <c r="B1012" s="6" t="s">
        <v>1980</v>
      </c>
      <c r="C1012" s="6" t="s">
        <v>1987</v>
      </c>
      <c r="D1012" s="5">
        <v>0</v>
      </c>
      <c r="E1012" s="5">
        <v>247.18145100000001</v>
      </c>
      <c r="F1012" s="5">
        <v>104.07</v>
      </c>
      <c r="G1012" s="5">
        <v>351.25145099999997</v>
      </c>
      <c r="H1012" s="5">
        <v>1811.067006</v>
      </c>
      <c r="I1012" s="5">
        <v>144.221451</v>
      </c>
      <c r="J1012" s="5">
        <v>0</v>
      </c>
      <c r="K1012" s="5">
        <v>1955.2884569999999</v>
      </c>
      <c r="L1012" s="5">
        <v>568.1393149999999</v>
      </c>
      <c r="M1012" s="5">
        <v>662.61759100000006</v>
      </c>
      <c r="N1012" s="5">
        <v>64.353883999999994</v>
      </c>
      <c r="O1012" s="5">
        <v>48.265413000000002</v>
      </c>
      <c r="P1012" s="5">
        <v>846.82237299999997</v>
      </c>
      <c r="Q1012" s="5">
        <v>40.129980000000003</v>
      </c>
      <c r="R1012" s="5">
        <v>1662.1892409999998</v>
      </c>
      <c r="S1012" s="5">
        <v>29.182916000000002</v>
      </c>
      <c r="T1012" s="5">
        <v>0</v>
      </c>
      <c r="U1012" s="5">
        <v>20.985151000000002</v>
      </c>
      <c r="V1012" s="5">
        <v>159.12390900000003</v>
      </c>
      <c r="W1012" s="5">
        <v>4746.1604399999997</v>
      </c>
      <c r="X1012" s="5">
        <v>4706.030459999999</v>
      </c>
      <c r="Y1012" s="19">
        <v>21.810127999999999</v>
      </c>
      <c r="Z1012" s="19">
        <v>157.86109500000001</v>
      </c>
      <c r="AA1012" s="19">
        <v>13.203734000000001</v>
      </c>
      <c r="AB1012" s="19">
        <v>0</v>
      </c>
      <c r="AC1012" s="19">
        <v>171.064829</v>
      </c>
      <c r="AD1012" s="19">
        <v>52.431235000000001</v>
      </c>
      <c r="AE1012" s="19">
        <v>54.962733</v>
      </c>
      <c r="AF1012" s="19">
        <v>6.1065649999999998</v>
      </c>
      <c r="AG1012" s="19">
        <v>4.5799240000000001</v>
      </c>
      <c r="AH1012" s="19">
        <v>71.050079999999994</v>
      </c>
      <c r="AI1012" s="19">
        <v>2.853434</v>
      </c>
      <c r="AJ1012" s="19">
        <v>136.69930199999999</v>
      </c>
      <c r="AK1012" s="19">
        <v>4.7145159999999997</v>
      </c>
      <c r="AL1012" s="19">
        <v>0</v>
      </c>
      <c r="AM1012" s="19">
        <v>386.72001000000006</v>
      </c>
    </row>
    <row r="1013" spans="1:39">
      <c r="A1013" s="6" t="s">
        <v>1988</v>
      </c>
      <c r="B1013" s="6" t="s">
        <v>1980</v>
      </c>
      <c r="C1013" s="6" t="s">
        <v>50</v>
      </c>
      <c r="D1013" s="5">
        <v>0</v>
      </c>
      <c r="E1013" s="5">
        <v>88.149903999999992</v>
      </c>
      <c r="F1013" s="5">
        <v>35.930999999999997</v>
      </c>
      <c r="G1013" s="5">
        <v>124.08090399999999</v>
      </c>
      <c r="H1013" s="5">
        <v>628.98214699999994</v>
      </c>
      <c r="I1013" s="5">
        <v>33.034055000000002</v>
      </c>
      <c r="J1013" s="5">
        <v>0</v>
      </c>
      <c r="K1013" s="5">
        <v>662.01620200000002</v>
      </c>
      <c r="L1013" s="5">
        <v>305.85743099999996</v>
      </c>
      <c r="M1013" s="5">
        <v>411.61476299999998</v>
      </c>
      <c r="N1013" s="5">
        <v>41.897463999999999</v>
      </c>
      <c r="O1013" s="5">
        <v>31.423098000000003</v>
      </c>
      <c r="P1013" s="5">
        <v>519.39827300000002</v>
      </c>
      <c r="Q1013" s="5">
        <v>28.836537</v>
      </c>
      <c r="R1013" s="5">
        <v>1033.1701350000001</v>
      </c>
      <c r="S1013" s="5">
        <v>9.84971</v>
      </c>
      <c r="T1013" s="5">
        <v>0</v>
      </c>
      <c r="U1013" s="5">
        <v>18.080955999999997</v>
      </c>
      <c r="V1013" s="5">
        <v>51.063285999999998</v>
      </c>
      <c r="W1013" s="5">
        <v>2204.1186239999997</v>
      </c>
      <c r="X1013" s="5">
        <v>2175.282087</v>
      </c>
      <c r="Y1013" s="19">
        <v>7.777933</v>
      </c>
      <c r="Z1013" s="19">
        <v>56.795186999999999</v>
      </c>
      <c r="AA1013" s="19">
        <v>2.8247469999999999</v>
      </c>
      <c r="AB1013" s="19">
        <v>0</v>
      </c>
      <c r="AC1013" s="19">
        <v>59.619934000000001</v>
      </c>
      <c r="AD1013" s="19">
        <v>31.917888000000001</v>
      </c>
      <c r="AE1013" s="19">
        <v>38.728292000000003</v>
      </c>
      <c r="AF1013" s="19">
        <v>3.9756649999999998</v>
      </c>
      <c r="AG1013" s="19">
        <v>2.9817490000000002</v>
      </c>
      <c r="AH1013" s="19">
        <v>48.741070000000001</v>
      </c>
      <c r="AI1013" s="19">
        <v>2.7887390000000001</v>
      </c>
      <c r="AJ1013" s="19">
        <v>94.426776000000004</v>
      </c>
      <c r="AK1013" s="19">
        <v>1.445611</v>
      </c>
      <c r="AL1013" s="19">
        <v>0</v>
      </c>
      <c r="AM1013" s="19">
        <v>195.188142</v>
      </c>
    </row>
    <row r="1014" spans="1:39">
      <c r="A1014" s="6" t="s">
        <v>1989</v>
      </c>
      <c r="B1014" s="6" t="s">
        <v>1980</v>
      </c>
      <c r="C1014" s="6" t="s">
        <v>64</v>
      </c>
      <c r="D1014" s="5">
        <v>0</v>
      </c>
      <c r="E1014" s="5">
        <v>230.12505199999998</v>
      </c>
      <c r="F1014" s="5">
        <v>99.759</v>
      </c>
      <c r="G1014" s="5">
        <v>329.884052</v>
      </c>
      <c r="H1014" s="5">
        <v>1363.9561699999999</v>
      </c>
      <c r="I1014" s="5">
        <v>112.203542</v>
      </c>
      <c r="J1014" s="5">
        <v>0</v>
      </c>
      <c r="K1014" s="5">
        <v>1476.1597119999999</v>
      </c>
      <c r="L1014" s="5">
        <v>427.39241600000003</v>
      </c>
      <c r="M1014" s="5">
        <v>496.66490500000003</v>
      </c>
      <c r="N1014" s="5">
        <v>50.246357000000003</v>
      </c>
      <c r="O1014" s="5">
        <v>37.684767999999998</v>
      </c>
      <c r="P1014" s="5">
        <v>640.09180100000003</v>
      </c>
      <c r="Q1014" s="5">
        <v>26.928695000000001</v>
      </c>
      <c r="R1014" s="5">
        <v>1251.616526</v>
      </c>
      <c r="S1014" s="5">
        <v>43.556038000000001</v>
      </c>
      <c r="T1014" s="5">
        <v>0</v>
      </c>
      <c r="U1014" s="5">
        <v>145.11606800000001</v>
      </c>
      <c r="V1014" s="5">
        <v>115.36587300000001</v>
      </c>
      <c r="W1014" s="5">
        <v>3789.0906850000006</v>
      </c>
      <c r="X1014" s="5">
        <v>3762.1619900000005</v>
      </c>
      <c r="Y1014" s="19">
        <v>20.305150999999999</v>
      </c>
      <c r="Z1014" s="19">
        <v>123.767352</v>
      </c>
      <c r="AA1014" s="19">
        <v>10.144817</v>
      </c>
      <c r="AB1014" s="19">
        <v>0</v>
      </c>
      <c r="AC1014" s="19">
        <v>133.91216900000001</v>
      </c>
      <c r="AD1014" s="19">
        <v>42.150185</v>
      </c>
      <c r="AE1014" s="19">
        <v>47.119954999999997</v>
      </c>
      <c r="AF1014" s="19">
        <v>4.7678960000000004</v>
      </c>
      <c r="AG1014" s="19">
        <v>3.5759219999999998</v>
      </c>
      <c r="AH1014" s="19">
        <v>60.565069000000001</v>
      </c>
      <c r="AI1014" s="19">
        <v>2.650204</v>
      </c>
      <c r="AJ1014" s="19">
        <v>116.028842</v>
      </c>
      <c r="AK1014" s="19">
        <v>4.0964859999999996</v>
      </c>
      <c r="AL1014" s="19">
        <v>0</v>
      </c>
      <c r="AM1014" s="19">
        <v>316.49283300000002</v>
      </c>
    </row>
    <row r="1015" spans="1:39">
      <c r="A1015" s="5" t="s">
        <v>1990</v>
      </c>
      <c r="B1015" s="5" t="s">
        <v>1980</v>
      </c>
      <c r="C1015" s="5" t="s">
        <v>1991</v>
      </c>
      <c r="D1015" s="5">
        <v>97279.128333000001</v>
      </c>
      <c r="E1015" s="5">
        <v>3371.968355</v>
      </c>
      <c r="F1015" s="5">
        <v>803.27099999999996</v>
      </c>
      <c r="G1015" s="5">
        <v>101454.36768800001</v>
      </c>
      <c r="H1015" s="5">
        <v>20505.202140999998</v>
      </c>
      <c r="I1015" s="5">
        <v>2395.5005720000004</v>
      </c>
      <c r="J1015" s="5">
        <v>2257.2883450000004</v>
      </c>
      <c r="K1015" s="5">
        <v>25157.991058</v>
      </c>
      <c r="L1015" s="5">
        <v>5221.1945300000007</v>
      </c>
      <c r="M1015" s="5">
        <v>0</v>
      </c>
      <c r="N1015" s="5">
        <v>356.47244300000006</v>
      </c>
      <c r="O1015" s="5">
        <v>267.354332</v>
      </c>
      <c r="P1015" s="5">
        <v>5964.1372489999994</v>
      </c>
      <c r="Q1015" s="5">
        <v>0</v>
      </c>
      <c r="R1015" s="5">
        <v>6587.9640239999999</v>
      </c>
      <c r="S1015" s="5">
        <v>584.90027399999997</v>
      </c>
      <c r="T1015" s="5">
        <v>0</v>
      </c>
      <c r="U1015" s="5">
        <v>245.51925800000001</v>
      </c>
      <c r="V1015" s="5">
        <v>3664.0767769999998</v>
      </c>
      <c r="W1015" s="5">
        <v>142916.01360899999</v>
      </c>
      <c r="X1015" s="5">
        <v>142916.01360899999</v>
      </c>
      <c r="Y1015" s="19">
        <v>0</v>
      </c>
      <c r="Z1015" s="19">
        <v>1529.66471</v>
      </c>
      <c r="AA1015" s="19">
        <v>232.12535500000001</v>
      </c>
      <c r="AB1015" s="19">
        <v>285.45606099999998</v>
      </c>
      <c r="AC1015" s="19">
        <v>2047.246126</v>
      </c>
      <c r="AD1015" s="19">
        <v>405.45731499999999</v>
      </c>
      <c r="AE1015" s="19">
        <v>0</v>
      </c>
      <c r="AF1015" s="19">
        <v>33.825867000000002</v>
      </c>
      <c r="AG1015" s="19">
        <v>25.369399999999999</v>
      </c>
      <c r="AH1015" s="19">
        <v>564.87835500000006</v>
      </c>
      <c r="AI1015" s="19">
        <v>0</v>
      </c>
      <c r="AJ1015" s="19">
        <v>624.073622</v>
      </c>
      <c r="AK1015" s="19">
        <v>65.768321999999998</v>
      </c>
      <c r="AL1015" s="19">
        <v>0</v>
      </c>
      <c r="AM1015" s="19">
        <v>3142.5453850000004</v>
      </c>
    </row>
    <row r="1016" spans="1:39">
      <c r="A1016" s="5" t="s">
        <v>1992</v>
      </c>
      <c r="B1016" s="5" t="s">
        <v>1980</v>
      </c>
      <c r="C1016" s="5" t="s">
        <v>1993</v>
      </c>
      <c r="D1016" s="5">
        <v>24533.289818000001</v>
      </c>
      <c r="E1016" s="5">
        <v>905.79265299999997</v>
      </c>
      <c r="F1016" s="5">
        <v>478.233</v>
      </c>
      <c r="G1016" s="5">
        <v>25917.315471000002</v>
      </c>
      <c r="H1016" s="5">
        <v>7299.6857730000002</v>
      </c>
      <c r="I1016" s="5">
        <v>577.20763800000009</v>
      </c>
      <c r="J1016" s="5">
        <v>656.92415900000003</v>
      </c>
      <c r="K1016" s="5">
        <v>8533.8175700000011</v>
      </c>
      <c r="L1016" s="5">
        <v>1450.8844099999999</v>
      </c>
      <c r="M1016" s="5">
        <v>0</v>
      </c>
      <c r="N1016" s="5">
        <v>182.12897099999998</v>
      </c>
      <c r="O1016" s="5">
        <v>136.59672899999998</v>
      </c>
      <c r="P1016" s="5">
        <v>1811.817137</v>
      </c>
      <c r="Q1016" s="5">
        <v>218.29122099999998</v>
      </c>
      <c r="R1016" s="5">
        <v>2348.8340580000004</v>
      </c>
      <c r="S1016" s="5">
        <v>110.59249000000001</v>
      </c>
      <c r="T1016" s="5">
        <v>0</v>
      </c>
      <c r="U1016" s="5">
        <v>0</v>
      </c>
      <c r="V1016" s="5">
        <v>256.68920900000001</v>
      </c>
      <c r="W1016" s="5">
        <v>38618.133207999999</v>
      </c>
      <c r="X1016" s="5">
        <v>38399.841986999993</v>
      </c>
      <c r="Y1016" s="19">
        <v>0</v>
      </c>
      <c r="Z1016" s="19">
        <v>428.07852600000001</v>
      </c>
      <c r="AA1016" s="19">
        <v>52.994965999999998</v>
      </c>
      <c r="AB1016" s="19">
        <v>95.045636999999999</v>
      </c>
      <c r="AC1016" s="19">
        <v>576.11912900000004</v>
      </c>
      <c r="AD1016" s="19">
        <v>146.02972299999999</v>
      </c>
      <c r="AE1016" s="19">
        <v>0</v>
      </c>
      <c r="AF1016" s="19">
        <v>17.282305999999998</v>
      </c>
      <c r="AG1016" s="19">
        <v>12.961729999999999</v>
      </c>
      <c r="AH1016" s="19">
        <v>149.04781800000001</v>
      </c>
      <c r="AI1016" s="19">
        <v>17.957567999999998</v>
      </c>
      <c r="AJ1016" s="19">
        <v>179.291854</v>
      </c>
      <c r="AK1016" s="19">
        <v>10.736381</v>
      </c>
      <c r="AL1016" s="19">
        <v>0</v>
      </c>
      <c r="AM1016" s="19">
        <v>912.17708700000003</v>
      </c>
    </row>
    <row r="1017" spans="1:39">
      <c r="A1017" s="6" t="s">
        <v>1994</v>
      </c>
      <c r="B1017" s="6" t="s">
        <v>1980</v>
      </c>
      <c r="C1017" s="6" t="s">
        <v>1995</v>
      </c>
      <c r="D1017" s="5">
        <v>0</v>
      </c>
      <c r="E1017" s="5">
        <v>209.63401099999999</v>
      </c>
      <c r="F1017" s="5">
        <v>124.044</v>
      </c>
      <c r="G1017" s="5">
        <v>333.67801100000003</v>
      </c>
      <c r="H1017" s="5">
        <v>1589.3807160000001</v>
      </c>
      <c r="I1017" s="5">
        <v>103.530238</v>
      </c>
      <c r="J1017" s="5">
        <v>0</v>
      </c>
      <c r="K1017" s="5">
        <v>1692.9109539999999</v>
      </c>
      <c r="L1017" s="5">
        <v>381.94610600000004</v>
      </c>
      <c r="M1017" s="5">
        <v>604.65985000000001</v>
      </c>
      <c r="N1017" s="5">
        <v>41.182713999999997</v>
      </c>
      <c r="O1017" s="5">
        <v>30.887035999999998</v>
      </c>
      <c r="P1017" s="5">
        <v>774.38550199999997</v>
      </c>
      <c r="Q1017" s="5">
        <v>35.659387000000002</v>
      </c>
      <c r="R1017" s="5">
        <v>1486.7744890000001</v>
      </c>
      <c r="S1017" s="5">
        <v>37.503347000000005</v>
      </c>
      <c r="T1017" s="5">
        <v>0</v>
      </c>
      <c r="U1017" s="5">
        <v>0</v>
      </c>
      <c r="V1017" s="5">
        <v>95.473986000000011</v>
      </c>
      <c r="W1017" s="5">
        <v>4028.286893</v>
      </c>
      <c r="X1017" s="5">
        <v>3992.6275060000003</v>
      </c>
      <c r="Y1017" s="19">
        <v>19.229606</v>
      </c>
      <c r="Z1017" s="19">
        <v>129.40527599999999</v>
      </c>
      <c r="AA1017" s="19">
        <v>9.0983479999999997</v>
      </c>
      <c r="AB1017" s="19">
        <v>0</v>
      </c>
      <c r="AC1017" s="19">
        <v>138.503624</v>
      </c>
      <c r="AD1017" s="19">
        <v>36.250160000000001</v>
      </c>
      <c r="AE1017" s="19">
        <v>50.843124000000003</v>
      </c>
      <c r="AF1017" s="19">
        <v>3.907845</v>
      </c>
      <c r="AG1017" s="19">
        <v>2.9308839999999998</v>
      </c>
      <c r="AH1017" s="19">
        <v>65.756572000000006</v>
      </c>
      <c r="AI1017" s="19">
        <v>2.6208</v>
      </c>
      <c r="AJ1017" s="19">
        <v>123.438425</v>
      </c>
      <c r="AK1017" s="19">
        <v>4.2390930000000004</v>
      </c>
      <c r="AL1017" s="19">
        <v>0</v>
      </c>
      <c r="AM1017" s="19">
        <v>321.66090800000001</v>
      </c>
    </row>
    <row r="1018" spans="1:39">
      <c r="A1018" s="6" t="s">
        <v>1996</v>
      </c>
      <c r="B1018" s="6" t="s">
        <v>1980</v>
      </c>
      <c r="C1018" s="6" t="s">
        <v>1997</v>
      </c>
      <c r="D1018" s="5">
        <v>0</v>
      </c>
      <c r="E1018" s="5">
        <v>416.58109000000002</v>
      </c>
      <c r="F1018" s="5">
        <v>172.761</v>
      </c>
      <c r="G1018" s="5">
        <v>589.3420900000001</v>
      </c>
      <c r="H1018" s="5">
        <v>2596.6219470000001</v>
      </c>
      <c r="I1018" s="5">
        <v>200.41045300000002</v>
      </c>
      <c r="J1018" s="5">
        <v>0</v>
      </c>
      <c r="K1018" s="5">
        <v>2797.0324000000001</v>
      </c>
      <c r="L1018" s="5">
        <v>716.31949399999996</v>
      </c>
      <c r="M1018" s="5">
        <v>441.76036599999998</v>
      </c>
      <c r="N1018" s="5">
        <v>72.006994000000006</v>
      </c>
      <c r="O1018" s="5">
        <v>54.005245000000002</v>
      </c>
      <c r="P1018" s="5">
        <v>506.34152399999999</v>
      </c>
      <c r="Q1018" s="5">
        <v>61.005002999999995</v>
      </c>
      <c r="R1018" s="5">
        <v>1135.119132</v>
      </c>
      <c r="S1018" s="5">
        <v>41.661800999999997</v>
      </c>
      <c r="T1018" s="5">
        <v>0</v>
      </c>
      <c r="U1018" s="5">
        <v>0</v>
      </c>
      <c r="V1018" s="5">
        <v>101.07778599999999</v>
      </c>
      <c r="W1018" s="5">
        <v>5380.5527030000003</v>
      </c>
      <c r="X1018" s="5">
        <v>5319.547700000001</v>
      </c>
      <c r="Y1018" s="19">
        <v>36.757154999999997</v>
      </c>
      <c r="Z1018" s="19">
        <v>225.30625800000001</v>
      </c>
      <c r="AA1018" s="19">
        <v>18.583002</v>
      </c>
      <c r="AB1018" s="19">
        <v>0</v>
      </c>
      <c r="AC1018" s="19">
        <v>243.88926000000001</v>
      </c>
      <c r="AD1018" s="19">
        <v>61.678716000000001</v>
      </c>
      <c r="AE1018" s="19">
        <v>41.878307</v>
      </c>
      <c r="AF1018" s="19">
        <v>6.8327720000000003</v>
      </c>
      <c r="AG1018" s="19">
        <v>5.1245789999999998</v>
      </c>
      <c r="AH1018" s="19">
        <v>48.000517000000002</v>
      </c>
      <c r="AI1018" s="19">
        <v>5.7831950000000001</v>
      </c>
      <c r="AJ1018" s="19">
        <v>101.836175</v>
      </c>
      <c r="AK1018" s="19">
        <v>4.479546</v>
      </c>
      <c r="AL1018" s="19">
        <v>0</v>
      </c>
      <c r="AM1018" s="19">
        <v>448.640852</v>
      </c>
    </row>
    <row r="1019" spans="1:39">
      <c r="A1019" s="6" t="s">
        <v>1998</v>
      </c>
      <c r="B1019" s="6" t="s">
        <v>1980</v>
      </c>
      <c r="C1019" s="6" t="s">
        <v>1999</v>
      </c>
      <c r="D1019" s="5">
        <v>0</v>
      </c>
      <c r="E1019" s="5">
        <v>232.81753400000002</v>
      </c>
      <c r="F1019" s="5">
        <v>79.802999999999997</v>
      </c>
      <c r="G1019" s="5">
        <v>312.62053399999996</v>
      </c>
      <c r="H1019" s="5">
        <v>1274.788358</v>
      </c>
      <c r="I1019" s="5">
        <v>101.13440700000001</v>
      </c>
      <c r="J1019" s="5">
        <v>0</v>
      </c>
      <c r="K1019" s="5">
        <v>1375.922765</v>
      </c>
      <c r="L1019" s="5">
        <v>417.80728600000003</v>
      </c>
      <c r="M1019" s="5">
        <v>392.14047999999997</v>
      </c>
      <c r="N1019" s="5">
        <v>55.934099000000003</v>
      </c>
      <c r="O1019" s="5">
        <v>41.950574000000003</v>
      </c>
      <c r="P1019" s="5">
        <v>512.14995399999998</v>
      </c>
      <c r="Q1019" s="5">
        <v>17.280809000000001</v>
      </c>
      <c r="R1019" s="5">
        <v>1019.455916</v>
      </c>
      <c r="S1019" s="5">
        <v>18.771692999999999</v>
      </c>
      <c r="T1019" s="5">
        <v>0</v>
      </c>
      <c r="U1019" s="5">
        <v>0</v>
      </c>
      <c r="V1019" s="5">
        <v>64.234689000000003</v>
      </c>
      <c r="W1019" s="5">
        <v>3208.8128830000001</v>
      </c>
      <c r="X1019" s="5">
        <v>3191.5320740000002</v>
      </c>
      <c r="Y1019" s="19">
        <v>20.542722999999999</v>
      </c>
      <c r="Z1019" s="19">
        <v>108.45826599999999</v>
      </c>
      <c r="AA1019" s="19">
        <v>9.2243860000000009</v>
      </c>
      <c r="AB1019" s="19">
        <v>0</v>
      </c>
      <c r="AC1019" s="19">
        <v>117.682652</v>
      </c>
      <c r="AD1019" s="19">
        <v>42.010911999999998</v>
      </c>
      <c r="AE1019" s="19">
        <v>37.804288999999997</v>
      </c>
      <c r="AF1019" s="19">
        <v>5.307607</v>
      </c>
      <c r="AG1019" s="19">
        <v>3.9807060000000001</v>
      </c>
      <c r="AH1019" s="19">
        <v>49.136271999999998</v>
      </c>
      <c r="AI1019" s="19">
        <v>1.8056779999999999</v>
      </c>
      <c r="AJ1019" s="19">
        <v>96.228874000000005</v>
      </c>
      <c r="AK1019" s="19">
        <v>2.0576159999999999</v>
      </c>
      <c r="AL1019" s="19">
        <v>0</v>
      </c>
      <c r="AM1019" s="19">
        <v>278.52277700000002</v>
      </c>
    </row>
    <row r="1020" spans="1:39">
      <c r="A1020" s="6" t="s">
        <v>2000</v>
      </c>
      <c r="B1020" s="6" t="s">
        <v>1980</v>
      </c>
      <c r="C1020" s="6" t="s">
        <v>279</v>
      </c>
      <c r="D1020" s="5">
        <v>0</v>
      </c>
      <c r="E1020" s="5">
        <v>816.949749</v>
      </c>
      <c r="F1020" s="5">
        <v>340.995</v>
      </c>
      <c r="G1020" s="5">
        <v>1157.9447489999998</v>
      </c>
      <c r="H1020" s="5">
        <v>4379.3424249999998</v>
      </c>
      <c r="I1020" s="5">
        <v>366.82185299999998</v>
      </c>
      <c r="J1020" s="5">
        <v>555.46069599999998</v>
      </c>
      <c r="K1020" s="5">
        <v>5301.6249739999994</v>
      </c>
      <c r="L1020" s="5">
        <v>1302.1089339999999</v>
      </c>
      <c r="M1020" s="5">
        <v>690.833797</v>
      </c>
      <c r="N1020" s="5">
        <v>125.998007</v>
      </c>
      <c r="O1020" s="5">
        <v>94.498505999999992</v>
      </c>
      <c r="P1020" s="5">
        <v>791.82711899999993</v>
      </c>
      <c r="Q1020" s="5">
        <v>95.400857999999999</v>
      </c>
      <c r="R1020" s="5">
        <v>1798.5582870000001</v>
      </c>
      <c r="S1020" s="5">
        <v>75.625907000000012</v>
      </c>
      <c r="T1020" s="5">
        <v>0</v>
      </c>
      <c r="U1020" s="5">
        <v>0</v>
      </c>
      <c r="V1020" s="5">
        <v>221.39381400000002</v>
      </c>
      <c r="W1020" s="5">
        <v>9857.256664999999</v>
      </c>
      <c r="X1020" s="5">
        <v>9761.8558069999999</v>
      </c>
      <c r="Y1020" s="19">
        <v>72.083802000000006</v>
      </c>
      <c r="Z1020" s="19">
        <v>361.23214400000001</v>
      </c>
      <c r="AA1020" s="19">
        <v>39.580570999999999</v>
      </c>
      <c r="AB1020" s="19">
        <v>70.248155999999994</v>
      </c>
      <c r="AC1020" s="19">
        <v>471.06087100000002</v>
      </c>
      <c r="AD1020" s="19">
        <v>114.442189</v>
      </c>
      <c r="AE1020" s="19">
        <v>0</v>
      </c>
      <c r="AF1020" s="19">
        <v>11.956009</v>
      </c>
      <c r="AG1020" s="19">
        <v>8.9670070000000006</v>
      </c>
      <c r="AH1020" s="19">
        <v>126.45149499999999</v>
      </c>
      <c r="AI1020" s="19">
        <v>15.235118999999999</v>
      </c>
      <c r="AJ1020" s="19">
        <v>147.37451100000001</v>
      </c>
      <c r="AK1020" s="19">
        <v>7.8384109999999998</v>
      </c>
      <c r="AL1020" s="19">
        <v>0</v>
      </c>
      <c r="AM1020" s="19">
        <v>812.79978399999993</v>
      </c>
    </row>
    <row r="1021" spans="1:39">
      <c r="A1021" s="5" t="s">
        <v>2001</v>
      </c>
      <c r="B1021" s="5" t="s">
        <v>1980</v>
      </c>
      <c r="C1021" s="5" t="s">
        <v>2002</v>
      </c>
      <c r="D1021" s="5">
        <v>27180.280631999998</v>
      </c>
      <c r="E1021" s="5">
        <v>1060.608244</v>
      </c>
      <c r="F1021" s="5">
        <v>512.28599999999994</v>
      </c>
      <c r="G1021" s="5">
        <v>28753.174875999997</v>
      </c>
      <c r="H1021" s="5">
        <v>7711.5612180000007</v>
      </c>
      <c r="I1021" s="5">
        <v>553.82498099999998</v>
      </c>
      <c r="J1021" s="5">
        <v>0</v>
      </c>
      <c r="K1021" s="5">
        <v>8265.3861990000005</v>
      </c>
      <c r="L1021" s="5">
        <v>1675.5853890000001</v>
      </c>
      <c r="M1021" s="5">
        <v>974.114149</v>
      </c>
      <c r="N1021" s="5">
        <v>138.58934599999998</v>
      </c>
      <c r="O1021" s="5">
        <v>103.94201</v>
      </c>
      <c r="P1021" s="5">
        <v>1116.5203610000001</v>
      </c>
      <c r="Q1021" s="5">
        <v>134.52052499999999</v>
      </c>
      <c r="R1021" s="5">
        <v>2467.6863909999997</v>
      </c>
      <c r="S1021" s="5">
        <v>153.234882</v>
      </c>
      <c r="T1021" s="5">
        <v>0</v>
      </c>
      <c r="U1021" s="5">
        <v>0</v>
      </c>
      <c r="V1021" s="5">
        <v>429.39704700000004</v>
      </c>
      <c r="W1021" s="5">
        <v>41744.464783999996</v>
      </c>
      <c r="X1021" s="5">
        <v>41609.944258999996</v>
      </c>
      <c r="Y1021" s="19">
        <v>0</v>
      </c>
      <c r="Z1021" s="19">
        <v>604.59051199999999</v>
      </c>
      <c r="AA1021" s="19">
        <v>52.502015999999998</v>
      </c>
      <c r="AB1021" s="19">
        <v>0</v>
      </c>
      <c r="AC1021" s="19">
        <v>657.09252800000002</v>
      </c>
      <c r="AD1021" s="19">
        <v>133.91700499999999</v>
      </c>
      <c r="AE1021" s="19">
        <v>81.748227</v>
      </c>
      <c r="AF1021" s="19">
        <v>13.150808</v>
      </c>
      <c r="AG1021" s="19">
        <v>9.8631049999999991</v>
      </c>
      <c r="AH1021" s="19">
        <v>93.699038999999999</v>
      </c>
      <c r="AI1021" s="19">
        <v>11.289040999999999</v>
      </c>
      <c r="AJ1021" s="19">
        <v>198.46117899999999</v>
      </c>
      <c r="AK1021" s="19">
        <v>15.60549</v>
      </c>
      <c r="AL1021" s="19">
        <v>0</v>
      </c>
      <c r="AM1021" s="19">
        <v>1005.076202</v>
      </c>
    </row>
    <row r="1022" spans="1:39">
      <c r="A1022" s="6" t="s">
        <v>2003</v>
      </c>
      <c r="B1022" s="6" t="s">
        <v>1980</v>
      </c>
      <c r="C1022" s="6" t="s">
        <v>2004</v>
      </c>
      <c r="D1022" s="5">
        <v>0</v>
      </c>
      <c r="E1022" s="5">
        <v>459.49693500000001</v>
      </c>
      <c r="F1022" s="5">
        <v>206.958</v>
      </c>
      <c r="G1022" s="5">
        <v>666.45493500000009</v>
      </c>
      <c r="H1022" s="5">
        <v>2984.248396</v>
      </c>
      <c r="I1022" s="5">
        <v>211.52615599999999</v>
      </c>
      <c r="J1022" s="5">
        <v>0</v>
      </c>
      <c r="K1022" s="5">
        <v>3195.7745520000003</v>
      </c>
      <c r="L1022" s="5">
        <v>645.55848199999991</v>
      </c>
      <c r="M1022" s="5">
        <v>533.79788399999995</v>
      </c>
      <c r="N1022" s="5">
        <v>55.939158000000006</v>
      </c>
      <c r="O1022" s="5">
        <v>41.954370000000004</v>
      </c>
      <c r="P1022" s="5">
        <v>685.54899599999999</v>
      </c>
      <c r="Q1022" s="5">
        <v>0</v>
      </c>
      <c r="R1022" s="5">
        <v>1317.2404080000001</v>
      </c>
      <c r="S1022" s="5">
        <v>68.246335999999999</v>
      </c>
      <c r="T1022" s="5">
        <v>0</v>
      </c>
      <c r="U1022" s="5">
        <v>6.4641760000000001</v>
      </c>
      <c r="V1022" s="5">
        <v>198.90733700000001</v>
      </c>
      <c r="W1022" s="5">
        <v>6098.6462260000008</v>
      </c>
      <c r="X1022" s="5">
        <v>6098.6462260000008</v>
      </c>
      <c r="Y1022" s="19">
        <v>40.543847</v>
      </c>
      <c r="Z1022" s="19">
        <v>240.39969199999999</v>
      </c>
      <c r="AA1022" s="19">
        <v>18.261365000000001</v>
      </c>
      <c r="AB1022" s="19">
        <v>0</v>
      </c>
      <c r="AC1022" s="19">
        <v>258.66105700000003</v>
      </c>
      <c r="AD1022" s="19">
        <v>55.332023</v>
      </c>
      <c r="AE1022" s="19">
        <v>44.224114999999998</v>
      </c>
      <c r="AF1022" s="19">
        <v>5.3080889999999998</v>
      </c>
      <c r="AG1022" s="19">
        <v>3.9810680000000001</v>
      </c>
      <c r="AH1022" s="19">
        <v>56.796401000000003</v>
      </c>
      <c r="AI1022" s="19">
        <v>0</v>
      </c>
      <c r="AJ1022" s="19">
        <v>110.309673</v>
      </c>
      <c r="AK1022" s="19">
        <v>6.8963409999999996</v>
      </c>
      <c r="AL1022" s="19">
        <v>0</v>
      </c>
      <c r="AM1022" s="19">
        <v>471.74294100000009</v>
      </c>
    </row>
    <row r="1023" spans="1:39">
      <c r="A1023" s="6" t="s">
        <v>2005</v>
      </c>
      <c r="B1023" s="6" t="s">
        <v>1980</v>
      </c>
      <c r="C1023" s="6" t="s">
        <v>2006</v>
      </c>
      <c r="D1023" s="5">
        <v>0</v>
      </c>
      <c r="E1023" s="5">
        <v>138.58282600000001</v>
      </c>
      <c r="F1023" s="5">
        <v>60.152999999999999</v>
      </c>
      <c r="G1023" s="5">
        <v>198.735826</v>
      </c>
      <c r="H1023" s="5">
        <v>936.42068000000006</v>
      </c>
      <c r="I1023" s="5">
        <v>37.954929</v>
      </c>
      <c r="J1023" s="5">
        <v>0</v>
      </c>
      <c r="K1023" s="5">
        <v>974.37560900000005</v>
      </c>
      <c r="L1023" s="5">
        <v>379.71666299999998</v>
      </c>
      <c r="M1023" s="5">
        <v>395.34098700000004</v>
      </c>
      <c r="N1023" s="5">
        <v>46.866081999999999</v>
      </c>
      <c r="O1023" s="5">
        <v>35.149560999999999</v>
      </c>
      <c r="P1023" s="5">
        <v>510.451548</v>
      </c>
      <c r="Q1023" s="5">
        <v>20.879723000000002</v>
      </c>
      <c r="R1023" s="5">
        <v>1008.687901</v>
      </c>
      <c r="S1023" s="5">
        <v>19.427251000000002</v>
      </c>
      <c r="T1023" s="5">
        <v>0</v>
      </c>
      <c r="U1023" s="5">
        <v>0</v>
      </c>
      <c r="V1023" s="5">
        <v>72.499274</v>
      </c>
      <c r="W1023" s="5">
        <v>2653.442524</v>
      </c>
      <c r="X1023" s="5">
        <v>2632.562801</v>
      </c>
      <c r="Y1023" s="19">
        <v>12.227895999999999</v>
      </c>
      <c r="Z1023" s="19">
        <v>81.424626000000004</v>
      </c>
      <c r="AA1023" s="19">
        <v>3.6941060000000001</v>
      </c>
      <c r="AB1023" s="19">
        <v>0</v>
      </c>
      <c r="AC1023" s="19">
        <v>85.118731999999994</v>
      </c>
      <c r="AD1023" s="19">
        <v>37.481577000000001</v>
      </c>
      <c r="AE1023" s="19">
        <v>36.344724999999997</v>
      </c>
      <c r="AF1023" s="19">
        <v>4.4471400000000001</v>
      </c>
      <c r="AG1023" s="19">
        <v>3.3353540000000002</v>
      </c>
      <c r="AH1023" s="19">
        <v>46.912087</v>
      </c>
      <c r="AI1023" s="19">
        <v>1.928382</v>
      </c>
      <c r="AJ1023" s="19">
        <v>91.039305999999996</v>
      </c>
      <c r="AK1023" s="19">
        <v>2.5206599999999999</v>
      </c>
      <c r="AL1023" s="19">
        <v>0</v>
      </c>
      <c r="AM1023" s="19">
        <v>228.38817099999997</v>
      </c>
    </row>
    <row r="1024" spans="1:39">
      <c r="A1024" s="6" t="s">
        <v>2007</v>
      </c>
      <c r="B1024" s="6" t="s">
        <v>1980</v>
      </c>
      <c r="C1024" s="6" t="s">
        <v>2008</v>
      </c>
      <c r="D1024" s="5">
        <v>0</v>
      </c>
      <c r="E1024" s="5">
        <v>115.04930400000001</v>
      </c>
      <c r="F1024" s="5">
        <v>48.656999999999996</v>
      </c>
      <c r="G1024" s="5">
        <v>163.70630400000002</v>
      </c>
      <c r="H1024" s="5">
        <v>796.76339899999994</v>
      </c>
      <c r="I1024" s="5">
        <v>57.044567000000001</v>
      </c>
      <c r="J1024" s="5">
        <v>0</v>
      </c>
      <c r="K1024" s="5">
        <v>853.80796599999996</v>
      </c>
      <c r="L1024" s="5">
        <v>372.73996</v>
      </c>
      <c r="M1024" s="5">
        <v>427.83988299999999</v>
      </c>
      <c r="N1024" s="5">
        <v>47.120803000000002</v>
      </c>
      <c r="O1024" s="5">
        <v>35.340600999999999</v>
      </c>
      <c r="P1024" s="5">
        <v>546.28128599999991</v>
      </c>
      <c r="Q1024" s="5">
        <v>26.203068999999999</v>
      </c>
      <c r="R1024" s="5">
        <v>1082.7856420000001</v>
      </c>
      <c r="S1024" s="5">
        <v>16.670468</v>
      </c>
      <c r="T1024" s="5">
        <v>0</v>
      </c>
      <c r="U1024" s="5">
        <v>24.12546</v>
      </c>
      <c r="V1024" s="5">
        <v>72.147592000000003</v>
      </c>
      <c r="W1024" s="5">
        <v>2585.9833920000001</v>
      </c>
      <c r="X1024" s="5">
        <v>2559.780323</v>
      </c>
      <c r="Y1024" s="19">
        <v>10.151408999999999</v>
      </c>
      <c r="Z1024" s="19">
        <v>73.347559000000004</v>
      </c>
      <c r="AA1024" s="19">
        <v>5.5153049999999997</v>
      </c>
      <c r="AB1024" s="19">
        <v>0</v>
      </c>
      <c r="AC1024" s="19">
        <v>78.862864000000002</v>
      </c>
      <c r="AD1024" s="19">
        <v>37.454647999999999</v>
      </c>
      <c r="AE1024" s="19">
        <v>39.821233999999997</v>
      </c>
      <c r="AF1024" s="19">
        <v>4.4713089999999998</v>
      </c>
      <c r="AG1024" s="19">
        <v>3.3534809999999999</v>
      </c>
      <c r="AH1024" s="19">
        <v>50.766534</v>
      </c>
      <c r="AI1024" s="19">
        <v>2.4851160000000001</v>
      </c>
      <c r="AJ1024" s="19">
        <v>98.412558000000004</v>
      </c>
      <c r="AK1024" s="19">
        <v>2.0722649999999998</v>
      </c>
      <c r="AL1024" s="19">
        <v>0</v>
      </c>
      <c r="AM1024" s="19">
        <v>226.953744</v>
      </c>
    </row>
    <row r="1025" spans="1:39">
      <c r="A1025" s="6" t="s">
        <v>2009</v>
      </c>
      <c r="B1025" s="6" t="s">
        <v>1980</v>
      </c>
      <c r="C1025" s="6" t="s">
        <v>2010</v>
      </c>
      <c r="D1025" s="5">
        <v>0</v>
      </c>
      <c r="E1025" s="5">
        <v>599.87178799999992</v>
      </c>
      <c r="F1025" s="5">
        <v>283.536</v>
      </c>
      <c r="G1025" s="5">
        <v>883.40778799999998</v>
      </c>
      <c r="H1025" s="5">
        <v>3188.1071460000003</v>
      </c>
      <c r="I1025" s="5">
        <v>296.76222799999999</v>
      </c>
      <c r="J1025" s="5">
        <v>465.51005099999998</v>
      </c>
      <c r="K1025" s="5">
        <v>3950.3794250000001</v>
      </c>
      <c r="L1025" s="5">
        <v>871.58896300000004</v>
      </c>
      <c r="M1025" s="5">
        <v>581.672415</v>
      </c>
      <c r="N1025" s="5">
        <v>84.572717999999995</v>
      </c>
      <c r="O1025" s="5">
        <v>63.429538999999998</v>
      </c>
      <c r="P1025" s="5">
        <v>666.70738199999994</v>
      </c>
      <c r="Q1025" s="5">
        <v>80.326191000000009</v>
      </c>
      <c r="R1025" s="5">
        <v>1476.708245</v>
      </c>
      <c r="S1025" s="5">
        <v>71.109054999999998</v>
      </c>
      <c r="T1025" s="5">
        <v>0</v>
      </c>
      <c r="U1025" s="5">
        <v>0</v>
      </c>
      <c r="V1025" s="5">
        <v>216.77763099999999</v>
      </c>
      <c r="W1025" s="5">
        <v>7469.9711070000012</v>
      </c>
      <c r="X1025" s="5">
        <v>7389.6449160000011</v>
      </c>
      <c r="Y1025" s="19">
        <v>52.929864000000002</v>
      </c>
      <c r="Z1025" s="19">
        <v>285.35758199999998</v>
      </c>
      <c r="AA1025" s="19">
        <v>26.981463000000002</v>
      </c>
      <c r="AB1025" s="19">
        <v>67.016046000000003</v>
      </c>
      <c r="AC1025" s="19">
        <v>379.35509100000002</v>
      </c>
      <c r="AD1025" s="19">
        <v>74.766806000000003</v>
      </c>
      <c r="AE1025" s="19">
        <v>46.827827999999997</v>
      </c>
      <c r="AF1025" s="19">
        <v>8.0251409999999996</v>
      </c>
      <c r="AG1025" s="19">
        <v>6.0188560000000004</v>
      </c>
      <c r="AH1025" s="19">
        <v>53.673609999999996</v>
      </c>
      <c r="AI1025" s="19">
        <v>6.4667009999999996</v>
      </c>
      <c r="AJ1025" s="19">
        <v>114.545435</v>
      </c>
      <c r="AK1025" s="19">
        <v>7.8141210000000001</v>
      </c>
      <c r="AL1025" s="19">
        <v>0</v>
      </c>
      <c r="AM1025" s="19">
        <v>629.41131699999994</v>
      </c>
    </row>
    <row r="1026" spans="1:39">
      <c r="A1026" s="6" t="s">
        <v>2011</v>
      </c>
      <c r="B1026" s="6" t="s">
        <v>1980</v>
      </c>
      <c r="C1026" s="6" t="s">
        <v>2012</v>
      </c>
      <c r="D1026" s="5">
        <v>0</v>
      </c>
      <c r="E1026" s="5">
        <v>214.66698000000002</v>
      </c>
      <c r="F1026" s="5">
        <v>57.825000000000003</v>
      </c>
      <c r="G1026" s="5">
        <v>272.49197999999996</v>
      </c>
      <c r="H1026" s="5">
        <v>1155.7031449999999</v>
      </c>
      <c r="I1026" s="5">
        <v>79.368015999999997</v>
      </c>
      <c r="J1026" s="5">
        <v>0</v>
      </c>
      <c r="K1026" s="5">
        <v>1235.0711610000001</v>
      </c>
      <c r="L1026" s="5">
        <v>390.08063500000003</v>
      </c>
      <c r="M1026" s="5">
        <v>451.35873900000001</v>
      </c>
      <c r="N1026" s="5">
        <v>50.828267999999994</v>
      </c>
      <c r="O1026" s="5">
        <v>38.121200999999999</v>
      </c>
      <c r="P1026" s="5">
        <v>566.43677600000001</v>
      </c>
      <c r="Q1026" s="5">
        <v>33.451853</v>
      </c>
      <c r="R1026" s="5">
        <v>1140.196837</v>
      </c>
      <c r="S1026" s="5">
        <v>16.451297</v>
      </c>
      <c r="T1026" s="5">
        <v>0</v>
      </c>
      <c r="U1026" s="5">
        <v>94.763666000000001</v>
      </c>
      <c r="V1026" s="5">
        <v>55.932631999999998</v>
      </c>
      <c r="W1026" s="5">
        <v>3204.9882080000002</v>
      </c>
      <c r="X1026" s="5">
        <v>3171.5363550000002</v>
      </c>
      <c r="Y1026" s="19">
        <v>18.941203999999999</v>
      </c>
      <c r="Z1026" s="19">
        <v>105.2979</v>
      </c>
      <c r="AA1026" s="19">
        <v>7.6138899999999996</v>
      </c>
      <c r="AB1026" s="19">
        <v>0</v>
      </c>
      <c r="AC1026" s="19">
        <v>112.91179</v>
      </c>
      <c r="AD1026" s="19">
        <v>38.558793000000001</v>
      </c>
      <c r="AE1026" s="19">
        <v>38.681232000000001</v>
      </c>
      <c r="AF1026" s="19">
        <v>4.8231130000000002</v>
      </c>
      <c r="AG1026" s="19">
        <v>3.6173350000000002</v>
      </c>
      <c r="AH1026" s="19">
        <v>48.872822999999997</v>
      </c>
      <c r="AI1026" s="19">
        <v>2.6730109999999998</v>
      </c>
      <c r="AJ1026" s="19">
        <v>95.994502999999995</v>
      </c>
      <c r="AK1026" s="19">
        <v>2.0199989999999999</v>
      </c>
      <c r="AL1026" s="19">
        <v>0</v>
      </c>
      <c r="AM1026" s="19">
        <v>268.426289</v>
      </c>
    </row>
    <row r="1027" spans="1:39">
      <c r="A1027" s="6" t="s">
        <v>2013</v>
      </c>
      <c r="B1027" s="6" t="s">
        <v>1980</v>
      </c>
      <c r="C1027" s="6" t="s">
        <v>2014</v>
      </c>
      <c r="D1027" s="5">
        <v>0</v>
      </c>
      <c r="E1027" s="5">
        <v>731.69212599999992</v>
      </c>
      <c r="F1027" s="5">
        <v>350.08199999999999</v>
      </c>
      <c r="G1027" s="5">
        <v>1081.774126</v>
      </c>
      <c r="H1027" s="5">
        <v>4162.4301580000001</v>
      </c>
      <c r="I1027" s="5">
        <v>268.24354100000005</v>
      </c>
      <c r="J1027" s="5">
        <v>0</v>
      </c>
      <c r="K1027" s="5">
        <v>4430.6736989999999</v>
      </c>
      <c r="L1027" s="5">
        <v>930.850729</v>
      </c>
      <c r="M1027" s="5">
        <v>568.98348899999996</v>
      </c>
      <c r="N1027" s="5">
        <v>85.963267999999999</v>
      </c>
      <c r="O1027" s="5">
        <v>64.472451000000007</v>
      </c>
      <c r="P1027" s="5">
        <v>652.16345700000011</v>
      </c>
      <c r="Q1027" s="5">
        <v>78.573910999999995</v>
      </c>
      <c r="R1027" s="5">
        <v>1450.1565759999999</v>
      </c>
      <c r="S1027" s="5">
        <v>101.71639399999999</v>
      </c>
      <c r="T1027" s="5">
        <v>0</v>
      </c>
      <c r="U1027" s="5">
        <v>169.64475399999998</v>
      </c>
      <c r="V1027" s="5">
        <v>294.80788999999999</v>
      </c>
      <c r="W1027" s="5">
        <v>8459.6241680000021</v>
      </c>
      <c r="X1027" s="5">
        <v>8381.0502570000008</v>
      </c>
      <c r="Y1027" s="19">
        <v>64.561069000000003</v>
      </c>
      <c r="Z1027" s="19">
        <v>326.95423199999999</v>
      </c>
      <c r="AA1027" s="19">
        <v>26.341913999999999</v>
      </c>
      <c r="AB1027" s="19">
        <v>0</v>
      </c>
      <c r="AC1027" s="19">
        <v>353.29614600000002</v>
      </c>
      <c r="AD1027" s="19">
        <v>86.660250000000005</v>
      </c>
      <c r="AE1027" s="19">
        <v>49.696313000000004</v>
      </c>
      <c r="AF1027" s="19">
        <v>8.1570909999999994</v>
      </c>
      <c r="AG1027" s="19">
        <v>6.1178189999999999</v>
      </c>
      <c r="AH1027" s="19">
        <v>56.961438999999999</v>
      </c>
      <c r="AI1027" s="19">
        <v>6.8628239999999998</v>
      </c>
      <c r="AJ1027" s="19">
        <v>120.93266199999999</v>
      </c>
      <c r="AK1027" s="19">
        <v>10.039870000000001</v>
      </c>
      <c r="AL1027" s="19">
        <v>0</v>
      </c>
      <c r="AM1027" s="19">
        <v>635.48999700000002</v>
      </c>
    </row>
    <row r="1028" spans="1:39">
      <c r="A1028" s="6" t="s">
        <v>2015</v>
      </c>
      <c r="B1028" s="6" t="s">
        <v>1980</v>
      </c>
      <c r="C1028" s="6" t="s">
        <v>2016</v>
      </c>
      <c r="D1028" s="5">
        <v>0</v>
      </c>
      <c r="E1028" s="5">
        <v>235.67922200000001</v>
      </c>
      <c r="F1028" s="5">
        <v>115.923</v>
      </c>
      <c r="G1028" s="5">
        <v>351.60222199999998</v>
      </c>
      <c r="H1028" s="5">
        <v>1376.6250279999999</v>
      </c>
      <c r="I1028" s="5">
        <v>101.062803</v>
      </c>
      <c r="J1028" s="5">
        <v>0</v>
      </c>
      <c r="K1028" s="5">
        <v>1477.687831</v>
      </c>
      <c r="L1028" s="5">
        <v>387.07175799999999</v>
      </c>
      <c r="M1028" s="5">
        <v>490.55227500000001</v>
      </c>
      <c r="N1028" s="5">
        <v>40.778125000000003</v>
      </c>
      <c r="O1028" s="5">
        <v>30.583595000000003</v>
      </c>
      <c r="P1028" s="5">
        <v>636.12494900000002</v>
      </c>
      <c r="Q1028" s="5">
        <v>24.296695</v>
      </c>
      <c r="R1028" s="5">
        <v>1222.3356389999999</v>
      </c>
      <c r="S1028" s="5">
        <v>24.655802000000001</v>
      </c>
      <c r="T1028" s="5">
        <v>0</v>
      </c>
      <c r="U1028" s="5">
        <v>0</v>
      </c>
      <c r="V1028" s="5">
        <v>73.095097999999993</v>
      </c>
      <c r="W1028" s="5">
        <v>3536.4483500000006</v>
      </c>
      <c r="X1028" s="5">
        <v>3512.1516550000006</v>
      </c>
      <c r="Y1028" s="19">
        <v>20.795226</v>
      </c>
      <c r="Z1028" s="19">
        <v>114.523872</v>
      </c>
      <c r="AA1028" s="19">
        <v>9.4993169999999996</v>
      </c>
      <c r="AB1028" s="19">
        <v>0</v>
      </c>
      <c r="AC1028" s="19">
        <v>124.023189</v>
      </c>
      <c r="AD1028" s="19">
        <v>35.365606</v>
      </c>
      <c r="AE1028" s="19">
        <v>44.636960000000002</v>
      </c>
      <c r="AF1028" s="19">
        <v>3.869453</v>
      </c>
      <c r="AG1028" s="19">
        <v>2.902091</v>
      </c>
      <c r="AH1028" s="19">
        <v>57.882798000000001</v>
      </c>
      <c r="AI1028" s="19">
        <v>2.2110099999999999</v>
      </c>
      <c r="AJ1028" s="19">
        <v>109.291302</v>
      </c>
      <c r="AK1028" s="19">
        <v>3.235954</v>
      </c>
      <c r="AL1028" s="19">
        <v>0</v>
      </c>
      <c r="AM1028" s="19">
        <v>292.71127700000005</v>
      </c>
    </row>
    <row r="1029" spans="1:39">
      <c r="A1029" s="6" t="s">
        <v>2017</v>
      </c>
      <c r="B1029" s="6" t="s">
        <v>1980</v>
      </c>
      <c r="C1029" s="6" t="s">
        <v>2018</v>
      </c>
      <c r="D1029" s="5">
        <v>0</v>
      </c>
      <c r="E1029" s="5">
        <v>403.23945600000002</v>
      </c>
      <c r="F1029" s="5">
        <v>185.11199999999999</v>
      </c>
      <c r="G1029" s="5">
        <v>588.35145599999998</v>
      </c>
      <c r="H1029" s="5">
        <v>2047.1522450000002</v>
      </c>
      <c r="I1029" s="5">
        <v>151.74795499999999</v>
      </c>
      <c r="J1029" s="5">
        <v>0</v>
      </c>
      <c r="K1029" s="5">
        <v>2198.9002</v>
      </c>
      <c r="L1029" s="5">
        <v>605.89419099999998</v>
      </c>
      <c r="M1029" s="5">
        <v>453.99606</v>
      </c>
      <c r="N1029" s="5">
        <v>69.811888999999994</v>
      </c>
      <c r="O1029" s="5">
        <v>52.358916000000001</v>
      </c>
      <c r="P1029" s="5">
        <v>520.36595899999998</v>
      </c>
      <c r="Q1029" s="5">
        <v>62.694694000000005</v>
      </c>
      <c r="R1029" s="5">
        <v>1159.2275179999999</v>
      </c>
      <c r="S1029" s="5">
        <v>44.294285000000002</v>
      </c>
      <c r="T1029" s="5">
        <v>0</v>
      </c>
      <c r="U1029" s="5">
        <v>0</v>
      </c>
      <c r="V1029" s="5">
        <v>150.21601199999998</v>
      </c>
      <c r="W1029" s="5">
        <v>4746.8836620000002</v>
      </c>
      <c r="X1029" s="5">
        <v>4684.1889680000004</v>
      </c>
      <c r="Y1029" s="19">
        <v>35.579951999999999</v>
      </c>
      <c r="Z1029" s="19">
        <v>182.43440799999999</v>
      </c>
      <c r="AA1029" s="19">
        <v>16.909511999999999</v>
      </c>
      <c r="AB1029" s="19">
        <v>0</v>
      </c>
      <c r="AC1029" s="19">
        <v>199.34392</v>
      </c>
      <c r="AD1029" s="19">
        <v>57.777605999999999</v>
      </c>
      <c r="AE1029" s="19">
        <v>46.021095000000003</v>
      </c>
      <c r="AF1029" s="19">
        <v>6.6244769999999997</v>
      </c>
      <c r="AG1029" s="19">
        <v>4.9683570000000001</v>
      </c>
      <c r="AH1029" s="19">
        <v>52.748944000000002</v>
      </c>
      <c r="AI1029" s="19">
        <v>6.3552939999999998</v>
      </c>
      <c r="AJ1029" s="19">
        <v>110.36287299999999</v>
      </c>
      <c r="AK1029" s="19">
        <v>5.2036379999999998</v>
      </c>
      <c r="AL1029" s="19">
        <v>0</v>
      </c>
      <c r="AM1029" s="19">
        <v>408.267989</v>
      </c>
    </row>
    <row r="1030" spans="1:39">
      <c r="A1030" s="6" t="s">
        <v>2019</v>
      </c>
      <c r="B1030" s="6" t="s">
        <v>1980</v>
      </c>
      <c r="C1030" s="6" t="s">
        <v>2020</v>
      </c>
      <c r="D1030" s="5">
        <v>0</v>
      </c>
      <c r="E1030" s="5">
        <v>920.42809900000009</v>
      </c>
      <c r="F1030" s="5">
        <v>355.31400000000002</v>
      </c>
      <c r="G1030" s="5">
        <v>1275.7420989999998</v>
      </c>
      <c r="H1030" s="5">
        <v>5428.6336769999998</v>
      </c>
      <c r="I1030" s="5">
        <v>468.99976799999996</v>
      </c>
      <c r="J1030" s="5">
        <v>766.91770900000006</v>
      </c>
      <c r="K1030" s="5">
        <v>6664.5511539999998</v>
      </c>
      <c r="L1030" s="5">
        <v>1253.461247</v>
      </c>
      <c r="M1030" s="5">
        <v>0</v>
      </c>
      <c r="N1030" s="5">
        <v>125.623256</v>
      </c>
      <c r="O1030" s="5">
        <v>94.217444</v>
      </c>
      <c r="P1030" s="5">
        <v>1787.1826529999998</v>
      </c>
      <c r="Q1030" s="5">
        <v>215.32321100000001</v>
      </c>
      <c r="R1030" s="5">
        <v>2222.3465639999999</v>
      </c>
      <c r="S1030" s="5">
        <v>93.396630999999999</v>
      </c>
      <c r="T1030" s="5">
        <v>0</v>
      </c>
      <c r="U1030" s="5">
        <v>108.226822</v>
      </c>
      <c r="V1030" s="5">
        <v>376.08386400000001</v>
      </c>
      <c r="W1030" s="5">
        <v>11993.808380999999</v>
      </c>
      <c r="X1030" s="5">
        <v>11778.48517</v>
      </c>
      <c r="Y1030" s="19">
        <v>81.214243999999994</v>
      </c>
      <c r="Z1030" s="19">
        <v>435.22603400000003</v>
      </c>
      <c r="AA1030" s="19">
        <v>45.232208</v>
      </c>
      <c r="AB1030" s="19">
        <v>116.37559899999999</v>
      </c>
      <c r="AC1030" s="19">
        <v>596.83384100000001</v>
      </c>
      <c r="AD1030" s="19">
        <v>114.33101000000001</v>
      </c>
      <c r="AE1030" s="19">
        <v>0</v>
      </c>
      <c r="AF1030" s="19">
        <v>11.920456</v>
      </c>
      <c r="AG1030" s="19">
        <v>8.9403430000000004</v>
      </c>
      <c r="AH1030" s="19">
        <v>185.674284</v>
      </c>
      <c r="AI1030" s="19">
        <v>22.370394999999998</v>
      </c>
      <c r="AJ1030" s="19">
        <v>206.53508299999999</v>
      </c>
      <c r="AK1030" s="19">
        <v>10.479844</v>
      </c>
      <c r="AL1030" s="19">
        <v>0</v>
      </c>
      <c r="AM1030" s="19">
        <v>1009.3940220000001</v>
      </c>
    </row>
    <row r="1031" spans="1:39">
      <c r="A1031" s="6" t="s">
        <v>2021</v>
      </c>
      <c r="B1031" s="6" t="s">
        <v>1980</v>
      </c>
      <c r="C1031" s="6" t="s">
        <v>2022</v>
      </c>
      <c r="D1031" s="5">
        <v>0</v>
      </c>
      <c r="E1031" s="5">
        <v>161.92053700000002</v>
      </c>
      <c r="F1031" s="5">
        <v>52.643999999999998</v>
      </c>
      <c r="G1031" s="5">
        <v>214.564537</v>
      </c>
      <c r="H1031" s="5">
        <v>1055.1251610000002</v>
      </c>
      <c r="I1031" s="5">
        <v>58.723764000000003</v>
      </c>
      <c r="J1031" s="5">
        <v>140.51545400000001</v>
      </c>
      <c r="K1031" s="5">
        <v>1254.3643789999999</v>
      </c>
      <c r="L1031" s="5">
        <v>270.88605099999995</v>
      </c>
      <c r="M1031" s="5">
        <v>444.95734000000004</v>
      </c>
      <c r="N1031" s="5">
        <v>30.182243</v>
      </c>
      <c r="O1031" s="5">
        <v>22.636680999999999</v>
      </c>
      <c r="P1031" s="5">
        <v>564.00130799999999</v>
      </c>
      <c r="Q1031" s="5">
        <v>29.684464999999999</v>
      </c>
      <c r="R1031" s="5">
        <v>1091.462037</v>
      </c>
      <c r="S1031" s="5">
        <v>14.345274999999999</v>
      </c>
      <c r="T1031" s="5">
        <v>0</v>
      </c>
      <c r="U1031" s="5">
        <v>0</v>
      </c>
      <c r="V1031" s="5">
        <v>53.530334000000003</v>
      </c>
      <c r="W1031" s="5">
        <v>2899.1526129999993</v>
      </c>
      <c r="X1031" s="5">
        <v>2869.4681479999995</v>
      </c>
      <c r="Y1031" s="19">
        <v>14.287106</v>
      </c>
      <c r="Z1031" s="19">
        <v>81.403707999999995</v>
      </c>
      <c r="AA1031" s="19">
        <v>5.7357089999999999</v>
      </c>
      <c r="AB1031" s="19">
        <v>57.599223000000002</v>
      </c>
      <c r="AC1031" s="19">
        <v>144.73864</v>
      </c>
      <c r="AD1031" s="19">
        <v>25.528117999999999</v>
      </c>
      <c r="AE1031" s="19">
        <v>34.581409000000001</v>
      </c>
      <c r="AF1031" s="19">
        <v>2.8640050000000001</v>
      </c>
      <c r="AG1031" s="19">
        <v>2.1480030000000001</v>
      </c>
      <c r="AH1031" s="19">
        <v>44.584263999999997</v>
      </c>
      <c r="AI1031" s="19">
        <v>1.8653029999999999</v>
      </c>
      <c r="AJ1031" s="19">
        <v>84.177681000000007</v>
      </c>
      <c r="AK1031" s="19">
        <v>2.5478529999999999</v>
      </c>
      <c r="AL1031" s="19">
        <v>0</v>
      </c>
      <c r="AM1031" s="19">
        <v>271.27939800000001</v>
      </c>
    </row>
    <row r="1032" spans="1:39">
      <c r="A1032" s="6" t="s">
        <v>2023</v>
      </c>
      <c r="B1032" s="6" t="s">
        <v>1980</v>
      </c>
      <c r="C1032" s="6" t="s">
        <v>152</v>
      </c>
      <c r="D1032" s="5">
        <v>0</v>
      </c>
      <c r="E1032" s="5">
        <v>432.288185</v>
      </c>
      <c r="F1032" s="5">
        <v>173.58</v>
      </c>
      <c r="G1032" s="5">
        <v>605.86818500000004</v>
      </c>
      <c r="H1032" s="5">
        <v>2500.2628999999997</v>
      </c>
      <c r="I1032" s="5">
        <v>153.67933400000001</v>
      </c>
      <c r="J1032" s="5">
        <v>0</v>
      </c>
      <c r="K1032" s="5">
        <v>2653.9422339999996</v>
      </c>
      <c r="L1032" s="5">
        <v>665.90496999999993</v>
      </c>
      <c r="M1032" s="5">
        <v>414.30675600000001</v>
      </c>
      <c r="N1032" s="5">
        <v>60.348072999999999</v>
      </c>
      <c r="O1032" s="5">
        <v>45.261053999999994</v>
      </c>
      <c r="P1032" s="5">
        <v>474.874459</v>
      </c>
      <c r="Q1032" s="5">
        <v>57.213790000000003</v>
      </c>
      <c r="R1032" s="5">
        <v>1052.004132</v>
      </c>
      <c r="S1032" s="5">
        <v>41.044699999999999</v>
      </c>
      <c r="T1032" s="5">
        <v>0</v>
      </c>
      <c r="U1032" s="5">
        <v>0</v>
      </c>
      <c r="V1032" s="5">
        <v>141.432613</v>
      </c>
      <c r="W1032" s="5">
        <v>5160.1968339999994</v>
      </c>
      <c r="X1032" s="5">
        <v>5102.9830439999996</v>
      </c>
      <c r="Y1032" s="19">
        <v>38.143076000000001</v>
      </c>
      <c r="Z1032" s="19">
        <v>216.34172899999999</v>
      </c>
      <c r="AA1032" s="19">
        <v>14.418403</v>
      </c>
      <c r="AB1032" s="19">
        <v>0</v>
      </c>
      <c r="AC1032" s="19">
        <v>230.760132</v>
      </c>
      <c r="AD1032" s="19">
        <v>56.787897000000001</v>
      </c>
      <c r="AE1032" s="19">
        <v>42.875532999999997</v>
      </c>
      <c r="AF1032" s="19">
        <v>5.7264540000000004</v>
      </c>
      <c r="AG1032" s="19">
        <v>4.2948389999999996</v>
      </c>
      <c r="AH1032" s="19">
        <v>49.143528000000003</v>
      </c>
      <c r="AI1032" s="19">
        <v>5.9209059999999996</v>
      </c>
      <c r="AJ1032" s="19">
        <v>102.04035399999999</v>
      </c>
      <c r="AK1032" s="19">
        <v>5.0114359999999998</v>
      </c>
      <c r="AL1032" s="19">
        <v>0</v>
      </c>
      <c r="AM1032" s="19">
        <v>432.74289500000003</v>
      </c>
    </row>
    <row r="1033" spans="1:39">
      <c r="A1033" s="6" t="s">
        <v>2024</v>
      </c>
      <c r="B1033" s="6" t="s">
        <v>1980</v>
      </c>
      <c r="C1033" s="6" t="s">
        <v>506</v>
      </c>
      <c r="D1033" s="5">
        <v>0</v>
      </c>
      <c r="E1033" s="5">
        <v>210.88251199999999</v>
      </c>
      <c r="F1033" s="5">
        <v>86.376000000000005</v>
      </c>
      <c r="G1033" s="5">
        <v>297.258512</v>
      </c>
      <c r="H1033" s="5">
        <v>1067.4339790000001</v>
      </c>
      <c r="I1033" s="5">
        <v>62.562924000000002</v>
      </c>
      <c r="J1033" s="5">
        <v>0</v>
      </c>
      <c r="K1033" s="5">
        <v>1129.996903</v>
      </c>
      <c r="L1033" s="5">
        <v>410.87578499999995</v>
      </c>
      <c r="M1033" s="5">
        <v>419.628602</v>
      </c>
      <c r="N1033" s="5">
        <v>50.791644999999995</v>
      </c>
      <c r="O1033" s="5">
        <v>38.093733</v>
      </c>
      <c r="P1033" s="5">
        <v>538.16850600000009</v>
      </c>
      <c r="Q1033" s="5">
        <v>24.305064999999999</v>
      </c>
      <c r="R1033" s="5">
        <v>1070.9875509999999</v>
      </c>
      <c r="S1033" s="5">
        <v>21.105692999999999</v>
      </c>
      <c r="T1033" s="5">
        <v>0</v>
      </c>
      <c r="U1033" s="5">
        <v>0</v>
      </c>
      <c r="V1033" s="5">
        <v>50.748739999999998</v>
      </c>
      <c r="W1033" s="5">
        <v>2980.9731840000004</v>
      </c>
      <c r="X1033" s="5">
        <v>2956.6681190000004</v>
      </c>
      <c r="Y1033" s="19">
        <v>18.607279999999999</v>
      </c>
      <c r="Z1033" s="19">
        <v>94.451464000000001</v>
      </c>
      <c r="AA1033" s="19">
        <v>5.3604320000000003</v>
      </c>
      <c r="AB1033" s="19">
        <v>0</v>
      </c>
      <c r="AC1033" s="19">
        <v>99.811896000000004</v>
      </c>
      <c r="AD1033" s="19">
        <v>40.025736999999999</v>
      </c>
      <c r="AE1033" s="19">
        <v>41.723621999999999</v>
      </c>
      <c r="AF1033" s="19">
        <v>4.8196389999999996</v>
      </c>
      <c r="AG1033" s="19">
        <v>3.6147290000000001</v>
      </c>
      <c r="AH1033" s="19">
        <v>53.089260000000003</v>
      </c>
      <c r="AI1033" s="19">
        <v>2.664161</v>
      </c>
      <c r="AJ1033" s="19">
        <v>103.24724999999999</v>
      </c>
      <c r="AK1033" s="19">
        <v>2.519183</v>
      </c>
      <c r="AL1033" s="19">
        <v>0</v>
      </c>
      <c r="AM1033" s="19">
        <v>264.21134599999999</v>
      </c>
    </row>
    <row r="1034" spans="1:39">
      <c r="A1034" s="6" t="s">
        <v>2025</v>
      </c>
      <c r="B1034" s="6" t="s">
        <v>1980</v>
      </c>
      <c r="C1034" s="6" t="s">
        <v>2026</v>
      </c>
      <c r="D1034" s="5">
        <v>0</v>
      </c>
      <c r="E1034" s="5">
        <v>198.44144</v>
      </c>
      <c r="F1034" s="5">
        <v>74.123999999999995</v>
      </c>
      <c r="G1034" s="5">
        <v>272.56544000000002</v>
      </c>
      <c r="H1034" s="5">
        <v>1067.9878759999999</v>
      </c>
      <c r="I1034" s="5">
        <v>74.607577000000006</v>
      </c>
      <c r="J1034" s="5">
        <v>0</v>
      </c>
      <c r="K1034" s="5">
        <v>1142.5954529999999</v>
      </c>
      <c r="L1034" s="5">
        <v>440.67990200000003</v>
      </c>
      <c r="M1034" s="5">
        <v>532.50629299999991</v>
      </c>
      <c r="N1034" s="5">
        <v>55.537228999999996</v>
      </c>
      <c r="O1034" s="5">
        <v>41.652921999999997</v>
      </c>
      <c r="P1034" s="5">
        <v>681.59987699999999</v>
      </c>
      <c r="Q1034" s="5">
        <v>31.627033000000001</v>
      </c>
      <c r="R1034" s="5">
        <v>1342.923354</v>
      </c>
      <c r="S1034" s="5">
        <v>28.350588999999999</v>
      </c>
      <c r="T1034" s="5">
        <v>0</v>
      </c>
      <c r="U1034" s="5">
        <v>0</v>
      </c>
      <c r="V1034" s="5">
        <v>114.78857099999999</v>
      </c>
      <c r="W1034" s="5">
        <v>3341.9033090000003</v>
      </c>
      <c r="X1034" s="5">
        <v>3310.2762760000005</v>
      </c>
      <c r="Y1034" s="19">
        <v>17.509537999999999</v>
      </c>
      <c r="Z1034" s="19">
        <v>95.679091</v>
      </c>
      <c r="AA1034" s="19">
        <v>6.9536389999999999</v>
      </c>
      <c r="AB1034" s="19">
        <v>0</v>
      </c>
      <c r="AC1034" s="19">
        <v>102.63273</v>
      </c>
      <c r="AD1034" s="19">
        <v>44.961874999999999</v>
      </c>
      <c r="AE1034" s="19">
        <v>49.270356999999997</v>
      </c>
      <c r="AF1034" s="19">
        <v>5.2699499999999997</v>
      </c>
      <c r="AG1034" s="19">
        <v>3.9524620000000001</v>
      </c>
      <c r="AH1034" s="19">
        <v>63.003608</v>
      </c>
      <c r="AI1034" s="19">
        <v>2.962593</v>
      </c>
      <c r="AJ1034" s="19">
        <v>121.496377</v>
      </c>
      <c r="AK1034" s="19">
        <v>3.1091769999999999</v>
      </c>
      <c r="AL1034" s="19">
        <v>0</v>
      </c>
      <c r="AM1034" s="19">
        <v>289.70969700000001</v>
      </c>
    </row>
    <row r="1035" spans="1:39">
      <c r="A1035" s="5" t="s">
        <v>2027</v>
      </c>
      <c r="B1035" s="5" t="s">
        <v>1980</v>
      </c>
      <c r="C1035" s="5" t="s">
        <v>2028</v>
      </c>
      <c r="D1035" s="5">
        <v>51928.740830999996</v>
      </c>
      <c r="E1035" s="5">
        <v>2202.293514</v>
      </c>
      <c r="F1035" s="5">
        <v>1143.453</v>
      </c>
      <c r="G1035" s="5">
        <v>55274.487344999994</v>
      </c>
      <c r="H1035" s="5">
        <v>13034.633485</v>
      </c>
      <c r="I1035" s="5">
        <v>1225.752232</v>
      </c>
      <c r="J1035" s="5">
        <v>2563.7456269999998</v>
      </c>
      <c r="K1035" s="5">
        <v>16824.131344000001</v>
      </c>
      <c r="L1035" s="5">
        <v>3464.5434109999997</v>
      </c>
      <c r="M1035" s="5">
        <v>0</v>
      </c>
      <c r="N1035" s="5">
        <v>331.69122100000004</v>
      </c>
      <c r="O1035" s="5">
        <v>248.768415</v>
      </c>
      <c r="P1035" s="5">
        <v>4010.3497990000001</v>
      </c>
      <c r="Q1035" s="5">
        <v>483.17467499999998</v>
      </c>
      <c r="R1035" s="5">
        <v>5073.9841100000003</v>
      </c>
      <c r="S1035" s="5">
        <v>279.62560300000001</v>
      </c>
      <c r="T1035" s="5">
        <v>0</v>
      </c>
      <c r="U1035" s="5">
        <v>0</v>
      </c>
      <c r="V1035" s="5">
        <v>706.58172500000001</v>
      </c>
      <c r="W1035" s="5">
        <v>81623.353537999981</v>
      </c>
      <c r="X1035" s="5">
        <v>81140.178862999994</v>
      </c>
      <c r="Y1035" s="19">
        <v>0</v>
      </c>
      <c r="Z1035" s="19">
        <v>1202.2194119999999</v>
      </c>
      <c r="AA1035" s="19">
        <v>112.324183</v>
      </c>
      <c r="AB1035" s="19">
        <v>267.46449799999999</v>
      </c>
      <c r="AC1035" s="19">
        <v>1582.0080929999999</v>
      </c>
      <c r="AD1035" s="19">
        <v>316.18413900000002</v>
      </c>
      <c r="AE1035" s="19">
        <v>0</v>
      </c>
      <c r="AF1035" s="19">
        <v>31.474357999999999</v>
      </c>
      <c r="AG1035" s="19">
        <v>23.605768000000001</v>
      </c>
      <c r="AH1035" s="19">
        <v>388.70319699999999</v>
      </c>
      <c r="AI1035" s="19">
        <v>46.831710999999999</v>
      </c>
      <c r="AJ1035" s="19">
        <v>443.783323</v>
      </c>
      <c r="AK1035" s="19">
        <v>28.426181</v>
      </c>
      <c r="AL1035" s="19">
        <v>0</v>
      </c>
      <c r="AM1035" s="19">
        <v>2370.4017359999998</v>
      </c>
    </row>
    <row r="1036" spans="1:39">
      <c r="A1036" s="6" t="s">
        <v>2029</v>
      </c>
      <c r="B1036" s="6" t="s">
        <v>1980</v>
      </c>
      <c r="C1036" s="6" t="s">
        <v>2030</v>
      </c>
      <c r="D1036" s="5">
        <v>0</v>
      </c>
      <c r="E1036" s="5">
        <v>705.58004500000004</v>
      </c>
      <c r="F1036" s="5">
        <v>269.54700000000003</v>
      </c>
      <c r="G1036" s="5">
        <v>975.12704500000007</v>
      </c>
      <c r="H1036" s="5">
        <v>3295.8225269999998</v>
      </c>
      <c r="I1036" s="5">
        <v>228.291798</v>
      </c>
      <c r="J1036" s="5">
        <v>431.95611400000001</v>
      </c>
      <c r="K1036" s="5">
        <v>3956.0704389999996</v>
      </c>
      <c r="L1036" s="5">
        <v>899.86934900000006</v>
      </c>
      <c r="M1036" s="5">
        <v>672.201505</v>
      </c>
      <c r="N1036" s="5">
        <v>83.486365000000006</v>
      </c>
      <c r="O1036" s="5">
        <v>62.614773</v>
      </c>
      <c r="P1036" s="5">
        <v>863.29878899999994</v>
      </c>
      <c r="Q1036" s="5">
        <v>0</v>
      </c>
      <c r="R1036" s="5">
        <v>1681.6014319999999</v>
      </c>
      <c r="S1036" s="5">
        <v>78.80024499999999</v>
      </c>
      <c r="T1036" s="5">
        <v>0</v>
      </c>
      <c r="U1036" s="5">
        <v>43.547718000000003</v>
      </c>
      <c r="V1036" s="5">
        <v>319.97995600000002</v>
      </c>
      <c r="W1036" s="5">
        <v>7954.9961840000014</v>
      </c>
      <c r="X1036" s="5">
        <v>7954.9961840000014</v>
      </c>
      <c r="Y1036" s="19">
        <v>62.257061999999998</v>
      </c>
      <c r="Z1036" s="19">
        <v>261.760605</v>
      </c>
      <c r="AA1036" s="19">
        <v>24.908156000000002</v>
      </c>
      <c r="AB1036" s="19">
        <v>69.685329999999993</v>
      </c>
      <c r="AC1036" s="19">
        <v>356.35409099999998</v>
      </c>
      <c r="AD1036" s="19">
        <v>78.122245000000007</v>
      </c>
      <c r="AE1036" s="19">
        <v>61.929782000000003</v>
      </c>
      <c r="AF1036" s="19">
        <v>7.9220560000000004</v>
      </c>
      <c r="AG1036" s="19">
        <v>5.941541</v>
      </c>
      <c r="AH1036" s="19">
        <v>79.535535999999993</v>
      </c>
      <c r="AI1036" s="19">
        <v>0</v>
      </c>
      <c r="AJ1036" s="19">
        <v>155.32891499999999</v>
      </c>
      <c r="AK1036" s="19">
        <v>0</v>
      </c>
      <c r="AL1036" s="19">
        <v>0</v>
      </c>
      <c r="AM1036" s="19">
        <v>652.06231300000002</v>
      </c>
    </row>
    <row r="1037" spans="1:39">
      <c r="A1037" s="6" t="s">
        <v>2031</v>
      </c>
      <c r="B1037" s="6" t="s">
        <v>1980</v>
      </c>
      <c r="C1037" s="6" t="s">
        <v>1422</v>
      </c>
      <c r="D1037" s="5">
        <v>0</v>
      </c>
      <c r="E1037" s="5">
        <v>242.142369</v>
      </c>
      <c r="F1037" s="5">
        <v>98.022000000000006</v>
      </c>
      <c r="G1037" s="5">
        <v>340.16436900000002</v>
      </c>
      <c r="H1037" s="5">
        <v>1226.369281</v>
      </c>
      <c r="I1037" s="5">
        <v>79.838898</v>
      </c>
      <c r="J1037" s="5">
        <v>0</v>
      </c>
      <c r="K1037" s="5">
        <v>1306.208179</v>
      </c>
      <c r="L1037" s="5">
        <v>435.619844</v>
      </c>
      <c r="M1037" s="5">
        <v>465.784401</v>
      </c>
      <c r="N1037" s="5">
        <v>52.206211000000003</v>
      </c>
      <c r="O1037" s="5">
        <v>39.154660000000007</v>
      </c>
      <c r="P1037" s="5">
        <v>599.32840099999999</v>
      </c>
      <c r="Q1037" s="5">
        <v>25.822161999999999</v>
      </c>
      <c r="R1037" s="5">
        <v>1182.2958349999999</v>
      </c>
      <c r="S1037" s="5">
        <v>32.147995000000002</v>
      </c>
      <c r="T1037" s="5">
        <v>0</v>
      </c>
      <c r="U1037" s="5">
        <v>23.420928</v>
      </c>
      <c r="V1037" s="5">
        <v>75.114698000000004</v>
      </c>
      <c r="W1037" s="5">
        <v>3394.9718479999997</v>
      </c>
      <c r="X1037" s="5">
        <v>3369.1496859999997</v>
      </c>
      <c r="Y1037" s="19">
        <v>21.365503</v>
      </c>
      <c r="Z1037" s="19">
        <v>107.793086</v>
      </c>
      <c r="AA1037" s="19">
        <v>8.1329849999999997</v>
      </c>
      <c r="AB1037" s="19">
        <v>0</v>
      </c>
      <c r="AC1037" s="19">
        <v>115.92607099999999</v>
      </c>
      <c r="AD1037" s="19">
        <v>41.313966000000001</v>
      </c>
      <c r="AE1037" s="19">
        <v>43.567970000000003</v>
      </c>
      <c r="AF1037" s="19">
        <v>4.9538659999999997</v>
      </c>
      <c r="AG1037" s="19">
        <v>3.715401</v>
      </c>
      <c r="AH1037" s="19">
        <v>55.984807000000004</v>
      </c>
      <c r="AI1037" s="19">
        <v>2.4591099999999999</v>
      </c>
      <c r="AJ1037" s="19">
        <v>108.222044</v>
      </c>
      <c r="AK1037" s="19">
        <v>3.272065</v>
      </c>
      <c r="AL1037" s="19">
        <v>0</v>
      </c>
      <c r="AM1037" s="19">
        <v>290.099649</v>
      </c>
    </row>
    <row r="1038" spans="1:39">
      <c r="A1038" s="6" t="s">
        <v>2032</v>
      </c>
      <c r="B1038" s="6" t="s">
        <v>1980</v>
      </c>
      <c r="C1038" s="6" t="s">
        <v>2033</v>
      </c>
      <c r="D1038" s="5">
        <v>0</v>
      </c>
      <c r="E1038" s="5">
        <v>259.40172200000001</v>
      </c>
      <c r="F1038" s="5">
        <v>95.165999999999997</v>
      </c>
      <c r="G1038" s="5">
        <v>354.567722</v>
      </c>
      <c r="H1038" s="5">
        <v>1488.2792080000002</v>
      </c>
      <c r="I1038" s="5">
        <v>99.450881999999993</v>
      </c>
      <c r="J1038" s="5">
        <v>0</v>
      </c>
      <c r="K1038" s="5">
        <v>1587.73009</v>
      </c>
      <c r="L1038" s="5">
        <v>508.45668999999998</v>
      </c>
      <c r="M1038" s="5">
        <v>568.85647900000004</v>
      </c>
      <c r="N1038" s="5">
        <v>62.415678</v>
      </c>
      <c r="O1038" s="5">
        <v>46.811758999999995</v>
      </c>
      <c r="P1038" s="5">
        <v>723.53318999999999</v>
      </c>
      <c r="Q1038" s="5">
        <v>36.488540999999998</v>
      </c>
      <c r="R1038" s="5">
        <v>1438.1056470000001</v>
      </c>
      <c r="S1038" s="5">
        <v>33.364553000000001</v>
      </c>
      <c r="T1038" s="5">
        <v>0</v>
      </c>
      <c r="U1038" s="5">
        <v>0</v>
      </c>
      <c r="V1038" s="5">
        <v>99.715498000000011</v>
      </c>
      <c r="W1038" s="5">
        <v>4021.9402</v>
      </c>
      <c r="X1038" s="5">
        <v>3985.4516589999998</v>
      </c>
      <c r="Y1038" s="19">
        <v>22.888387999999999</v>
      </c>
      <c r="Z1038" s="19">
        <v>122.80998099999999</v>
      </c>
      <c r="AA1038" s="19">
        <v>9.0409900000000007</v>
      </c>
      <c r="AB1038" s="19">
        <v>0</v>
      </c>
      <c r="AC1038" s="19">
        <v>131.85097099999999</v>
      </c>
      <c r="AD1038" s="19">
        <v>48.713984000000004</v>
      </c>
      <c r="AE1038" s="19">
        <v>53.459178999999999</v>
      </c>
      <c r="AF1038" s="19">
        <v>5.9226479999999997</v>
      </c>
      <c r="AG1038" s="19">
        <v>4.4419870000000001</v>
      </c>
      <c r="AH1038" s="19">
        <v>67.910397000000003</v>
      </c>
      <c r="AI1038" s="19">
        <v>3.4789310000000002</v>
      </c>
      <c r="AJ1038" s="19">
        <v>131.73421099999999</v>
      </c>
      <c r="AK1038" s="19">
        <v>3.846295</v>
      </c>
      <c r="AL1038" s="19">
        <v>0</v>
      </c>
      <c r="AM1038" s="19">
        <v>339.03384899999998</v>
      </c>
    </row>
    <row r="1039" spans="1:39">
      <c r="A1039" s="6" t="s">
        <v>2034</v>
      </c>
      <c r="B1039" s="6" t="s">
        <v>1980</v>
      </c>
      <c r="C1039" s="6" t="s">
        <v>2035</v>
      </c>
      <c r="D1039" s="5">
        <v>0</v>
      </c>
      <c r="E1039" s="5">
        <v>505.26299</v>
      </c>
      <c r="F1039" s="5">
        <v>190.48500000000001</v>
      </c>
      <c r="G1039" s="5">
        <v>695.74798999999996</v>
      </c>
      <c r="H1039" s="5">
        <v>2670.0559819999999</v>
      </c>
      <c r="I1039" s="5">
        <v>187.15727200000001</v>
      </c>
      <c r="J1039" s="5">
        <v>0</v>
      </c>
      <c r="K1039" s="5">
        <v>2857.2132539999998</v>
      </c>
      <c r="L1039" s="5">
        <v>689.49715400000002</v>
      </c>
      <c r="M1039" s="5">
        <v>394.94459499999999</v>
      </c>
      <c r="N1039" s="5">
        <v>73.707347999999996</v>
      </c>
      <c r="O1039" s="5">
        <v>55.28051</v>
      </c>
      <c r="P1039" s="5">
        <v>452.68173300000001</v>
      </c>
      <c r="Q1039" s="5">
        <v>54.539968000000002</v>
      </c>
      <c r="R1039" s="5">
        <v>1031.1541540000001</v>
      </c>
      <c r="S1039" s="5">
        <v>58.734493999999998</v>
      </c>
      <c r="T1039" s="5">
        <v>0</v>
      </c>
      <c r="U1039" s="5">
        <v>0</v>
      </c>
      <c r="V1039" s="5">
        <v>134.849638</v>
      </c>
      <c r="W1039" s="5">
        <v>5467.1966840000005</v>
      </c>
      <c r="X1039" s="5">
        <v>5412.6567160000004</v>
      </c>
      <c r="Y1039" s="19">
        <v>44.582028999999999</v>
      </c>
      <c r="Z1039" s="19">
        <v>240.32501199999999</v>
      </c>
      <c r="AA1039" s="19">
        <v>17.337872999999998</v>
      </c>
      <c r="AB1039" s="19">
        <v>0</v>
      </c>
      <c r="AC1039" s="19">
        <v>257.66288500000002</v>
      </c>
      <c r="AD1039" s="19">
        <v>63.104573000000002</v>
      </c>
      <c r="AE1039" s="19">
        <v>36.112923000000002</v>
      </c>
      <c r="AF1039" s="19">
        <v>6.9941199999999997</v>
      </c>
      <c r="AG1039" s="19">
        <v>5.24559</v>
      </c>
      <c r="AH1039" s="19">
        <v>41.392288000000001</v>
      </c>
      <c r="AI1039" s="19">
        <v>4.9870229999999998</v>
      </c>
      <c r="AJ1039" s="19">
        <v>89.744921000000005</v>
      </c>
      <c r="AK1039" s="19">
        <v>6.0633480000000004</v>
      </c>
      <c r="AL1039" s="19">
        <v>0</v>
      </c>
      <c r="AM1039" s="19">
        <v>461.15775600000001</v>
      </c>
    </row>
    <row r="1040" spans="1:39">
      <c r="A1040" s="6" t="s">
        <v>2036</v>
      </c>
      <c r="B1040" s="6" t="s">
        <v>1980</v>
      </c>
      <c r="C1040" s="6" t="s">
        <v>212</v>
      </c>
      <c r="D1040" s="5">
        <v>0</v>
      </c>
      <c r="E1040" s="5">
        <v>228.94735</v>
      </c>
      <c r="F1040" s="5">
        <v>83.91</v>
      </c>
      <c r="G1040" s="5">
        <v>312.85735</v>
      </c>
      <c r="H1040" s="5">
        <v>1142.178723</v>
      </c>
      <c r="I1040" s="5">
        <v>79.866215999999994</v>
      </c>
      <c r="J1040" s="5">
        <v>0</v>
      </c>
      <c r="K1040" s="5">
        <v>1222.0449390000001</v>
      </c>
      <c r="L1040" s="5">
        <v>406.18297699999999</v>
      </c>
      <c r="M1040" s="5">
        <v>454.288839</v>
      </c>
      <c r="N1040" s="5">
        <v>46.570569999999996</v>
      </c>
      <c r="O1040" s="5">
        <v>34.927927000000004</v>
      </c>
      <c r="P1040" s="5">
        <v>583.92874300000005</v>
      </c>
      <c r="Q1040" s="5">
        <v>25.542653999999999</v>
      </c>
      <c r="R1040" s="5">
        <v>1145.2587330000001</v>
      </c>
      <c r="S1040" s="5">
        <v>21.140249000000001</v>
      </c>
      <c r="T1040" s="5">
        <v>0</v>
      </c>
      <c r="U1040" s="5">
        <v>0</v>
      </c>
      <c r="V1040" s="5">
        <v>56.636036999999995</v>
      </c>
      <c r="W1040" s="5">
        <v>3164.1202849999995</v>
      </c>
      <c r="X1040" s="5">
        <v>3138.5776309999997</v>
      </c>
      <c r="Y1040" s="19">
        <v>20.201236999999999</v>
      </c>
      <c r="Z1040" s="19">
        <v>85.701390000000004</v>
      </c>
      <c r="AA1040" s="19">
        <v>7.7252989999999997</v>
      </c>
      <c r="AB1040" s="19">
        <v>0</v>
      </c>
      <c r="AC1040" s="19">
        <v>93.426688999999996</v>
      </c>
      <c r="AD1040" s="19">
        <v>37.107202999999998</v>
      </c>
      <c r="AE1040" s="19">
        <v>46.229897999999999</v>
      </c>
      <c r="AF1040" s="19">
        <v>4.4191000000000003</v>
      </c>
      <c r="AG1040" s="19">
        <v>3.314324</v>
      </c>
      <c r="AH1040" s="19">
        <v>58.726795000000003</v>
      </c>
      <c r="AI1040" s="19">
        <v>3.0085250000000001</v>
      </c>
      <c r="AJ1040" s="19">
        <v>112.690117</v>
      </c>
      <c r="AK1040" s="19">
        <v>2.1593450000000001</v>
      </c>
      <c r="AL1040" s="19">
        <v>0</v>
      </c>
      <c r="AM1040" s="19">
        <v>265.58459099999999</v>
      </c>
    </row>
    <row r="1041" spans="1:39">
      <c r="A1041" s="6" t="s">
        <v>2037</v>
      </c>
      <c r="B1041" s="6" t="s">
        <v>1980</v>
      </c>
      <c r="C1041" s="6" t="s">
        <v>2038</v>
      </c>
      <c r="D1041" s="5">
        <v>0</v>
      </c>
      <c r="E1041" s="5">
        <v>639.40515599999992</v>
      </c>
      <c r="F1041" s="5">
        <v>242.16900000000001</v>
      </c>
      <c r="G1041" s="5">
        <v>881.5741559999999</v>
      </c>
      <c r="H1041" s="5">
        <v>4292.2213350000002</v>
      </c>
      <c r="I1041" s="5">
        <v>242.425397</v>
      </c>
      <c r="J1041" s="5">
        <v>452.92741899999999</v>
      </c>
      <c r="K1041" s="5">
        <v>4987.5741509999998</v>
      </c>
      <c r="L1041" s="5">
        <v>868.91737499999999</v>
      </c>
      <c r="M1041" s="5">
        <v>527.64920200000006</v>
      </c>
      <c r="N1041" s="5">
        <v>81.582873000000006</v>
      </c>
      <c r="O1041" s="5">
        <v>61.187154999999997</v>
      </c>
      <c r="P1041" s="5">
        <v>604.78648999999996</v>
      </c>
      <c r="Q1041" s="5">
        <v>72.865842000000001</v>
      </c>
      <c r="R1041" s="5">
        <v>1348.0715619999999</v>
      </c>
      <c r="S1041" s="5">
        <v>57.251163999999996</v>
      </c>
      <c r="T1041" s="5">
        <v>0</v>
      </c>
      <c r="U1041" s="5">
        <v>0</v>
      </c>
      <c r="V1041" s="5">
        <v>190.26274799999999</v>
      </c>
      <c r="W1041" s="5">
        <v>8333.6511559999999</v>
      </c>
      <c r="X1041" s="5">
        <v>8260.7853139999988</v>
      </c>
      <c r="Y1041" s="19">
        <v>56.418101999999998</v>
      </c>
      <c r="Z1041" s="19">
        <v>307.24376999999998</v>
      </c>
      <c r="AA1041" s="19">
        <v>22.516452999999998</v>
      </c>
      <c r="AB1041" s="19">
        <v>70.632344000000003</v>
      </c>
      <c r="AC1041" s="19">
        <v>400.39256699999999</v>
      </c>
      <c r="AD1041" s="19">
        <v>76.867881999999994</v>
      </c>
      <c r="AE1041" s="19">
        <v>46.464236</v>
      </c>
      <c r="AF1041" s="19">
        <v>7.7414339999999999</v>
      </c>
      <c r="AG1041" s="19">
        <v>5.8060739999999997</v>
      </c>
      <c r="AH1041" s="19">
        <v>53.256864</v>
      </c>
      <c r="AI1041" s="19">
        <v>6.4164899999999996</v>
      </c>
      <c r="AJ1041" s="19">
        <v>113.268608</v>
      </c>
      <c r="AK1041" s="19">
        <v>6.4427719999999997</v>
      </c>
      <c r="AL1041" s="19">
        <v>0</v>
      </c>
      <c r="AM1041" s="19">
        <v>653.38993099999993</v>
      </c>
    </row>
    <row r="1042" spans="1:39">
      <c r="A1042" s="6" t="s">
        <v>2039</v>
      </c>
      <c r="B1042" s="6" t="s">
        <v>1980</v>
      </c>
      <c r="C1042" s="6" t="s">
        <v>2040</v>
      </c>
      <c r="D1042" s="5">
        <v>0</v>
      </c>
      <c r="E1042" s="5">
        <v>251.42751699999999</v>
      </c>
      <c r="F1042" s="5">
        <v>91.545000000000002</v>
      </c>
      <c r="G1042" s="5">
        <v>342.97251699999998</v>
      </c>
      <c r="H1042" s="5">
        <v>1403.690192</v>
      </c>
      <c r="I1042" s="5">
        <v>86.581788000000003</v>
      </c>
      <c r="J1042" s="5">
        <v>0</v>
      </c>
      <c r="K1042" s="5">
        <v>1490.27198</v>
      </c>
      <c r="L1042" s="5">
        <v>454.356448</v>
      </c>
      <c r="M1042" s="5">
        <v>517.19200000000001</v>
      </c>
      <c r="N1042" s="5">
        <v>51.690853000000004</v>
      </c>
      <c r="O1042" s="5">
        <v>38.768139000000005</v>
      </c>
      <c r="P1042" s="5">
        <v>667.53743299999996</v>
      </c>
      <c r="Q1042" s="5">
        <v>27.458877000000001</v>
      </c>
      <c r="R1042" s="5">
        <v>1302.6473019999999</v>
      </c>
      <c r="S1042" s="5">
        <v>27.206419999999998</v>
      </c>
      <c r="T1042" s="5">
        <v>0</v>
      </c>
      <c r="U1042" s="5">
        <v>0</v>
      </c>
      <c r="V1042" s="5">
        <v>116.99579799999999</v>
      </c>
      <c r="W1042" s="5">
        <v>3734.4504649999994</v>
      </c>
      <c r="X1042" s="5">
        <v>3706.9915879999994</v>
      </c>
      <c r="Y1042" s="19">
        <v>22.18478</v>
      </c>
      <c r="Z1042" s="19">
        <v>112.50970599999999</v>
      </c>
      <c r="AA1042" s="19">
        <v>8.1478470000000005</v>
      </c>
      <c r="AB1042" s="19">
        <v>0</v>
      </c>
      <c r="AC1042" s="19">
        <v>120.65755299999999</v>
      </c>
      <c r="AD1042" s="19">
        <v>43.274107000000001</v>
      </c>
      <c r="AE1042" s="19">
        <v>49.875991999999997</v>
      </c>
      <c r="AF1042" s="19">
        <v>4.9049649999999998</v>
      </c>
      <c r="AG1042" s="19">
        <v>3.6787230000000002</v>
      </c>
      <c r="AH1042" s="19">
        <v>64.025118000000006</v>
      </c>
      <c r="AI1042" s="19">
        <v>2.8536779999999999</v>
      </c>
      <c r="AJ1042" s="19">
        <v>122.484798</v>
      </c>
      <c r="AK1042" s="19">
        <v>3.8891339999999999</v>
      </c>
      <c r="AL1042" s="19">
        <v>0</v>
      </c>
      <c r="AM1042" s="19">
        <v>312.49037199999998</v>
      </c>
    </row>
    <row r="1043" spans="1:39">
      <c r="A1043" s="6" t="s">
        <v>2041</v>
      </c>
      <c r="B1043" s="6" t="s">
        <v>1980</v>
      </c>
      <c r="C1043" s="6" t="s">
        <v>2042</v>
      </c>
      <c r="D1043" s="5">
        <v>0</v>
      </c>
      <c r="E1043" s="5">
        <v>259.88379900000001</v>
      </c>
      <c r="F1043" s="5">
        <v>98.918999999999997</v>
      </c>
      <c r="G1043" s="5">
        <v>358.80279899999999</v>
      </c>
      <c r="H1043" s="5">
        <v>1612.0502779999999</v>
      </c>
      <c r="I1043" s="5">
        <v>91.258572000000001</v>
      </c>
      <c r="J1043" s="5">
        <v>0</v>
      </c>
      <c r="K1043" s="5">
        <v>1703.3088500000001</v>
      </c>
      <c r="L1043" s="5">
        <v>470.62176799999997</v>
      </c>
      <c r="M1043" s="5">
        <v>496.25471899999997</v>
      </c>
      <c r="N1043" s="5">
        <v>48.555035000000004</v>
      </c>
      <c r="O1043" s="5">
        <v>36.416275999999996</v>
      </c>
      <c r="P1043" s="5">
        <v>643.15781700000002</v>
      </c>
      <c r="Q1043" s="5">
        <v>24.791952000000002</v>
      </c>
      <c r="R1043" s="5">
        <v>1249.1757990000001</v>
      </c>
      <c r="S1043" s="5">
        <v>26.399864000000001</v>
      </c>
      <c r="T1043" s="5">
        <v>0</v>
      </c>
      <c r="U1043" s="5">
        <v>19.954630000000002</v>
      </c>
      <c r="V1043" s="5">
        <v>110.49177499999999</v>
      </c>
      <c r="W1043" s="5">
        <v>3938.7554850000001</v>
      </c>
      <c r="X1043" s="5">
        <v>3913.9635330000001</v>
      </c>
      <c r="Y1043" s="19">
        <v>22.930923</v>
      </c>
      <c r="Z1043" s="19">
        <v>140.60658100000001</v>
      </c>
      <c r="AA1043" s="19">
        <v>8.5238370000000003</v>
      </c>
      <c r="AB1043" s="19">
        <v>0</v>
      </c>
      <c r="AC1043" s="19">
        <v>149.13041799999999</v>
      </c>
      <c r="AD1043" s="19">
        <v>42.441938</v>
      </c>
      <c r="AE1043" s="19">
        <v>49.482697000000002</v>
      </c>
      <c r="AF1043" s="19">
        <v>4.6074060000000001</v>
      </c>
      <c r="AG1043" s="19">
        <v>3.4555549999999999</v>
      </c>
      <c r="AH1043" s="19">
        <v>63.530701000000001</v>
      </c>
      <c r="AI1043" s="19">
        <v>2.825027</v>
      </c>
      <c r="AJ1043" s="19">
        <v>121.076359</v>
      </c>
      <c r="AK1043" s="19">
        <v>3.188501</v>
      </c>
      <c r="AL1043" s="19">
        <v>0</v>
      </c>
      <c r="AM1043" s="19">
        <v>338.76813900000002</v>
      </c>
    </row>
    <row r="1044" spans="1:39">
      <c r="A1044" s="5" t="s">
        <v>2043</v>
      </c>
      <c r="B1044" s="5" t="s">
        <v>1980</v>
      </c>
      <c r="C1044" s="5" t="s">
        <v>2044</v>
      </c>
      <c r="D1044" s="5">
        <v>37960.348332999994</v>
      </c>
      <c r="E1044" s="5">
        <v>1565.972317</v>
      </c>
      <c r="F1044" s="5">
        <v>817.27800000000002</v>
      </c>
      <c r="G1044" s="5">
        <v>40343.59865</v>
      </c>
      <c r="H1044" s="5">
        <v>9877.8338289999992</v>
      </c>
      <c r="I1044" s="5">
        <v>852.58969200000001</v>
      </c>
      <c r="J1044" s="5">
        <v>0</v>
      </c>
      <c r="K1044" s="5">
        <v>10730.423521000001</v>
      </c>
      <c r="L1044" s="5">
        <v>2203.444692</v>
      </c>
      <c r="M1044" s="5">
        <v>0</v>
      </c>
      <c r="N1044" s="5">
        <v>249.16455199999999</v>
      </c>
      <c r="O1044" s="5">
        <v>186.873414</v>
      </c>
      <c r="P1044" s="5">
        <v>2917.0421690000003</v>
      </c>
      <c r="Q1044" s="5">
        <v>351.45086400000002</v>
      </c>
      <c r="R1044" s="5">
        <v>3704.5309989999996</v>
      </c>
      <c r="S1044" s="5">
        <v>263.66735499999999</v>
      </c>
      <c r="T1044" s="5">
        <v>0</v>
      </c>
      <c r="U1044" s="5">
        <v>15.083076999999999</v>
      </c>
      <c r="V1044" s="5">
        <v>651.10518100000002</v>
      </c>
      <c r="W1044" s="5">
        <v>57911.853474999996</v>
      </c>
      <c r="X1044" s="5">
        <v>57560.40261099999</v>
      </c>
      <c r="Y1044" s="19">
        <v>0</v>
      </c>
      <c r="Z1044" s="19">
        <v>698.49973199999999</v>
      </c>
      <c r="AA1044" s="19">
        <v>94.452312000000006</v>
      </c>
      <c r="AB1044" s="19">
        <v>0</v>
      </c>
      <c r="AC1044" s="19">
        <v>792.952044</v>
      </c>
      <c r="AD1044" s="19">
        <v>218.39258000000001</v>
      </c>
      <c r="AE1044" s="19">
        <v>0</v>
      </c>
      <c r="AF1044" s="19">
        <v>23.643352</v>
      </c>
      <c r="AG1044" s="19">
        <v>17.732514999999999</v>
      </c>
      <c r="AH1044" s="19">
        <v>283.573308</v>
      </c>
      <c r="AI1044" s="19">
        <v>34.165458000000001</v>
      </c>
      <c r="AJ1044" s="19">
        <v>324.94917500000003</v>
      </c>
      <c r="AK1044" s="19">
        <v>24.586421999999999</v>
      </c>
      <c r="AL1044" s="19">
        <v>0</v>
      </c>
      <c r="AM1044" s="19">
        <v>1360.8802209999999</v>
      </c>
    </row>
    <row r="1045" spans="1:39">
      <c r="A1045" s="6" t="s">
        <v>2045</v>
      </c>
      <c r="B1045" s="6" t="s">
        <v>1980</v>
      </c>
      <c r="C1045" s="6" t="s">
        <v>2046</v>
      </c>
      <c r="D1045" s="5">
        <v>0</v>
      </c>
      <c r="E1045" s="5">
        <v>72.380183000000002</v>
      </c>
      <c r="F1045" s="5">
        <v>29.01</v>
      </c>
      <c r="G1045" s="5">
        <v>101.39018300000001</v>
      </c>
      <c r="H1045" s="5">
        <v>462.09346099999999</v>
      </c>
      <c r="I1045" s="5">
        <v>27.401669000000002</v>
      </c>
      <c r="J1045" s="5">
        <v>0</v>
      </c>
      <c r="K1045" s="5">
        <v>489.49513000000002</v>
      </c>
      <c r="L1045" s="5">
        <v>219.149756</v>
      </c>
      <c r="M1045" s="5">
        <v>384.309211</v>
      </c>
      <c r="N1045" s="5">
        <v>30.267326000000001</v>
      </c>
      <c r="O1045" s="5">
        <v>22.700495</v>
      </c>
      <c r="P1045" s="5">
        <v>479.30155600000001</v>
      </c>
      <c r="Q1045" s="5">
        <v>30.241861</v>
      </c>
      <c r="R1045" s="5">
        <v>946.82044900000005</v>
      </c>
      <c r="S1045" s="5">
        <v>9.0406790000000008</v>
      </c>
      <c r="T1045" s="5">
        <v>0</v>
      </c>
      <c r="U1045" s="5">
        <v>0</v>
      </c>
      <c r="V1045" s="5">
        <v>29.663979999999999</v>
      </c>
      <c r="W1045" s="5">
        <v>1795.5601769999998</v>
      </c>
      <c r="X1045" s="5">
        <v>1765.3183159999999</v>
      </c>
      <c r="Y1045" s="19">
        <v>6.3864869999999998</v>
      </c>
      <c r="Z1045" s="19">
        <v>45.213954999999999</v>
      </c>
      <c r="AA1045" s="19">
        <v>2.5988720000000001</v>
      </c>
      <c r="AB1045" s="19">
        <v>0</v>
      </c>
      <c r="AC1045" s="19">
        <v>47.812826999999999</v>
      </c>
      <c r="AD1045" s="19">
        <v>22.515581000000001</v>
      </c>
      <c r="AE1045" s="19">
        <v>32.195196000000003</v>
      </c>
      <c r="AF1045" s="19">
        <v>2.8720780000000001</v>
      </c>
      <c r="AG1045" s="19">
        <v>2.154058</v>
      </c>
      <c r="AH1045" s="19">
        <v>40.349519000000001</v>
      </c>
      <c r="AI1045" s="19">
        <v>2.4179490000000001</v>
      </c>
      <c r="AJ1045" s="19">
        <v>77.570851000000005</v>
      </c>
      <c r="AK1045" s="19">
        <v>0.97173299999999996</v>
      </c>
      <c r="AL1045" s="19">
        <v>0</v>
      </c>
      <c r="AM1045" s="19">
        <v>155.25747899999999</v>
      </c>
    </row>
    <row r="1046" spans="1:39">
      <c r="A1046" s="6" t="s">
        <v>2047</v>
      </c>
      <c r="B1046" s="6" t="s">
        <v>1980</v>
      </c>
      <c r="C1046" s="6" t="s">
        <v>2048</v>
      </c>
      <c r="D1046" s="5">
        <v>0</v>
      </c>
      <c r="E1046" s="5">
        <v>112.97465200000001</v>
      </c>
      <c r="F1046" s="5">
        <v>49.89</v>
      </c>
      <c r="G1046" s="5">
        <v>162.86465200000001</v>
      </c>
      <c r="H1046" s="5">
        <v>946.27380900000003</v>
      </c>
      <c r="I1046" s="5">
        <v>37.458400999999995</v>
      </c>
      <c r="J1046" s="5">
        <v>0</v>
      </c>
      <c r="K1046" s="5">
        <v>983.73221000000001</v>
      </c>
      <c r="L1046" s="5">
        <v>304.82341400000001</v>
      </c>
      <c r="M1046" s="5">
        <v>400.18049699999995</v>
      </c>
      <c r="N1046" s="5">
        <v>38.158247000000003</v>
      </c>
      <c r="O1046" s="5">
        <v>28.618684000000002</v>
      </c>
      <c r="P1046" s="5">
        <v>499.33968400000003</v>
      </c>
      <c r="Q1046" s="5">
        <v>31.347367999999999</v>
      </c>
      <c r="R1046" s="5">
        <v>997.64447999999993</v>
      </c>
      <c r="S1046" s="5">
        <v>11.16028</v>
      </c>
      <c r="T1046" s="5">
        <v>0</v>
      </c>
      <c r="U1046" s="5">
        <v>0</v>
      </c>
      <c r="V1046" s="5">
        <v>32.832913999999995</v>
      </c>
      <c r="W1046" s="5">
        <v>2493.0579499999999</v>
      </c>
      <c r="X1046" s="5">
        <v>2461.7105820000002</v>
      </c>
      <c r="Y1046" s="19">
        <v>9.9683519999999994</v>
      </c>
      <c r="Z1046" s="19">
        <v>92.786203</v>
      </c>
      <c r="AA1046" s="19">
        <v>3.5410550000000001</v>
      </c>
      <c r="AB1046" s="19">
        <v>0</v>
      </c>
      <c r="AC1046" s="19">
        <v>96.327258</v>
      </c>
      <c r="AD1046" s="19">
        <v>29.646443999999999</v>
      </c>
      <c r="AE1046" s="19">
        <v>32.807946000000001</v>
      </c>
      <c r="AF1046" s="19">
        <v>3.6208499999999999</v>
      </c>
      <c r="AG1046" s="19">
        <v>2.7156370000000001</v>
      </c>
      <c r="AH1046" s="19">
        <v>41.367736999999998</v>
      </c>
      <c r="AI1046" s="19">
        <v>2.3167499999999999</v>
      </c>
      <c r="AJ1046" s="19">
        <v>80.512169999999998</v>
      </c>
      <c r="AK1046" s="19">
        <v>1.3449120000000001</v>
      </c>
      <c r="AL1046" s="19">
        <v>0</v>
      </c>
      <c r="AM1046" s="19">
        <v>217.799136</v>
      </c>
    </row>
    <row r="1047" spans="1:39">
      <c r="A1047" s="6" t="s">
        <v>2049</v>
      </c>
      <c r="B1047" s="6" t="s">
        <v>1980</v>
      </c>
      <c r="C1047" s="6" t="s">
        <v>2050</v>
      </c>
      <c r="D1047" s="5">
        <v>0</v>
      </c>
      <c r="E1047" s="5">
        <v>108.160169</v>
      </c>
      <c r="F1047" s="5">
        <v>54.741</v>
      </c>
      <c r="G1047" s="5">
        <v>162.90116899999998</v>
      </c>
      <c r="H1047" s="5">
        <v>775.49348499999996</v>
      </c>
      <c r="I1047" s="5">
        <v>47.095999000000006</v>
      </c>
      <c r="J1047" s="5">
        <v>73.737347</v>
      </c>
      <c r="K1047" s="5">
        <v>896.32683099999986</v>
      </c>
      <c r="L1047" s="5">
        <v>308.21642400000002</v>
      </c>
      <c r="M1047" s="5">
        <v>371.99174900000003</v>
      </c>
      <c r="N1047" s="5">
        <v>34.242667999999995</v>
      </c>
      <c r="O1047" s="5">
        <v>25.682001</v>
      </c>
      <c r="P1047" s="5">
        <v>475.94375099999996</v>
      </c>
      <c r="Q1047" s="5">
        <v>22.211258999999998</v>
      </c>
      <c r="R1047" s="5">
        <v>930.07142799999997</v>
      </c>
      <c r="S1047" s="5">
        <v>11.953164000000001</v>
      </c>
      <c r="T1047" s="5">
        <v>0</v>
      </c>
      <c r="U1047" s="5">
        <v>20.132042000000002</v>
      </c>
      <c r="V1047" s="5">
        <v>48.038145</v>
      </c>
      <c r="W1047" s="5">
        <v>2377.6392029999997</v>
      </c>
      <c r="X1047" s="5">
        <v>2355.4279439999996</v>
      </c>
      <c r="Y1047" s="19">
        <v>9.5435440000000007</v>
      </c>
      <c r="Z1047" s="19">
        <v>67.273989999999998</v>
      </c>
      <c r="AA1047" s="19">
        <v>5.2380279999999999</v>
      </c>
      <c r="AB1047" s="19">
        <v>11.830543</v>
      </c>
      <c r="AC1047" s="19">
        <v>84.342561000000003</v>
      </c>
      <c r="AD1047" s="19">
        <v>28.574985000000002</v>
      </c>
      <c r="AE1047" s="19">
        <v>33.066457999999997</v>
      </c>
      <c r="AF1047" s="19">
        <v>3.2492999999999999</v>
      </c>
      <c r="AG1047" s="19">
        <v>2.4369749999999999</v>
      </c>
      <c r="AH1047" s="19">
        <v>42.414867999999998</v>
      </c>
      <c r="AI1047" s="19">
        <v>1.9107860000000001</v>
      </c>
      <c r="AJ1047" s="19">
        <v>81.167601000000005</v>
      </c>
      <c r="AK1047" s="19">
        <v>1.561874</v>
      </c>
      <c r="AL1047" s="19">
        <v>0</v>
      </c>
      <c r="AM1047" s="19">
        <v>205.19056499999999</v>
      </c>
    </row>
    <row r="1048" spans="1:39">
      <c r="A1048" s="6" t="s">
        <v>2051</v>
      </c>
      <c r="B1048" s="6" t="s">
        <v>1980</v>
      </c>
      <c r="C1048" s="6" t="s">
        <v>2052</v>
      </c>
      <c r="D1048" s="5">
        <v>0</v>
      </c>
      <c r="E1048" s="5">
        <v>250.67431999999999</v>
      </c>
      <c r="F1048" s="5">
        <v>81.864000000000004</v>
      </c>
      <c r="G1048" s="5">
        <v>332.53832</v>
      </c>
      <c r="H1048" s="5">
        <v>1128.8628489999999</v>
      </c>
      <c r="I1048" s="5">
        <v>76.921773000000002</v>
      </c>
      <c r="J1048" s="5">
        <v>182.33624</v>
      </c>
      <c r="K1048" s="5">
        <v>1388.120862</v>
      </c>
      <c r="L1048" s="5">
        <v>435.49984000000001</v>
      </c>
      <c r="M1048" s="5">
        <v>532.47227099999998</v>
      </c>
      <c r="N1048" s="5">
        <v>56.537063000000003</v>
      </c>
      <c r="O1048" s="5">
        <v>42.402796000000002</v>
      </c>
      <c r="P1048" s="5">
        <v>680.99275399999999</v>
      </c>
      <c r="Q1048" s="5">
        <v>31.956527999999999</v>
      </c>
      <c r="R1048" s="5">
        <v>1344.361412</v>
      </c>
      <c r="S1048" s="5">
        <v>28.621611000000001</v>
      </c>
      <c r="T1048" s="5">
        <v>0</v>
      </c>
      <c r="U1048" s="5">
        <v>0</v>
      </c>
      <c r="V1048" s="5">
        <v>86.608059999999995</v>
      </c>
      <c r="W1048" s="5">
        <v>3615.7501050000001</v>
      </c>
      <c r="X1048" s="5">
        <v>3583.7935769999999</v>
      </c>
      <c r="Y1048" s="19">
        <v>22.118321999999999</v>
      </c>
      <c r="Z1048" s="19">
        <v>98.709344999999999</v>
      </c>
      <c r="AA1048" s="19">
        <v>7.5834599999999996</v>
      </c>
      <c r="AB1048" s="19">
        <v>20.6968</v>
      </c>
      <c r="AC1048" s="19">
        <v>126.989605</v>
      </c>
      <c r="AD1048" s="19">
        <v>43.985308000000003</v>
      </c>
      <c r="AE1048" s="19">
        <v>45.040343999999997</v>
      </c>
      <c r="AF1048" s="19">
        <v>5.3648230000000003</v>
      </c>
      <c r="AG1048" s="19">
        <v>4.0236169999999998</v>
      </c>
      <c r="AH1048" s="19">
        <v>58.017054000000002</v>
      </c>
      <c r="AI1048" s="19">
        <v>2.4597169999999999</v>
      </c>
      <c r="AJ1048" s="19">
        <v>112.44583799999999</v>
      </c>
      <c r="AK1048" s="19">
        <v>0</v>
      </c>
      <c r="AL1048" s="19">
        <v>0</v>
      </c>
      <c r="AM1048" s="19">
        <v>305.53907299999997</v>
      </c>
    </row>
    <row r="1049" spans="1:39">
      <c r="A1049" s="6" t="s">
        <v>2053</v>
      </c>
      <c r="B1049" s="6" t="s">
        <v>1980</v>
      </c>
      <c r="C1049" s="6" t="s">
        <v>2054</v>
      </c>
      <c r="D1049" s="5">
        <v>0</v>
      </c>
      <c r="E1049" s="5">
        <v>1296.7264070000001</v>
      </c>
      <c r="F1049" s="5">
        <v>395.22300000000001</v>
      </c>
      <c r="G1049" s="5">
        <v>1691.9494070000001</v>
      </c>
      <c r="H1049" s="5">
        <v>5094.5908490000002</v>
      </c>
      <c r="I1049" s="5">
        <v>442.674892</v>
      </c>
      <c r="J1049" s="5">
        <v>0</v>
      </c>
      <c r="K1049" s="5">
        <v>5537.2657410000002</v>
      </c>
      <c r="L1049" s="5">
        <v>1672.700726</v>
      </c>
      <c r="M1049" s="5">
        <v>0</v>
      </c>
      <c r="N1049" s="5">
        <v>174.96332800000002</v>
      </c>
      <c r="O1049" s="5">
        <v>131.222497</v>
      </c>
      <c r="P1049" s="5">
        <v>1792.795895</v>
      </c>
      <c r="Q1049" s="5">
        <v>215.999505</v>
      </c>
      <c r="R1049" s="5">
        <v>2314.981225</v>
      </c>
      <c r="S1049" s="5">
        <v>100.651995</v>
      </c>
      <c r="T1049" s="5">
        <v>0</v>
      </c>
      <c r="U1049" s="5">
        <v>0</v>
      </c>
      <c r="V1049" s="5">
        <v>398.731087</v>
      </c>
      <c r="W1049" s="5">
        <v>11716.280180999998</v>
      </c>
      <c r="X1049" s="5">
        <v>11500.280675999997</v>
      </c>
      <c r="Y1049" s="19">
        <v>114.417036</v>
      </c>
      <c r="Z1049" s="19">
        <v>404.857215</v>
      </c>
      <c r="AA1049" s="19">
        <v>46.726115999999998</v>
      </c>
      <c r="AB1049" s="19">
        <v>0</v>
      </c>
      <c r="AC1049" s="19">
        <v>451.58333099999999</v>
      </c>
      <c r="AD1049" s="19">
        <v>152.834101</v>
      </c>
      <c r="AE1049" s="19">
        <v>0</v>
      </c>
      <c r="AF1049" s="19">
        <v>16.602350000000001</v>
      </c>
      <c r="AG1049" s="19">
        <v>12.451765</v>
      </c>
      <c r="AH1049" s="19">
        <v>169.04819900000001</v>
      </c>
      <c r="AI1049" s="19">
        <v>20.367253000000002</v>
      </c>
      <c r="AJ1049" s="19">
        <v>198.10231400000001</v>
      </c>
      <c r="AK1049" s="19">
        <v>13.702882000000001</v>
      </c>
      <c r="AL1049" s="19">
        <v>0</v>
      </c>
      <c r="AM1049" s="19">
        <v>930.63966400000004</v>
      </c>
    </row>
    <row r="1050" spans="1:39">
      <c r="A1050" s="6" t="s">
        <v>2055</v>
      </c>
      <c r="B1050" s="6" t="s">
        <v>1980</v>
      </c>
      <c r="C1050" s="6" t="s">
        <v>2056</v>
      </c>
      <c r="D1050" s="5">
        <v>0</v>
      </c>
      <c r="E1050" s="5">
        <v>542.58179300000006</v>
      </c>
      <c r="F1050" s="5">
        <v>201.18</v>
      </c>
      <c r="G1050" s="5">
        <v>743.76179300000001</v>
      </c>
      <c r="H1050" s="5">
        <v>2604.4252579999998</v>
      </c>
      <c r="I1050" s="5">
        <v>201.09014400000001</v>
      </c>
      <c r="J1050" s="5">
        <v>0</v>
      </c>
      <c r="K1050" s="5">
        <v>2805.515402</v>
      </c>
      <c r="L1050" s="5">
        <v>574.04339500000003</v>
      </c>
      <c r="M1050" s="5">
        <v>487.60027600000001</v>
      </c>
      <c r="N1050" s="5">
        <v>49.999288</v>
      </c>
      <c r="O1050" s="5">
        <v>37.499466999999996</v>
      </c>
      <c r="P1050" s="5">
        <v>558.88279199999999</v>
      </c>
      <c r="Q1050" s="5">
        <v>67.335275999999993</v>
      </c>
      <c r="R1050" s="5">
        <v>1201.3170989999999</v>
      </c>
      <c r="S1050" s="5">
        <v>47.289402000000003</v>
      </c>
      <c r="T1050" s="5">
        <v>0</v>
      </c>
      <c r="U1050" s="5">
        <v>0</v>
      </c>
      <c r="V1050" s="5">
        <v>163.835643</v>
      </c>
      <c r="W1050" s="5">
        <v>5535.762733999999</v>
      </c>
      <c r="X1050" s="5">
        <v>5468.4274579999992</v>
      </c>
      <c r="Y1050" s="19">
        <v>47.874864000000002</v>
      </c>
      <c r="Z1050" s="19">
        <v>232.395028</v>
      </c>
      <c r="AA1050" s="19">
        <v>21.747475000000001</v>
      </c>
      <c r="AB1050" s="19">
        <v>0</v>
      </c>
      <c r="AC1050" s="19">
        <v>254.142503</v>
      </c>
      <c r="AD1050" s="19">
        <v>49.791930999999998</v>
      </c>
      <c r="AE1050" s="19">
        <v>41.179968000000002</v>
      </c>
      <c r="AF1050" s="19">
        <v>4.7444559999999996</v>
      </c>
      <c r="AG1050" s="19">
        <v>3.558341</v>
      </c>
      <c r="AH1050" s="19">
        <v>47.200085000000001</v>
      </c>
      <c r="AI1050" s="19">
        <v>5.6867570000000001</v>
      </c>
      <c r="AJ1050" s="19">
        <v>96.682850000000002</v>
      </c>
      <c r="AK1050" s="19">
        <v>5.336487</v>
      </c>
      <c r="AL1050" s="19">
        <v>0</v>
      </c>
      <c r="AM1050" s="19">
        <v>453.82863500000002</v>
      </c>
    </row>
    <row r="1051" spans="1:39">
      <c r="A1051" s="6" t="s">
        <v>2057</v>
      </c>
      <c r="B1051" s="6" t="s">
        <v>2058</v>
      </c>
      <c r="C1051" s="6" t="s">
        <v>2058</v>
      </c>
      <c r="D1051" s="5">
        <v>0</v>
      </c>
      <c r="E1051" s="5">
        <v>1065.725203</v>
      </c>
      <c r="F1051" s="5">
        <v>438.81599999999997</v>
      </c>
      <c r="G1051" s="5">
        <v>1504.541203</v>
      </c>
      <c r="H1051" s="5">
        <v>6533.767065</v>
      </c>
      <c r="I1051" s="5">
        <v>700.626622</v>
      </c>
      <c r="J1051" s="5">
        <v>0</v>
      </c>
      <c r="K1051" s="5">
        <v>7234.3936870000007</v>
      </c>
      <c r="L1051" s="5">
        <v>1413.322187</v>
      </c>
      <c r="M1051" s="5">
        <v>847.48876599999994</v>
      </c>
      <c r="N1051" s="5">
        <v>113.64883599999999</v>
      </c>
      <c r="O1051" s="5">
        <v>85.236626999999999</v>
      </c>
      <c r="P1051" s="5">
        <v>971.38355300000001</v>
      </c>
      <c r="Q1051" s="5">
        <v>117.03416300000001</v>
      </c>
      <c r="R1051" s="5">
        <v>2134.7919449999999</v>
      </c>
      <c r="S1051" s="5">
        <v>208.528401</v>
      </c>
      <c r="T1051" s="5">
        <v>0</v>
      </c>
      <c r="U1051" s="5">
        <v>58.319601999999996</v>
      </c>
      <c r="V1051" s="5">
        <v>1020.357216</v>
      </c>
      <c r="W1051" s="5">
        <v>13574.254241000001</v>
      </c>
      <c r="X1051" s="5">
        <v>13457.220078</v>
      </c>
      <c r="Y1051" s="19">
        <v>86.928364999999999</v>
      </c>
      <c r="Z1051" s="19">
        <v>611.40867000000003</v>
      </c>
      <c r="AA1051" s="19">
        <v>63.372183999999997</v>
      </c>
      <c r="AB1051" s="19">
        <v>0</v>
      </c>
      <c r="AC1051" s="19">
        <v>674.78085399999998</v>
      </c>
      <c r="AD1051" s="19">
        <v>122.11527</v>
      </c>
      <c r="AE1051" s="19">
        <v>63.992801999999998</v>
      </c>
      <c r="AF1051" s="19">
        <v>10.784186999999999</v>
      </c>
      <c r="AG1051" s="19">
        <v>8.0881399999999992</v>
      </c>
      <c r="AH1051" s="19">
        <v>73.347942000000003</v>
      </c>
      <c r="AI1051" s="19">
        <v>8.8371010000000005</v>
      </c>
      <c r="AJ1051" s="19">
        <v>156.21307100000001</v>
      </c>
      <c r="AK1051" s="19">
        <v>20.494311</v>
      </c>
      <c r="AL1051" s="19">
        <v>0</v>
      </c>
      <c r="AM1051" s="19">
        <v>1060.5318709999999</v>
      </c>
    </row>
    <row r="1052" spans="1:39">
      <c r="A1052" s="6" t="s">
        <v>2059</v>
      </c>
      <c r="B1052" s="6" t="s">
        <v>2058</v>
      </c>
      <c r="C1052" s="6" t="s">
        <v>2060</v>
      </c>
      <c r="D1052" s="5">
        <v>0</v>
      </c>
      <c r="E1052" s="5">
        <v>685.45467599999995</v>
      </c>
      <c r="F1052" s="5">
        <v>220.69200000000001</v>
      </c>
      <c r="G1052" s="5">
        <v>906.14667599999996</v>
      </c>
      <c r="H1052" s="5">
        <v>4427.3983949999993</v>
      </c>
      <c r="I1052" s="5">
        <v>338.24045799999999</v>
      </c>
      <c r="J1052" s="5">
        <v>0</v>
      </c>
      <c r="K1052" s="5">
        <v>4765.6388529999995</v>
      </c>
      <c r="L1052" s="5">
        <v>933.01156900000001</v>
      </c>
      <c r="M1052" s="5">
        <v>731.39311499999997</v>
      </c>
      <c r="N1052" s="5">
        <v>87.89245600000001</v>
      </c>
      <c r="O1052" s="5">
        <v>65.919342999999998</v>
      </c>
      <c r="P1052" s="5">
        <v>838.31582300000002</v>
      </c>
      <c r="Q1052" s="5">
        <v>101.00190600000001</v>
      </c>
      <c r="R1052" s="5">
        <v>1824.522643</v>
      </c>
      <c r="S1052" s="5">
        <v>118.64395399999999</v>
      </c>
      <c r="T1052" s="5">
        <v>0</v>
      </c>
      <c r="U1052" s="5">
        <v>50.677219999999998</v>
      </c>
      <c r="V1052" s="5">
        <v>566.75495799999999</v>
      </c>
      <c r="W1052" s="5">
        <v>9165.3958729999995</v>
      </c>
      <c r="X1052" s="5">
        <v>9064.393967</v>
      </c>
      <c r="Y1052" s="19">
        <v>60.481295000000003</v>
      </c>
      <c r="Z1052" s="19">
        <v>425.27273500000001</v>
      </c>
      <c r="AA1052" s="19">
        <v>30.218335</v>
      </c>
      <c r="AB1052" s="19">
        <v>0</v>
      </c>
      <c r="AC1052" s="19">
        <v>455.49106999999998</v>
      </c>
      <c r="AD1052" s="19">
        <v>81.874551999999994</v>
      </c>
      <c r="AE1052" s="19">
        <v>50.890591000000001</v>
      </c>
      <c r="AF1052" s="19">
        <v>8.3401499999999995</v>
      </c>
      <c r="AG1052" s="19">
        <v>6.2551129999999997</v>
      </c>
      <c r="AH1052" s="19">
        <v>58.330311000000002</v>
      </c>
      <c r="AI1052" s="19">
        <v>7.0277479999999999</v>
      </c>
      <c r="AJ1052" s="19">
        <v>123.816165</v>
      </c>
      <c r="AK1052" s="19">
        <v>11.642873</v>
      </c>
      <c r="AL1052" s="19">
        <v>0</v>
      </c>
      <c r="AM1052" s="19">
        <v>733.30595500000004</v>
      </c>
    </row>
    <row r="1053" spans="1:39">
      <c r="A1053" s="6" t="s">
        <v>2061</v>
      </c>
      <c r="B1053" s="6" t="s">
        <v>2058</v>
      </c>
      <c r="C1053" s="6" t="s">
        <v>2062</v>
      </c>
      <c r="D1053" s="5">
        <v>0</v>
      </c>
      <c r="E1053" s="5">
        <v>72.580728999999991</v>
      </c>
      <c r="F1053" s="5">
        <v>24.576000000000001</v>
      </c>
      <c r="G1053" s="5">
        <v>97.156728999999999</v>
      </c>
      <c r="H1053" s="5">
        <v>463.74132199999997</v>
      </c>
      <c r="I1053" s="5">
        <v>181.07852099999999</v>
      </c>
      <c r="J1053" s="5">
        <v>0</v>
      </c>
      <c r="K1053" s="5">
        <v>644.81984299999999</v>
      </c>
      <c r="L1053" s="5">
        <v>315.36729700000001</v>
      </c>
      <c r="M1053" s="5">
        <v>713.97496999999998</v>
      </c>
      <c r="N1053" s="5">
        <v>40.595826000000002</v>
      </c>
      <c r="O1053" s="5">
        <v>30.446869</v>
      </c>
      <c r="P1053" s="5">
        <v>881.21304899999996</v>
      </c>
      <c r="Q1053" s="5">
        <v>61.619050999999999</v>
      </c>
      <c r="R1053" s="5">
        <v>1727.8497649999999</v>
      </c>
      <c r="S1053" s="5">
        <v>8.1657440000000001</v>
      </c>
      <c r="T1053" s="5">
        <v>0</v>
      </c>
      <c r="U1053" s="5">
        <v>3.787925</v>
      </c>
      <c r="V1053" s="5">
        <v>67.923176000000012</v>
      </c>
      <c r="W1053" s="5">
        <v>2865.0704789999995</v>
      </c>
      <c r="X1053" s="5">
        <v>2803.4514279999994</v>
      </c>
      <c r="Y1053" s="19">
        <v>5.1052770000000001</v>
      </c>
      <c r="Z1053" s="19">
        <v>46.265312000000002</v>
      </c>
      <c r="AA1053" s="19">
        <v>16.632062999999999</v>
      </c>
      <c r="AB1053" s="19">
        <v>0</v>
      </c>
      <c r="AC1053" s="19">
        <v>62.897374999999997</v>
      </c>
      <c r="AD1053" s="19">
        <v>31.539197999999999</v>
      </c>
      <c r="AE1053" s="19">
        <v>65.441882000000007</v>
      </c>
      <c r="AF1053" s="19">
        <v>3.8521529999999999</v>
      </c>
      <c r="AG1053" s="19">
        <v>2.8891140000000002</v>
      </c>
      <c r="AH1053" s="19">
        <v>80.794555000000003</v>
      </c>
      <c r="AI1053" s="19">
        <v>5.633864</v>
      </c>
      <c r="AJ1053" s="19">
        <v>152.97770399999999</v>
      </c>
      <c r="AK1053" s="19">
        <v>0</v>
      </c>
      <c r="AL1053" s="19">
        <v>0</v>
      </c>
      <c r="AM1053" s="19">
        <v>252.51955400000003</v>
      </c>
    </row>
    <row r="1054" spans="1:39">
      <c r="A1054" s="6" t="s">
        <v>2063</v>
      </c>
      <c r="B1054" s="6" t="s">
        <v>2058</v>
      </c>
      <c r="C1054" s="6" t="s">
        <v>2064</v>
      </c>
      <c r="D1054" s="5">
        <v>0</v>
      </c>
      <c r="E1054" s="5">
        <v>535.97808999999995</v>
      </c>
      <c r="F1054" s="5">
        <v>114.06</v>
      </c>
      <c r="G1054" s="5">
        <v>650.03809000000001</v>
      </c>
      <c r="H1054" s="5">
        <v>1907.0630879999999</v>
      </c>
      <c r="I1054" s="5">
        <v>203.51723800000002</v>
      </c>
      <c r="J1054" s="5">
        <v>0</v>
      </c>
      <c r="K1054" s="5">
        <v>2110.5803259999998</v>
      </c>
      <c r="L1054" s="5">
        <v>744.74670400000002</v>
      </c>
      <c r="M1054" s="5">
        <v>1312.62988</v>
      </c>
      <c r="N1054" s="5">
        <v>77.885150999999993</v>
      </c>
      <c r="O1054" s="5">
        <v>58.413864000000004</v>
      </c>
      <c r="P1054" s="5">
        <v>1668.136624</v>
      </c>
      <c r="Q1054" s="5">
        <v>85.025137000000001</v>
      </c>
      <c r="R1054" s="5">
        <v>3202.0906559999999</v>
      </c>
      <c r="S1054" s="5">
        <v>130.35765799999999</v>
      </c>
      <c r="T1054" s="5">
        <v>0</v>
      </c>
      <c r="U1054" s="5">
        <v>67.077535999999995</v>
      </c>
      <c r="V1054" s="5">
        <v>827.14391499999999</v>
      </c>
      <c r="W1054" s="5">
        <v>7732.034885</v>
      </c>
      <c r="X1054" s="5">
        <v>7647.0097479999995</v>
      </c>
      <c r="Y1054" s="19">
        <v>41.611060000000002</v>
      </c>
      <c r="Z1054" s="19">
        <v>180.94696500000001</v>
      </c>
      <c r="AA1054" s="19">
        <v>18.645938000000001</v>
      </c>
      <c r="AB1054" s="19">
        <v>0</v>
      </c>
      <c r="AC1054" s="19">
        <v>199.59290300000001</v>
      </c>
      <c r="AD1054" s="19">
        <v>68.103397000000001</v>
      </c>
      <c r="AE1054" s="19">
        <v>114.284925</v>
      </c>
      <c r="AF1054" s="19">
        <v>7.3905519999999996</v>
      </c>
      <c r="AG1054" s="19">
        <v>5.5429139999999997</v>
      </c>
      <c r="AH1054" s="19">
        <v>145.95634999999999</v>
      </c>
      <c r="AI1054" s="19">
        <v>6.9798169999999997</v>
      </c>
      <c r="AJ1054" s="19">
        <v>273.17474099999998</v>
      </c>
      <c r="AK1054" s="19">
        <v>11.765084999999999</v>
      </c>
      <c r="AL1054" s="19">
        <v>0</v>
      </c>
      <c r="AM1054" s="19">
        <v>594.24718599999994</v>
      </c>
    </row>
    <row r="1055" spans="1:39">
      <c r="A1055" s="6" t="s">
        <v>2065</v>
      </c>
      <c r="B1055" s="6" t="s">
        <v>2058</v>
      </c>
      <c r="C1055" s="6" t="s">
        <v>2066</v>
      </c>
      <c r="D1055" s="5">
        <v>0</v>
      </c>
      <c r="E1055" s="5">
        <v>67.527085</v>
      </c>
      <c r="F1055" s="5">
        <v>26.67</v>
      </c>
      <c r="G1055" s="5">
        <v>94.197085000000001</v>
      </c>
      <c r="H1055" s="5">
        <v>477.92015000000004</v>
      </c>
      <c r="I1055" s="5">
        <v>103.931128</v>
      </c>
      <c r="J1055" s="5">
        <v>0</v>
      </c>
      <c r="K1055" s="5">
        <v>581.85127800000009</v>
      </c>
      <c r="L1055" s="5">
        <v>398.948374</v>
      </c>
      <c r="M1055" s="5">
        <v>567.15771499999994</v>
      </c>
      <c r="N1055" s="5">
        <v>62.344034000000001</v>
      </c>
      <c r="O1055" s="5">
        <v>46.758026000000001</v>
      </c>
      <c r="P1055" s="5">
        <v>696.64362500000004</v>
      </c>
      <c r="Q1055" s="5">
        <v>50.925984</v>
      </c>
      <c r="R1055" s="5">
        <v>1423.8293840000001</v>
      </c>
      <c r="S1055" s="5">
        <v>5.7118669999999998</v>
      </c>
      <c r="T1055" s="5">
        <v>0</v>
      </c>
      <c r="U1055" s="5">
        <v>0</v>
      </c>
      <c r="V1055" s="5">
        <v>48.253064000000002</v>
      </c>
      <c r="W1055" s="5">
        <v>2552.791052</v>
      </c>
      <c r="X1055" s="5">
        <v>2501.8650680000001</v>
      </c>
      <c r="Y1055" s="19">
        <v>5.958272</v>
      </c>
      <c r="Z1055" s="19">
        <v>47.619228999999997</v>
      </c>
      <c r="AA1055" s="19">
        <v>9.8843720000000008</v>
      </c>
      <c r="AB1055" s="19">
        <v>0</v>
      </c>
      <c r="AC1055" s="19">
        <v>57.503601000000003</v>
      </c>
      <c r="AD1055" s="19">
        <v>42.982194999999997</v>
      </c>
      <c r="AE1055" s="19">
        <v>53.922116000000003</v>
      </c>
      <c r="AF1055" s="19">
        <v>5.9158470000000003</v>
      </c>
      <c r="AG1055" s="19">
        <v>4.4368850000000002</v>
      </c>
      <c r="AH1055" s="19">
        <v>66.097393999999994</v>
      </c>
      <c r="AI1055" s="19">
        <v>4.9214589999999996</v>
      </c>
      <c r="AJ1055" s="19">
        <v>130.372242</v>
      </c>
      <c r="AK1055" s="19">
        <v>0</v>
      </c>
      <c r="AL1055" s="19">
        <v>0</v>
      </c>
      <c r="AM1055" s="19">
        <v>236.81630999999999</v>
      </c>
    </row>
    <row r="1056" spans="1:39">
      <c r="A1056" s="6" t="s">
        <v>2067</v>
      </c>
      <c r="B1056" s="6" t="s">
        <v>2058</v>
      </c>
      <c r="C1056" s="6" t="s">
        <v>2068</v>
      </c>
      <c r="D1056" s="5">
        <v>0</v>
      </c>
      <c r="E1056" s="5">
        <v>784.85234600000001</v>
      </c>
      <c r="F1056" s="5">
        <v>319.82100000000003</v>
      </c>
      <c r="G1056" s="5">
        <v>1104.6733459999998</v>
      </c>
      <c r="H1056" s="5">
        <v>5483.7371730000004</v>
      </c>
      <c r="I1056" s="5">
        <v>292.65174500000001</v>
      </c>
      <c r="J1056" s="5">
        <v>0</v>
      </c>
      <c r="K1056" s="5">
        <v>5776.3889180000006</v>
      </c>
      <c r="L1056" s="5">
        <v>891.32074499999999</v>
      </c>
      <c r="M1056" s="5">
        <v>524.11517600000002</v>
      </c>
      <c r="N1056" s="5">
        <v>69.272867000000005</v>
      </c>
      <c r="O1056" s="5">
        <v>51.954648999999996</v>
      </c>
      <c r="P1056" s="5">
        <v>600.73582299999998</v>
      </c>
      <c r="Q1056" s="5">
        <v>72.377809999999997</v>
      </c>
      <c r="R1056" s="5">
        <v>1318.4563249999999</v>
      </c>
      <c r="S1056" s="5">
        <v>137.10376199999999</v>
      </c>
      <c r="T1056" s="5">
        <v>0</v>
      </c>
      <c r="U1056" s="5">
        <v>69.419629</v>
      </c>
      <c r="V1056" s="5">
        <v>534.7859840000001</v>
      </c>
      <c r="W1056" s="5">
        <v>9832.148709000001</v>
      </c>
      <c r="X1056" s="5">
        <v>9759.770899000001</v>
      </c>
      <c r="Y1056" s="19">
        <v>69.251677999999998</v>
      </c>
      <c r="Z1056" s="19">
        <v>462.85996899999998</v>
      </c>
      <c r="AA1056" s="19">
        <v>25.877082999999999</v>
      </c>
      <c r="AB1056" s="19">
        <v>0</v>
      </c>
      <c r="AC1056" s="19">
        <v>488.73705200000001</v>
      </c>
      <c r="AD1056" s="19">
        <v>75.874889999999994</v>
      </c>
      <c r="AE1056" s="19">
        <v>43.301447000000003</v>
      </c>
      <c r="AF1056" s="19">
        <v>6.5733319999999997</v>
      </c>
      <c r="AG1056" s="19">
        <v>4.9299980000000003</v>
      </c>
      <c r="AH1056" s="19">
        <v>49.631706000000001</v>
      </c>
      <c r="AI1056" s="19">
        <v>5.979724</v>
      </c>
      <c r="AJ1056" s="19">
        <v>104.436483</v>
      </c>
      <c r="AK1056" s="19">
        <v>12.162019000000001</v>
      </c>
      <c r="AL1056" s="19">
        <v>0</v>
      </c>
      <c r="AM1056" s="19">
        <v>750.46212200000002</v>
      </c>
    </row>
    <row r="1057" spans="1:39">
      <c r="A1057" s="6" t="s">
        <v>2069</v>
      </c>
      <c r="B1057" s="6" t="s">
        <v>2058</v>
      </c>
      <c r="C1057" s="6" t="s">
        <v>2070</v>
      </c>
      <c r="D1057" s="5">
        <v>0</v>
      </c>
      <c r="E1057" s="5">
        <v>1557.534885</v>
      </c>
      <c r="F1057" s="5">
        <v>301.44299999999998</v>
      </c>
      <c r="G1057" s="5">
        <v>1858.977885</v>
      </c>
      <c r="H1057" s="5">
        <v>4664.2973019999999</v>
      </c>
      <c r="I1057" s="5">
        <v>527.71647900000005</v>
      </c>
      <c r="J1057" s="5">
        <v>0</v>
      </c>
      <c r="K1057" s="5">
        <v>5192.0137810000006</v>
      </c>
      <c r="L1057" s="5">
        <v>1324.214962</v>
      </c>
      <c r="M1057" s="5">
        <v>1126.842598</v>
      </c>
      <c r="N1057" s="5">
        <v>87.369928000000002</v>
      </c>
      <c r="O1057" s="5">
        <v>65.527445999999998</v>
      </c>
      <c r="P1057" s="5">
        <v>1291.5762540000001</v>
      </c>
      <c r="Q1057" s="5">
        <v>155.61159700000002</v>
      </c>
      <c r="R1057" s="5">
        <v>2726.927823</v>
      </c>
      <c r="S1057" s="5">
        <v>358.35247399999997</v>
      </c>
      <c r="T1057" s="5">
        <v>0</v>
      </c>
      <c r="U1057" s="5">
        <v>145.093546</v>
      </c>
      <c r="V1057" s="5">
        <v>1746.503829</v>
      </c>
      <c r="W1057" s="5">
        <v>13352.0843</v>
      </c>
      <c r="X1057" s="5">
        <v>13196.472703000001</v>
      </c>
      <c r="Y1057" s="19">
        <v>93.062646000000001</v>
      </c>
      <c r="Z1057" s="19">
        <v>371.305251</v>
      </c>
      <c r="AA1057" s="19">
        <v>52.415807999999998</v>
      </c>
      <c r="AB1057" s="19">
        <v>0</v>
      </c>
      <c r="AC1057" s="19">
        <v>423.72105900000003</v>
      </c>
      <c r="AD1057" s="19">
        <v>99.652817999999996</v>
      </c>
      <c r="AE1057" s="19">
        <v>94.536660999999995</v>
      </c>
      <c r="AF1057" s="19">
        <v>8.2905689999999996</v>
      </c>
      <c r="AG1057" s="19">
        <v>6.2179260000000003</v>
      </c>
      <c r="AH1057" s="19">
        <v>108.35701899999999</v>
      </c>
      <c r="AI1057" s="19">
        <v>13.055062</v>
      </c>
      <c r="AJ1057" s="19">
        <v>217.402175</v>
      </c>
      <c r="AK1057" s="19">
        <v>28.541892000000001</v>
      </c>
      <c r="AL1057" s="19">
        <v>0</v>
      </c>
      <c r="AM1057" s="19">
        <v>862.3805900000001</v>
      </c>
    </row>
    <row r="1058" spans="1:39">
      <c r="A1058" s="6" t="s">
        <v>2071</v>
      </c>
      <c r="B1058" s="6" t="s">
        <v>2072</v>
      </c>
      <c r="C1058" s="6" t="s">
        <v>2073</v>
      </c>
      <c r="D1058" s="5">
        <v>0</v>
      </c>
      <c r="E1058" s="5">
        <v>1617.0815949999999</v>
      </c>
      <c r="F1058" s="5">
        <v>782.06100000000004</v>
      </c>
      <c r="G1058" s="5">
        <v>2399.1425949999998</v>
      </c>
      <c r="H1058" s="5">
        <v>9863.8605210000005</v>
      </c>
      <c r="I1058" s="5">
        <v>899.14056499999992</v>
      </c>
      <c r="J1058" s="5">
        <v>0</v>
      </c>
      <c r="K1058" s="5">
        <v>10763.001085999998</v>
      </c>
      <c r="L1058" s="5">
        <v>1948.461145</v>
      </c>
      <c r="M1058" s="5">
        <v>0</v>
      </c>
      <c r="N1058" s="5">
        <v>150.15174299999998</v>
      </c>
      <c r="O1058" s="5">
        <v>112.61380699999999</v>
      </c>
      <c r="P1058" s="5">
        <v>2097.7742560000002</v>
      </c>
      <c r="Q1058" s="5">
        <v>252.743886</v>
      </c>
      <c r="R1058" s="5">
        <v>2613.283692</v>
      </c>
      <c r="S1058" s="5">
        <v>273.58795700000002</v>
      </c>
      <c r="T1058" s="5">
        <v>0</v>
      </c>
      <c r="U1058" s="5">
        <v>0</v>
      </c>
      <c r="V1058" s="5">
        <v>814.28952000000004</v>
      </c>
      <c r="W1058" s="5">
        <v>18811.765994999998</v>
      </c>
      <c r="X1058" s="5">
        <v>18559.022108999998</v>
      </c>
      <c r="Y1058" s="19">
        <v>142.683671</v>
      </c>
      <c r="Z1058" s="19">
        <v>933.97373200000004</v>
      </c>
      <c r="AA1058" s="19">
        <v>85.430150999999995</v>
      </c>
      <c r="AB1058" s="19">
        <v>0</v>
      </c>
      <c r="AC1058" s="19">
        <v>1019.403883</v>
      </c>
      <c r="AD1058" s="19">
        <v>168.148031</v>
      </c>
      <c r="AE1058" s="19">
        <v>0</v>
      </c>
      <c r="AF1058" s="19">
        <v>14.247977000000001</v>
      </c>
      <c r="AG1058" s="19">
        <v>10.685981999999999</v>
      </c>
      <c r="AH1058" s="19">
        <v>198.66054600000001</v>
      </c>
      <c r="AI1058" s="19">
        <v>23.935006000000001</v>
      </c>
      <c r="AJ1058" s="19">
        <v>223.594505</v>
      </c>
      <c r="AK1058" s="19">
        <v>25.503708</v>
      </c>
      <c r="AL1058" s="19">
        <v>0</v>
      </c>
      <c r="AM1058" s="19">
        <v>1579.3337979999999</v>
      </c>
    </row>
    <row r="1059" spans="1:39">
      <c r="A1059" s="6" t="s">
        <v>2074</v>
      </c>
      <c r="B1059" s="6" t="s">
        <v>2072</v>
      </c>
      <c r="C1059" s="6" t="s">
        <v>2075</v>
      </c>
      <c r="D1059" s="5">
        <v>0</v>
      </c>
      <c r="E1059" s="5">
        <v>508.56681600000002</v>
      </c>
      <c r="F1059" s="5">
        <v>217.45500000000001</v>
      </c>
      <c r="G1059" s="5">
        <v>726.02181599999994</v>
      </c>
      <c r="H1059" s="5">
        <v>3034.3210680000002</v>
      </c>
      <c r="I1059" s="5">
        <v>242.68655600000002</v>
      </c>
      <c r="J1059" s="5">
        <v>0</v>
      </c>
      <c r="K1059" s="5">
        <v>3277.0076239999999</v>
      </c>
      <c r="L1059" s="5">
        <v>630.98003599999993</v>
      </c>
      <c r="M1059" s="5">
        <v>539.47969799999998</v>
      </c>
      <c r="N1059" s="5">
        <v>43.426300000000005</v>
      </c>
      <c r="O1059" s="5">
        <v>32.569724999999998</v>
      </c>
      <c r="P1059" s="5">
        <v>618.34649300000001</v>
      </c>
      <c r="Q1059" s="5">
        <v>74.499577000000002</v>
      </c>
      <c r="R1059" s="5">
        <v>1308.3217930000001</v>
      </c>
      <c r="S1059" s="5">
        <v>80.688237999999998</v>
      </c>
      <c r="T1059" s="5">
        <v>0</v>
      </c>
      <c r="U1059" s="5">
        <v>0</v>
      </c>
      <c r="V1059" s="5">
        <v>235.67426699999999</v>
      </c>
      <c r="W1059" s="5">
        <v>6258.6937739999994</v>
      </c>
      <c r="X1059" s="5">
        <v>6184.1941969999998</v>
      </c>
      <c r="Y1059" s="19">
        <v>44.873542999999998</v>
      </c>
      <c r="Z1059" s="19">
        <v>285.83684</v>
      </c>
      <c r="AA1059" s="19">
        <v>22.970154999999998</v>
      </c>
      <c r="AB1059" s="19">
        <v>0</v>
      </c>
      <c r="AC1059" s="19">
        <v>308.80699499999997</v>
      </c>
      <c r="AD1059" s="19">
        <v>48.997816999999998</v>
      </c>
      <c r="AE1059" s="19">
        <v>43.901245000000003</v>
      </c>
      <c r="AF1059" s="19">
        <v>4.1207399999999996</v>
      </c>
      <c r="AG1059" s="19">
        <v>3.0905550000000002</v>
      </c>
      <c r="AH1059" s="19">
        <v>50.319189999999999</v>
      </c>
      <c r="AI1059" s="19">
        <v>6.0625530000000003</v>
      </c>
      <c r="AJ1059" s="19">
        <v>101.43173</v>
      </c>
      <c r="AK1059" s="19">
        <v>7.9511130000000003</v>
      </c>
      <c r="AL1059" s="19">
        <v>0</v>
      </c>
      <c r="AM1059" s="19">
        <v>512.06119799999999</v>
      </c>
    </row>
    <row r="1060" spans="1:39">
      <c r="A1060" s="6" t="s">
        <v>2076</v>
      </c>
      <c r="B1060" s="6" t="s">
        <v>2072</v>
      </c>
      <c r="C1060" s="6" t="s">
        <v>2077</v>
      </c>
      <c r="D1060" s="5">
        <v>0</v>
      </c>
      <c r="E1060" s="5">
        <v>36.227908999999997</v>
      </c>
      <c r="F1060" s="5">
        <v>11.94</v>
      </c>
      <c r="G1060" s="5">
        <v>48.167909000000002</v>
      </c>
      <c r="H1060" s="5">
        <v>247.46543299999999</v>
      </c>
      <c r="I1060" s="5">
        <v>24.365543000000002</v>
      </c>
      <c r="J1060" s="5">
        <v>0</v>
      </c>
      <c r="K1060" s="5">
        <v>271.83097599999996</v>
      </c>
      <c r="L1060" s="5">
        <v>241.236031</v>
      </c>
      <c r="M1060" s="5">
        <v>563.90404799999999</v>
      </c>
      <c r="N1060" s="5">
        <v>31.606791000000001</v>
      </c>
      <c r="O1060" s="5">
        <v>23.705093000000002</v>
      </c>
      <c r="P1060" s="5">
        <v>697.56636300000002</v>
      </c>
      <c r="Q1060" s="5">
        <v>47.740161000000001</v>
      </c>
      <c r="R1060" s="5">
        <v>1364.5224559999999</v>
      </c>
      <c r="S1060" s="5">
        <v>7.235646</v>
      </c>
      <c r="T1060" s="5">
        <v>0</v>
      </c>
      <c r="U1060" s="5">
        <v>0</v>
      </c>
      <c r="V1060" s="5">
        <v>26.044357999999999</v>
      </c>
      <c r="W1060" s="5">
        <v>1959.037376</v>
      </c>
      <c r="X1060" s="5">
        <v>1911.2972149999998</v>
      </c>
      <c r="Y1060" s="19">
        <v>2.6106449999999999</v>
      </c>
      <c r="Z1060" s="19">
        <v>23.622644999999999</v>
      </c>
      <c r="AA1060" s="19">
        <v>2.3672089999999999</v>
      </c>
      <c r="AB1060" s="19">
        <v>0</v>
      </c>
      <c r="AC1060" s="19">
        <v>25.989854000000001</v>
      </c>
      <c r="AD1060" s="19">
        <v>24.008476999999999</v>
      </c>
      <c r="AE1060" s="19">
        <v>43.801203999999998</v>
      </c>
      <c r="AF1060" s="19">
        <v>2.9991789999999998</v>
      </c>
      <c r="AG1060" s="19">
        <v>2.2493850000000002</v>
      </c>
      <c r="AH1060" s="19">
        <v>54.888846999999998</v>
      </c>
      <c r="AI1060" s="19">
        <v>3.293253</v>
      </c>
      <c r="AJ1060" s="19">
        <v>103.938615</v>
      </c>
      <c r="AK1060" s="19">
        <v>0.61904300000000001</v>
      </c>
      <c r="AL1060" s="19">
        <v>0</v>
      </c>
      <c r="AM1060" s="19">
        <v>157.16663399999999</v>
      </c>
    </row>
    <row r="1061" spans="1:39">
      <c r="A1061" s="6" t="s">
        <v>2078</v>
      </c>
      <c r="B1061" s="6" t="s">
        <v>2072</v>
      </c>
      <c r="C1061" s="6" t="s">
        <v>2079</v>
      </c>
      <c r="D1061" s="5">
        <v>0</v>
      </c>
      <c r="E1061" s="5">
        <v>333.76767799999999</v>
      </c>
      <c r="F1061" s="5">
        <v>64.748999999999995</v>
      </c>
      <c r="G1061" s="5">
        <v>398.51667800000001</v>
      </c>
      <c r="H1061" s="5">
        <v>1311.7490339999999</v>
      </c>
      <c r="I1061" s="5">
        <v>220.05081899999999</v>
      </c>
      <c r="J1061" s="5">
        <v>0</v>
      </c>
      <c r="K1061" s="5">
        <v>1531.799853</v>
      </c>
      <c r="L1061" s="5">
        <v>460.98176899999999</v>
      </c>
      <c r="M1061" s="5">
        <v>795.76777599999991</v>
      </c>
      <c r="N1061" s="5">
        <v>49.80471</v>
      </c>
      <c r="O1061" s="5">
        <v>37.353531000000004</v>
      </c>
      <c r="P1061" s="5">
        <v>999.03709800000001</v>
      </c>
      <c r="Q1061" s="5">
        <v>58.753121</v>
      </c>
      <c r="R1061" s="5">
        <v>1940.716236</v>
      </c>
      <c r="S1061" s="5">
        <v>79.194507000000002</v>
      </c>
      <c r="T1061" s="5">
        <v>0</v>
      </c>
      <c r="U1061" s="5">
        <v>355.24862999999999</v>
      </c>
      <c r="V1061" s="5">
        <v>198.55536999999998</v>
      </c>
      <c r="W1061" s="5">
        <v>4965.0130430000008</v>
      </c>
      <c r="X1061" s="5">
        <v>4906.2599220000002</v>
      </c>
      <c r="Y1061" s="19">
        <v>26.036846000000001</v>
      </c>
      <c r="Z1061" s="19">
        <v>127.129507</v>
      </c>
      <c r="AA1061" s="19">
        <v>20.810400000000001</v>
      </c>
      <c r="AB1061" s="19">
        <v>0</v>
      </c>
      <c r="AC1061" s="19">
        <v>147.93990700000001</v>
      </c>
      <c r="AD1061" s="19">
        <v>42.458222999999997</v>
      </c>
      <c r="AE1061" s="19">
        <v>65.259688999999995</v>
      </c>
      <c r="AF1061" s="19">
        <v>4.7259880000000001</v>
      </c>
      <c r="AG1061" s="19">
        <v>3.5444900000000001</v>
      </c>
      <c r="AH1061" s="19">
        <v>82.755861999999993</v>
      </c>
      <c r="AI1061" s="19">
        <v>4.3321529999999999</v>
      </c>
      <c r="AJ1061" s="19">
        <v>156.28602900000001</v>
      </c>
      <c r="AK1061" s="19">
        <v>7.1693020000000001</v>
      </c>
      <c r="AL1061" s="19">
        <v>0</v>
      </c>
      <c r="AM1061" s="19">
        <v>379.89030700000006</v>
      </c>
    </row>
    <row r="1062" spans="1:39">
      <c r="A1062" s="6" t="s">
        <v>2080</v>
      </c>
      <c r="B1062" s="6" t="s">
        <v>2072</v>
      </c>
      <c r="C1062" s="6" t="s">
        <v>2081</v>
      </c>
      <c r="D1062" s="5">
        <v>0</v>
      </c>
      <c r="E1062" s="5">
        <v>31.558032000000001</v>
      </c>
      <c r="F1062" s="5">
        <v>11.451000000000001</v>
      </c>
      <c r="G1062" s="5">
        <v>43.009031999999998</v>
      </c>
      <c r="H1062" s="5">
        <v>133.26118500000001</v>
      </c>
      <c r="I1062" s="5">
        <v>16.199152999999999</v>
      </c>
      <c r="J1062" s="5">
        <v>0</v>
      </c>
      <c r="K1062" s="5">
        <v>149.46033799999998</v>
      </c>
      <c r="L1062" s="5">
        <v>483.74232699999999</v>
      </c>
      <c r="M1062" s="5">
        <v>494.453687</v>
      </c>
      <c r="N1062" s="5">
        <v>84.592860999999999</v>
      </c>
      <c r="O1062" s="5">
        <v>63.444645999999999</v>
      </c>
      <c r="P1062" s="5">
        <v>620.78275300000007</v>
      </c>
      <c r="Q1062" s="5">
        <v>36.490732000000001</v>
      </c>
      <c r="R1062" s="5">
        <v>1299.7646790000001</v>
      </c>
      <c r="S1062" s="5">
        <v>7.1120720000000004</v>
      </c>
      <c r="T1062" s="5">
        <v>0</v>
      </c>
      <c r="U1062" s="5">
        <v>0</v>
      </c>
      <c r="V1062" s="5">
        <v>21.195674999999998</v>
      </c>
      <c r="W1062" s="5">
        <v>2004.2841229999999</v>
      </c>
      <c r="X1062" s="5">
        <v>1967.7933909999999</v>
      </c>
      <c r="Y1062" s="19">
        <v>2.493061</v>
      </c>
      <c r="Z1062" s="19">
        <v>13.309905000000001</v>
      </c>
      <c r="AA1062" s="19">
        <v>1.577823</v>
      </c>
      <c r="AB1062" s="19">
        <v>0</v>
      </c>
      <c r="AC1062" s="19">
        <v>14.887727999999999</v>
      </c>
      <c r="AD1062" s="19">
        <v>55.691853999999999</v>
      </c>
      <c r="AE1062" s="19">
        <v>61.530175</v>
      </c>
      <c r="AF1062" s="19">
        <v>8.0270469999999996</v>
      </c>
      <c r="AG1062" s="19">
        <v>6.0202859999999996</v>
      </c>
      <c r="AH1062" s="19">
        <v>75.50882</v>
      </c>
      <c r="AI1062" s="19">
        <v>5.5655419999999998</v>
      </c>
      <c r="AJ1062" s="19">
        <v>151.08632800000001</v>
      </c>
      <c r="AK1062" s="19">
        <v>0.64787099999999997</v>
      </c>
      <c r="AL1062" s="19">
        <v>0</v>
      </c>
      <c r="AM1062" s="19">
        <v>224.80684200000002</v>
      </c>
    </row>
    <row r="1063" spans="1:39">
      <c r="A1063" s="6" t="s">
        <v>2082</v>
      </c>
      <c r="B1063" s="6" t="s">
        <v>2072</v>
      </c>
      <c r="C1063" s="6" t="s">
        <v>2083</v>
      </c>
      <c r="D1063" s="5">
        <v>0</v>
      </c>
      <c r="E1063" s="5">
        <v>215.51981700000002</v>
      </c>
      <c r="F1063" s="5">
        <v>86.891999999999996</v>
      </c>
      <c r="G1063" s="5">
        <v>302.41181700000004</v>
      </c>
      <c r="H1063" s="5">
        <v>1346.7001290000001</v>
      </c>
      <c r="I1063" s="5">
        <v>195.22836799999999</v>
      </c>
      <c r="J1063" s="5">
        <v>0</v>
      </c>
      <c r="K1063" s="5">
        <v>1541.9284969999999</v>
      </c>
      <c r="L1063" s="5">
        <v>495.14803799999999</v>
      </c>
      <c r="M1063" s="5">
        <v>588.29919900000004</v>
      </c>
      <c r="N1063" s="5">
        <v>51.496542999999996</v>
      </c>
      <c r="O1063" s="5">
        <v>38.622408</v>
      </c>
      <c r="P1063" s="5">
        <v>740.59479099999999</v>
      </c>
      <c r="Q1063" s="5">
        <v>42.246110999999999</v>
      </c>
      <c r="R1063" s="5">
        <v>1461.2590519999999</v>
      </c>
      <c r="S1063" s="5">
        <v>50.963320000000003</v>
      </c>
      <c r="T1063" s="5">
        <v>0</v>
      </c>
      <c r="U1063" s="5">
        <v>0</v>
      </c>
      <c r="V1063" s="5">
        <v>110.454708</v>
      </c>
      <c r="W1063" s="5">
        <v>3962.1654320000002</v>
      </c>
      <c r="X1063" s="5">
        <v>3919.9193209999999</v>
      </c>
      <c r="Y1063" s="19">
        <v>17.664517</v>
      </c>
      <c r="Z1063" s="19">
        <v>128.497478</v>
      </c>
      <c r="AA1063" s="19">
        <v>18.853359999999999</v>
      </c>
      <c r="AB1063" s="19">
        <v>0</v>
      </c>
      <c r="AC1063" s="19">
        <v>147.35083800000001</v>
      </c>
      <c r="AD1063" s="19">
        <v>44.694889000000003</v>
      </c>
      <c r="AE1063" s="19">
        <v>53.797404999999998</v>
      </c>
      <c r="AF1063" s="19">
        <v>4.8865259999999999</v>
      </c>
      <c r="AG1063" s="19">
        <v>3.664895</v>
      </c>
      <c r="AH1063" s="19">
        <v>67.752030000000005</v>
      </c>
      <c r="AI1063" s="19">
        <v>3.846838</v>
      </c>
      <c r="AJ1063" s="19">
        <v>130.10085599999999</v>
      </c>
      <c r="AK1063" s="19">
        <v>4.3409570000000004</v>
      </c>
      <c r="AL1063" s="19">
        <v>0</v>
      </c>
      <c r="AM1063" s="19">
        <v>344.15205700000001</v>
      </c>
    </row>
    <row r="1064" spans="1:39">
      <c r="A1064" s="6" t="s">
        <v>2084</v>
      </c>
      <c r="B1064" s="6" t="s">
        <v>2072</v>
      </c>
      <c r="C1064" s="6" t="s">
        <v>2085</v>
      </c>
      <c r="D1064" s="5">
        <v>0</v>
      </c>
      <c r="E1064" s="5">
        <v>220.34680600000002</v>
      </c>
      <c r="F1064" s="5">
        <v>109.68600000000001</v>
      </c>
      <c r="G1064" s="5">
        <v>330.03280599999999</v>
      </c>
      <c r="H1064" s="5">
        <v>1514.3366980000001</v>
      </c>
      <c r="I1064" s="5">
        <v>120.34697100000001</v>
      </c>
      <c r="J1064" s="5">
        <v>0</v>
      </c>
      <c r="K1064" s="5">
        <v>1634.683669</v>
      </c>
      <c r="L1064" s="5">
        <v>407.01700300000005</v>
      </c>
      <c r="M1064" s="5">
        <v>569.87761499999999</v>
      </c>
      <c r="N1064" s="5">
        <v>45.660043999999999</v>
      </c>
      <c r="O1064" s="5">
        <v>34.245033000000006</v>
      </c>
      <c r="P1064" s="5">
        <v>718.26455799999997</v>
      </c>
      <c r="Q1064" s="5">
        <v>40.417230000000004</v>
      </c>
      <c r="R1064" s="5">
        <v>1408.4644800000001</v>
      </c>
      <c r="S1064" s="5">
        <v>42.556677000000001</v>
      </c>
      <c r="T1064" s="5">
        <v>0</v>
      </c>
      <c r="U1064" s="5">
        <v>0</v>
      </c>
      <c r="V1064" s="5">
        <v>105.659921</v>
      </c>
      <c r="W1064" s="5">
        <v>3928.4145560000002</v>
      </c>
      <c r="X1064" s="5">
        <v>3887.9973260000002</v>
      </c>
      <c r="Y1064" s="19">
        <v>19.442364999999999</v>
      </c>
      <c r="Z1064" s="19">
        <v>149.43966</v>
      </c>
      <c r="AA1064" s="19">
        <v>10.712503999999999</v>
      </c>
      <c r="AB1064" s="19">
        <v>0</v>
      </c>
      <c r="AC1064" s="19">
        <v>160.152164</v>
      </c>
      <c r="AD1064" s="19">
        <v>37.591174000000002</v>
      </c>
      <c r="AE1064" s="19">
        <v>50.210186999999998</v>
      </c>
      <c r="AF1064" s="19">
        <v>4.3326989999999999</v>
      </c>
      <c r="AG1064" s="19">
        <v>3.2495240000000001</v>
      </c>
      <c r="AH1064" s="19">
        <v>63.471753999999997</v>
      </c>
      <c r="AI1064" s="19">
        <v>3.4506619999999999</v>
      </c>
      <c r="AJ1064" s="19">
        <v>121.26416399999999</v>
      </c>
      <c r="AK1064" s="19">
        <v>3.602986</v>
      </c>
      <c r="AL1064" s="19">
        <v>0</v>
      </c>
      <c r="AM1064" s="19">
        <v>342.05285299999997</v>
      </c>
    </row>
    <row r="1065" spans="1:39">
      <c r="A1065" s="6" t="s">
        <v>2086</v>
      </c>
      <c r="B1065" s="6" t="s">
        <v>2072</v>
      </c>
      <c r="C1065" s="6" t="s">
        <v>2087</v>
      </c>
      <c r="D1065" s="5">
        <v>0</v>
      </c>
      <c r="E1065" s="5">
        <v>218.04463700000002</v>
      </c>
      <c r="F1065" s="5">
        <v>46.356000000000002</v>
      </c>
      <c r="G1065" s="5">
        <v>264.40063699999996</v>
      </c>
      <c r="H1065" s="5">
        <v>1350.1517799999999</v>
      </c>
      <c r="I1065" s="5">
        <v>101.682542</v>
      </c>
      <c r="J1065" s="5">
        <v>0</v>
      </c>
      <c r="K1065" s="5">
        <v>1451.8343219999999</v>
      </c>
      <c r="L1065" s="5">
        <v>622.26545599999997</v>
      </c>
      <c r="M1065" s="5">
        <v>742.66899899999999</v>
      </c>
      <c r="N1065" s="5">
        <v>86.105165999999997</v>
      </c>
      <c r="O1065" s="5">
        <v>64.578874999999996</v>
      </c>
      <c r="P1065" s="5">
        <v>938.26402000000007</v>
      </c>
      <c r="Q1065" s="5">
        <v>51.368531000000004</v>
      </c>
      <c r="R1065" s="5">
        <v>1882.9855910000001</v>
      </c>
      <c r="S1065" s="5">
        <v>50.550148</v>
      </c>
      <c r="T1065" s="5">
        <v>0</v>
      </c>
      <c r="U1065" s="5">
        <v>0</v>
      </c>
      <c r="V1065" s="5">
        <v>170.41817600000002</v>
      </c>
      <c r="W1065" s="5">
        <v>4442.4543300000005</v>
      </c>
      <c r="X1065" s="5">
        <v>4391.0857989999995</v>
      </c>
      <c r="Y1065" s="19">
        <v>17.344564999999999</v>
      </c>
      <c r="Z1065" s="19">
        <v>134.863124</v>
      </c>
      <c r="AA1065" s="19">
        <v>9.2945010000000003</v>
      </c>
      <c r="AB1065" s="19">
        <v>0</v>
      </c>
      <c r="AC1065" s="19">
        <v>144.157625</v>
      </c>
      <c r="AD1065" s="19">
        <v>62.913555000000002</v>
      </c>
      <c r="AE1065" s="19">
        <v>64.424327000000005</v>
      </c>
      <c r="AF1065" s="19">
        <v>8.1705500000000004</v>
      </c>
      <c r="AG1065" s="19">
        <v>6.1279120000000002</v>
      </c>
      <c r="AH1065" s="19">
        <v>81.846609000000001</v>
      </c>
      <c r="AI1065" s="19">
        <v>4.1884220000000001</v>
      </c>
      <c r="AJ1065" s="19">
        <v>160.56939800000001</v>
      </c>
      <c r="AK1065" s="19">
        <v>4.652215</v>
      </c>
      <c r="AL1065" s="19">
        <v>0</v>
      </c>
      <c r="AM1065" s="19">
        <v>389.63735799999995</v>
      </c>
    </row>
    <row r="1066" spans="1:39">
      <c r="A1066" s="6" t="s">
        <v>2088</v>
      </c>
      <c r="B1066" s="6" t="s">
        <v>2072</v>
      </c>
      <c r="C1066" s="6" t="s">
        <v>2089</v>
      </c>
      <c r="D1066" s="5">
        <v>0</v>
      </c>
      <c r="E1066" s="5">
        <v>231.61994799999999</v>
      </c>
      <c r="F1066" s="5">
        <v>60.969000000000001</v>
      </c>
      <c r="G1066" s="5">
        <v>292.58894799999996</v>
      </c>
      <c r="H1066" s="5">
        <v>1108.215166</v>
      </c>
      <c r="I1066" s="5">
        <v>193.54885000000002</v>
      </c>
      <c r="J1066" s="5">
        <v>0</v>
      </c>
      <c r="K1066" s="5">
        <v>1301.7640160000001</v>
      </c>
      <c r="L1066" s="5">
        <v>589.09320100000002</v>
      </c>
      <c r="M1066" s="5">
        <v>831.49082599999997</v>
      </c>
      <c r="N1066" s="5">
        <v>81.326515999999998</v>
      </c>
      <c r="O1066" s="5">
        <v>60.994886000000001</v>
      </c>
      <c r="P1066" s="5">
        <v>1037.2260940000001</v>
      </c>
      <c r="Q1066" s="5">
        <v>65.307730000000006</v>
      </c>
      <c r="R1066" s="5">
        <v>2076.3460519999999</v>
      </c>
      <c r="S1066" s="5">
        <v>63.392857999999997</v>
      </c>
      <c r="T1066" s="5">
        <v>0</v>
      </c>
      <c r="U1066" s="5">
        <v>162.314288</v>
      </c>
      <c r="V1066" s="5">
        <v>167.37313399999999</v>
      </c>
      <c r="W1066" s="5">
        <v>4652.8724969999994</v>
      </c>
      <c r="X1066" s="5">
        <v>4587.5647669999989</v>
      </c>
      <c r="Y1066" s="19">
        <v>17.508908000000002</v>
      </c>
      <c r="Z1066" s="19">
        <v>108.89271100000001</v>
      </c>
      <c r="AA1066" s="19">
        <v>17.889623</v>
      </c>
      <c r="AB1066" s="19">
        <v>0</v>
      </c>
      <c r="AC1066" s="19">
        <v>126.78233400000001</v>
      </c>
      <c r="AD1066" s="19">
        <v>60.290304999999996</v>
      </c>
      <c r="AE1066" s="19">
        <v>70.690878999999995</v>
      </c>
      <c r="AF1066" s="19">
        <v>7.7171029999999998</v>
      </c>
      <c r="AG1066" s="19">
        <v>5.7878270000000001</v>
      </c>
      <c r="AH1066" s="19">
        <v>88.762311999999994</v>
      </c>
      <c r="AI1066" s="19">
        <v>5.210839</v>
      </c>
      <c r="AJ1066" s="19">
        <v>172.95812100000001</v>
      </c>
      <c r="AK1066" s="19">
        <v>4.9756220000000004</v>
      </c>
      <c r="AL1066" s="19">
        <v>0</v>
      </c>
      <c r="AM1066" s="19">
        <v>382.51528999999999</v>
      </c>
    </row>
    <row r="1067" spans="1:39">
      <c r="A1067" s="6" t="s">
        <v>2090</v>
      </c>
      <c r="B1067" s="6" t="s">
        <v>2072</v>
      </c>
      <c r="C1067" s="6" t="s">
        <v>2091</v>
      </c>
      <c r="D1067" s="5">
        <v>0</v>
      </c>
      <c r="E1067" s="5">
        <v>616.34347700000001</v>
      </c>
      <c r="F1067" s="5">
        <v>196.191</v>
      </c>
      <c r="G1067" s="5">
        <v>812.53447699999992</v>
      </c>
      <c r="H1067" s="5">
        <v>3670.2133059999996</v>
      </c>
      <c r="I1067" s="5">
        <v>596.24804599999993</v>
      </c>
      <c r="J1067" s="5">
        <v>0</v>
      </c>
      <c r="K1067" s="5">
        <v>4266.4613520000003</v>
      </c>
      <c r="L1067" s="5">
        <v>874.64183400000002</v>
      </c>
      <c r="M1067" s="5">
        <v>678.01354900000001</v>
      </c>
      <c r="N1067" s="5">
        <v>91.714679000000004</v>
      </c>
      <c r="O1067" s="5">
        <v>68.78600999999999</v>
      </c>
      <c r="P1067" s="5">
        <v>777.13267200000007</v>
      </c>
      <c r="Q1067" s="5">
        <v>93.630442000000002</v>
      </c>
      <c r="R1067" s="5">
        <v>1709.2773520000001</v>
      </c>
      <c r="S1067" s="5">
        <v>135.94802799999999</v>
      </c>
      <c r="T1067" s="5">
        <v>0</v>
      </c>
      <c r="U1067" s="5">
        <v>78.788001000000008</v>
      </c>
      <c r="V1067" s="5">
        <v>362.75220100000001</v>
      </c>
      <c r="W1067" s="5">
        <v>8240.4032449999995</v>
      </c>
      <c r="X1067" s="5">
        <v>8146.7728030000007</v>
      </c>
      <c r="Y1067" s="19">
        <v>48.593119999999999</v>
      </c>
      <c r="Z1067" s="19">
        <v>365.28352799999999</v>
      </c>
      <c r="AA1067" s="19">
        <v>55.518200999999998</v>
      </c>
      <c r="AB1067" s="19">
        <v>0</v>
      </c>
      <c r="AC1067" s="19">
        <v>420.80172900000002</v>
      </c>
      <c r="AD1067" s="19">
        <v>78.403312</v>
      </c>
      <c r="AE1067" s="19">
        <v>48.472183999999999</v>
      </c>
      <c r="AF1067" s="19">
        <v>8.7028409999999994</v>
      </c>
      <c r="AG1067" s="19">
        <v>6.5271299999999997</v>
      </c>
      <c r="AH1067" s="19">
        <v>55.558356000000003</v>
      </c>
      <c r="AI1067" s="19">
        <v>6.693778</v>
      </c>
      <c r="AJ1067" s="19">
        <v>119.26051099999999</v>
      </c>
      <c r="AK1067" s="19">
        <v>12.443429</v>
      </c>
      <c r="AL1067" s="19">
        <v>0</v>
      </c>
      <c r="AM1067" s="19">
        <v>679.50210100000004</v>
      </c>
    </row>
    <row r="1068" spans="1:39">
      <c r="A1068" s="6" t="s">
        <v>2092</v>
      </c>
      <c r="B1068" s="6" t="s">
        <v>2072</v>
      </c>
      <c r="C1068" s="6" t="s">
        <v>2093</v>
      </c>
      <c r="D1068" s="5">
        <v>0</v>
      </c>
      <c r="E1068" s="5">
        <v>188.660098</v>
      </c>
      <c r="F1068" s="5">
        <v>57.710999999999999</v>
      </c>
      <c r="G1068" s="5">
        <v>246.37109799999999</v>
      </c>
      <c r="H1068" s="5">
        <v>1006.127394</v>
      </c>
      <c r="I1068" s="5">
        <v>89.277493000000007</v>
      </c>
      <c r="J1068" s="5">
        <v>0</v>
      </c>
      <c r="K1068" s="5">
        <v>1095.4048869999999</v>
      </c>
      <c r="L1068" s="5">
        <v>457.487842</v>
      </c>
      <c r="M1068" s="5">
        <v>757.98721399999999</v>
      </c>
      <c r="N1068" s="5">
        <v>54.956305</v>
      </c>
      <c r="O1068" s="5">
        <v>41.217230000000001</v>
      </c>
      <c r="P1068" s="5">
        <v>945.75354299999992</v>
      </c>
      <c r="Q1068" s="5">
        <v>59.406296000000005</v>
      </c>
      <c r="R1068" s="5">
        <v>1859.320588</v>
      </c>
      <c r="S1068" s="5">
        <v>42.511918999999999</v>
      </c>
      <c r="T1068" s="5">
        <v>0</v>
      </c>
      <c r="U1068" s="5">
        <v>0</v>
      </c>
      <c r="V1068" s="5">
        <v>130.29835400000002</v>
      </c>
      <c r="W1068" s="5">
        <v>3831.3946879999999</v>
      </c>
      <c r="X1068" s="5">
        <v>3771.9883920000002</v>
      </c>
      <c r="Y1068" s="19">
        <v>14.887805</v>
      </c>
      <c r="Z1068" s="19">
        <v>100.383346</v>
      </c>
      <c r="AA1068" s="19">
        <v>8.0986700000000003</v>
      </c>
      <c r="AB1068" s="19">
        <v>0</v>
      </c>
      <c r="AC1068" s="19">
        <v>108.482016</v>
      </c>
      <c r="AD1068" s="19">
        <v>42.825221999999997</v>
      </c>
      <c r="AE1068" s="19">
        <v>69.187967</v>
      </c>
      <c r="AF1068" s="19">
        <v>5.2148219999999998</v>
      </c>
      <c r="AG1068" s="19">
        <v>3.9111180000000001</v>
      </c>
      <c r="AH1068" s="19">
        <v>86.390540000000001</v>
      </c>
      <c r="AI1068" s="19">
        <v>5.3851459999999998</v>
      </c>
      <c r="AJ1068" s="19">
        <v>164.70444699999999</v>
      </c>
      <c r="AK1068" s="19">
        <v>3.8791530000000001</v>
      </c>
      <c r="AL1068" s="19">
        <v>0</v>
      </c>
      <c r="AM1068" s="19">
        <v>334.77864299999999</v>
      </c>
    </row>
    <row r="1069" spans="1:39">
      <c r="A1069" s="6" t="s">
        <v>2094</v>
      </c>
      <c r="B1069" s="6" t="s">
        <v>2072</v>
      </c>
      <c r="C1069" s="6" t="s">
        <v>2095</v>
      </c>
      <c r="D1069" s="5">
        <v>0</v>
      </c>
      <c r="E1069" s="5">
        <v>29.776772000000001</v>
      </c>
      <c r="F1069" s="5">
        <v>9.4260000000000002</v>
      </c>
      <c r="G1069" s="5">
        <v>39.202771999999996</v>
      </c>
      <c r="H1069" s="5">
        <v>207.189369</v>
      </c>
      <c r="I1069" s="5">
        <v>25.436033999999999</v>
      </c>
      <c r="J1069" s="5">
        <v>0</v>
      </c>
      <c r="K1069" s="5">
        <v>232.62540299999998</v>
      </c>
      <c r="L1069" s="5">
        <v>305.72224999999997</v>
      </c>
      <c r="M1069" s="5">
        <v>720.74938100000008</v>
      </c>
      <c r="N1069" s="5">
        <v>42.418116999999995</v>
      </c>
      <c r="O1069" s="5">
        <v>31.813586999999998</v>
      </c>
      <c r="P1069" s="5">
        <v>880.23155799999995</v>
      </c>
      <c r="Q1069" s="5">
        <v>67.699421000000001</v>
      </c>
      <c r="R1069" s="5">
        <v>1742.9120640000001</v>
      </c>
      <c r="S1069" s="5">
        <v>7.3358680000000005</v>
      </c>
      <c r="T1069" s="5">
        <v>0</v>
      </c>
      <c r="U1069" s="5">
        <v>0</v>
      </c>
      <c r="V1069" s="5">
        <v>44.414989999999996</v>
      </c>
      <c r="W1069" s="5">
        <v>2372.2133469999999</v>
      </c>
      <c r="X1069" s="5">
        <v>2304.5139260000001</v>
      </c>
      <c r="Y1069" s="19">
        <v>2.649105</v>
      </c>
      <c r="Z1069" s="19">
        <v>20.695602999999998</v>
      </c>
      <c r="AA1069" s="19">
        <v>2.286095</v>
      </c>
      <c r="AB1069" s="19">
        <v>0</v>
      </c>
      <c r="AC1069" s="19">
        <v>22.981698000000002</v>
      </c>
      <c r="AD1069" s="19">
        <v>31.307375</v>
      </c>
      <c r="AE1069" s="19">
        <v>46.763983000000003</v>
      </c>
      <c r="AF1069" s="19">
        <v>4.0250700000000004</v>
      </c>
      <c r="AG1069" s="19">
        <v>3.018802</v>
      </c>
      <c r="AH1069" s="19">
        <v>58.521459999999998</v>
      </c>
      <c r="AI1069" s="19">
        <v>3.5631599999999999</v>
      </c>
      <c r="AJ1069" s="19">
        <v>112.32931499999999</v>
      </c>
      <c r="AK1069" s="19">
        <v>0.75018499999999999</v>
      </c>
      <c r="AL1069" s="19">
        <v>0</v>
      </c>
      <c r="AM1069" s="19">
        <v>170.01767799999999</v>
      </c>
    </row>
    <row r="1070" spans="1:39">
      <c r="A1070" s="6" t="s">
        <v>2096</v>
      </c>
      <c r="B1070" s="6" t="s">
        <v>2072</v>
      </c>
      <c r="C1070" s="6" t="s">
        <v>192</v>
      </c>
      <c r="D1070" s="5">
        <v>0</v>
      </c>
      <c r="E1070" s="5">
        <v>66.221327000000002</v>
      </c>
      <c r="F1070" s="5">
        <v>36.512999999999998</v>
      </c>
      <c r="G1070" s="5">
        <v>102.73432700000001</v>
      </c>
      <c r="H1070" s="5">
        <v>361.630244</v>
      </c>
      <c r="I1070" s="5">
        <v>37.638786000000003</v>
      </c>
      <c r="J1070" s="5">
        <v>0</v>
      </c>
      <c r="K1070" s="5">
        <v>399.26903000000004</v>
      </c>
      <c r="L1070" s="5">
        <v>313.06318599999997</v>
      </c>
      <c r="M1070" s="5">
        <v>334.18696699999998</v>
      </c>
      <c r="N1070" s="5">
        <v>51.230267999999995</v>
      </c>
      <c r="O1070" s="5">
        <v>38.422702000000001</v>
      </c>
      <c r="P1070" s="5">
        <v>418.371376</v>
      </c>
      <c r="Q1070" s="5">
        <v>25.367595000000001</v>
      </c>
      <c r="R1070" s="5">
        <v>867.57890800000007</v>
      </c>
      <c r="S1070" s="5">
        <v>12.128459999999999</v>
      </c>
      <c r="T1070" s="5">
        <v>0</v>
      </c>
      <c r="U1070" s="5">
        <v>0</v>
      </c>
      <c r="V1070" s="5">
        <v>24.864464000000002</v>
      </c>
      <c r="W1070" s="5">
        <v>1719.638375</v>
      </c>
      <c r="X1070" s="5">
        <v>1694.2707800000001</v>
      </c>
      <c r="Y1070" s="19">
        <v>5.6692629999999999</v>
      </c>
      <c r="Z1070" s="19">
        <v>35.442106000000003</v>
      </c>
      <c r="AA1070" s="19">
        <v>3.4491329999999998</v>
      </c>
      <c r="AB1070" s="19">
        <v>0</v>
      </c>
      <c r="AC1070" s="19">
        <v>38.891238999999999</v>
      </c>
      <c r="AD1070" s="19">
        <v>34.834145999999997</v>
      </c>
      <c r="AE1070" s="19">
        <v>36.188941999999997</v>
      </c>
      <c r="AF1070" s="19">
        <v>4.8612570000000002</v>
      </c>
      <c r="AG1070" s="19">
        <v>3.6459429999999999</v>
      </c>
      <c r="AH1070" s="19">
        <v>44.743777000000001</v>
      </c>
      <c r="AI1070" s="19">
        <v>3.0773109999999999</v>
      </c>
      <c r="AJ1070" s="19">
        <v>89.439919000000003</v>
      </c>
      <c r="AK1070" s="19">
        <v>1.338638</v>
      </c>
      <c r="AL1070" s="19">
        <v>0</v>
      </c>
      <c r="AM1070" s="19">
        <v>170.173205</v>
      </c>
    </row>
    <row r="1071" spans="1:39">
      <c r="A1071" s="6" t="s">
        <v>2097</v>
      </c>
      <c r="B1071" s="6" t="s">
        <v>2072</v>
      </c>
      <c r="C1071" s="6" t="s">
        <v>2098</v>
      </c>
      <c r="D1071" s="5">
        <v>0</v>
      </c>
      <c r="E1071" s="5">
        <v>31.330940999999999</v>
      </c>
      <c r="F1071" s="5">
        <v>12.858000000000001</v>
      </c>
      <c r="G1071" s="5">
        <v>44.188941</v>
      </c>
      <c r="H1071" s="5">
        <v>203.14772600000001</v>
      </c>
      <c r="I1071" s="5">
        <v>20.111525</v>
      </c>
      <c r="J1071" s="5">
        <v>0</v>
      </c>
      <c r="K1071" s="5">
        <v>223.25925099999998</v>
      </c>
      <c r="L1071" s="5">
        <v>304.73315700000001</v>
      </c>
      <c r="M1071" s="5">
        <v>527.24638700000003</v>
      </c>
      <c r="N1071" s="5">
        <v>49.202417000000004</v>
      </c>
      <c r="O1071" s="5">
        <v>36.901814000000002</v>
      </c>
      <c r="P1071" s="5">
        <v>646.487392</v>
      </c>
      <c r="Q1071" s="5">
        <v>48.008684000000002</v>
      </c>
      <c r="R1071" s="5">
        <v>1307.8466939999998</v>
      </c>
      <c r="S1071" s="5">
        <v>6.1410519999999993</v>
      </c>
      <c r="T1071" s="5">
        <v>0</v>
      </c>
      <c r="U1071" s="5">
        <v>36.468204</v>
      </c>
      <c r="V1071" s="5">
        <v>20.903030999999999</v>
      </c>
      <c r="W1071" s="5">
        <v>1943.5403299999996</v>
      </c>
      <c r="X1071" s="5">
        <v>1895.5316459999997</v>
      </c>
      <c r="Y1071" s="19">
        <v>2.7644950000000001</v>
      </c>
      <c r="Z1071" s="19">
        <v>20.208741</v>
      </c>
      <c r="AA1071" s="19">
        <v>1.9558990000000001</v>
      </c>
      <c r="AB1071" s="19">
        <v>0</v>
      </c>
      <c r="AC1071" s="19">
        <v>22.164639999999999</v>
      </c>
      <c r="AD1071" s="19">
        <v>33.620911999999997</v>
      </c>
      <c r="AE1071" s="19">
        <v>48.512858999999999</v>
      </c>
      <c r="AF1071" s="19">
        <v>4.6688349999999996</v>
      </c>
      <c r="AG1071" s="19">
        <v>3.5016259999999999</v>
      </c>
      <c r="AH1071" s="19">
        <v>59.484686000000004</v>
      </c>
      <c r="AI1071" s="19">
        <v>4.4172130000000003</v>
      </c>
      <c r="AJ1071" s="19">
        <v>116.16800600000001</v>
      </c>
      <c r="AK1071" s="19">
        <v>0.58680299999999996</v>
      </c>
      <c r="AL1071" s="19">
        <v>0</v>
      </c>
      <c r="AM1071" s="19">
        <v>175.304856</v>
      </c>
    </row>
    <row r="1072" spans="1:39">
      <c r="A1072" s="6" t="s">
        <v>2099</v>
      </c>
      <c r="B1072" s="6" t="s">
        <v>2072</v>
      </c>
      <c r="C1072" s="6" t="s">
        <v>2100</v>
      </c>
      <c r="D1072" s="5">
        <v>0</v>
      </c>
      <c r="E1072" s="5">
        <v>134.49197700000002</v>
      </c>
      <c r="F1072" s="5">
        <v>39.927</v>
      </c>
      <c r="G1072" s="5">
        <v>174.41897700000001</v>
      </c>
      <c r="H1072" s="5">
        <v>913.82775100000003</v>
      </c>
      <c r="I1072" s="5">
        <v>147.142562</v>
      </c>
      <c r="J1072" s="5">
        <v>0</v>
      </c>
      <c r="K1072" s="5">
        <v>1060.970313</v>
      </c>
      <c r="L1072" s="5">
        <v>457.37592799999999</v>
      </c>
      <c r="M1072" s="5">
        <v>740.37281400000006</v>
      </c>
      <c r="N1072" s="5">
        <v>56.324737999999996</v>
      </c>
      <c r="O1072" s="5">
        <v>42.243552999999999</v>
      </c>
      <c r="P1072" s="5">
        <v>922.46677499999998</v>
      </c>
      <c r="Q1072" s="5">
        <v>58.795780000000001</v>
      </c>
      <c r="R1072" s="5">
        <v>1820.2036599999999</v>
      </c>
      <c r="S1072" s="5">
        <v>30.541789000000001</v>
      </c>
      <c r="T1072" s="5">
        <v>0</v>
      </c>
      <c r="U1072" s="5">
        <v>0</v>
      </c>
      <c r="V1072" s="5">
        <v>120.12857200000001</v>
      </c>
      <c r="W1072" s="5">
        <v>3663.6392390000001</v>
      </c>
      <c r="X1072" s="5">
        <v>3604.8434590000002</v>
      </c>
      <c r="Y1072" s="19">
        <v>10.486485999999999</v>
      </c>
      <c r="Z1072" s="19">
        <v>91.279858000000004</v>
      </c>
      <c r="AA1072" s="19">
        <v>13.334754</v>
      </c>
      <c r="AB1072" s="19">
        <v>0</v>
      </c>
      <c r="AC1072" s="19">
        <v>104.61461199999999</v>
      </c>
      <c r="AD1072" s="19">
        <v>44.432268000000001</v>
      </c>
      <c r="AE1072" s="19">
        <v>54.526578000000001</v>
      </c>
      <c r="AF1072" s="19">
        <v>5.3446749999999996</v>
      </c>
      <c r="AG1072" s="19">
        <v>4.0085050000000004</v>
      </c>
      <c r="AH1072" s="19">
        <v>69.286272999999994</v>
      </c>
      <c r="AI1072" s="19">
        <v>3.5366680000000001</v>
      </c>
      <c r="AJ1072" s="19">
        <v>133.166031</v>
      </c>
      <c r="AK1072" s="19">
        <v>3.1231450000000001</v>
      </c>
      <c r="AL1072" s="19">
        <v>0</v>
      </c>
      <c r="AM1072" s="19">
        <v>295.822542</v>
      </c>
    </row>
    <row r="1073" spans="1:39">
      <c r="A1073" s="6" t="s">
        <v>2101</v>
      </c>
      <c r="B1073" s="6" t="s">
        <v>2072</v>
      </c>
      <c r="C1073" s="6" t="s">
        <v>2102</v>
      </c>
      <c r="D1073" s="5">
        <v>0</v>
      </c>
      <c r="E1073" s="5">
        <v>189.46073999999999</v>
      </c>
      <c r="F1073" s="5">
        <v>39.414000000000001</v>
      </c>
      <c r="G1073" s="5">
        <v>228.87474</v>
      </c>
      <c r="H1073" s="5">
        <v>1043.82133</v>
      </c>
      <c r="I1073" s="5">
        <v>96.796068000000005</v>
      </c>
      <c r="J1073" s="5">
        <v>0</v>
      </c>
      <c r="K1073" s="5">
        <v>1140.6173980000001</v>
      </c>
      <c r="L1073" s="5">
        <v>508.14979899999997</v>
      </c>
      <c r="M1073" s="5">
        <v>936.13832100000002</v>
      </c>
      <c r="N1073" s="5">
        <v>64.353347999999997</v>
      </c>
      <c r="O1073" s="5">
        <v>48.265012000000006</v>
      </c>
      <c r="P1073" s="5">
        <v>1164.008961</v>
      </c>
      <c r="Q1073" s="5">
        <v>75.737342999999996</v>
      </c>
      <c r="R1073" s="5">
        <v>2288.5029850000001</v>
      </c>
      <c r="S1073" s="5">
        <v>46.810673999999999</v>
      </c>
      <c r="T1073" s="5">
        <v>0</v>
      </c>
      <c r="U1073" s="5">
        <v>0</v>
      </c>
      <c r="V1073" s="5">
        <v>173.71365900000001</v>
      </c>
      <c r="W1073" s="5">
        <v>4386.6692549999998</v>
      </c>
      <c r="X1073" s="5">
        <v>4310.9319119999991</v>
      </c>
      <c r="Y1073" s="19">
        <v>16.472138000000001</v>
      </c>
      <c r="Z1073" s="19">
        <v>104.264577</v>
      </c>
      <c r="AA1073" s="19">
        <v>8.8526530000000001</v>
      </c>
      <c r="AB1073" s="19">
        <v>0</v>
      </c>
      <c r="AC1073" s="19">
        <v>113.11723000000001</v>
      </c>
      <c r="AD1073" s="19">
        <v>50.341818000000004</v>
      </c>
      <c r="AE1073" s="19">
        <v>84.619539000000003</v>
      </c>
      <c r="AF1073" s="19">
        <v>6.1065129999999996</v>
      </c>
      <c r="AG1073" s="19">
        <v>4.5798839999999998</v>
      </c>
      <c r="AH1073" s="19">
        <v>105.37859</v>
      </c>
      <c r="AI1073" s="19">
        <v>6.7511559999999999</v>
      </c>
      <c r="AJ1073" s="19">
        <v>200.68452600000001</v>
      </c>
      <c r="AK1073" s="19">
        <v>4.2948209999999998</v>
      </c>
      <c r="AL1073" s="19">
        <v>0</v>
      </c>
      <c r="AM1073" s="19">
        <v>384.91053299999999</v>
      </c>
    </row>
    <row r="1074" spans="1:39">
      <c r="A1074" s="6" t="s">
        <v>2103</v>
      </c>
      <c r="B1074" s="6" t="s">
        <v>2072</v>
      </c>
      <c r="C1074" s="6" t="s">
        <v>2104</v>
      </c>
      <c r="D1074" s="5">
        <v>0</v>
      </c>
      <c r="E1074" s="5">
        <v>316.73888199999999</v>
      </c>
      <c r="F1074" s="5">
        <v>138.15299999999999</v>
      </c>
      <c r="G1074" s="5">
        <v>454.89188200000001</v>
      </c>
      <c r="H1074" s="5">
        <v>1590.83053</v>
      </c>
      <c r="I1074" s="5">
        <v>196.87195199999999</v>
      </c>
      <c r="J1074" s="5">
        <v>0</v>
      </c>
      <c r="K1074" s="5">
        <v>1787.7024820000001</v>
      </c>
      <c r="L1074" s="5">
        <v>521.10087699999997</v>
      </c>
      <c r="M1074" s="5">
        <v>592.126035</v>
      </c>
      <c r="N1074" s="5">
        <v>59.979538999999995</v>
      </c>
      <c r="O1074" s="5">
        <v>44.984653000000002</v>
      </c>
      <c r="P1074" s="5">
        <v>763.77915000000007</v>
      </c>
      <c r="Q1074" s="5">
        <v>31.716887</v>
      </c>
      <c r="R1074" s="5">
        <v>1492.586264</v>
      </c>
      <c r="S1074" s="5">
        <v>71.396001999999996</v>
      </c>
      <c r="T1074" s="5">
        <v>0</v>
      </c>
      <c r="U1074" s="5">
        <v>0</v>
      </c>
      <c r="V1074" s="5">
        <v>161.83069899999998</v>
      </c>
      <c r="W1074" s="5">
        <v>4489.5082060000004</v>
      </c>
      <c r="X1074" s="5">
        <v>4457.7913189999999</v>
      </c>
      <c r="Y1074" s="19">
        <v>24.035955000000001</v>
      </c>
      <c r="Z1074" s="19">
        <v>157.52695399999999</v>
      </c>
      <c r="AA1074" s="19">
        <v>17.055036999999999</v>
      </c>
      <c r="AB1074" s="19">
        <v>0</v>
      </c>
      <c r="AC1074" s="19">
        <v>174.58199099999999</v>
      </c>
      <c r="AD1074" s="19">
        <v>49.871571000000003</v>
      </c>
      <c r="AE1074" s="19">
        <v>50.880735999999999</v>
      </c>
      <c r="AF1074" s="19">
        <v>5.6914809999999996</v>
      </c>
      <c r="AG1074" s="19">
        <v>4.2686099999999998</v>
      </c>
      <c r="AH1074" s="19">
        <v>65.990303999999995</v>
      </c>
      <c r="AI1074" s="19">
        <v>2.5138639999999999</v>
      </c>
      <c r="AJ1074" s="19">
        <v>126.831131</v>
      </c>
      <c r="AK1074" s="19">
        <v>5.458081</v>
      </c>
      <c r="AL1074" s="19">
        <v>0</v>
      </c>
      <c r="AM1074" s="19">
        <v>380.77872899999994</v>
      </c>
    </row>
    <row r="1075" spans="1:39">
      <c r="A1075" s="6" t="s">
        <v>2105</v>
      </c>
      <c r="B1075" s="6" t="s">
        <v>2072</v>
      </c>
      <c r="C1075" s="6" t="s">
        <v>2106</v>
      </c>
      <c r="D1075" s="5">
        <v>0</v>
      </c>
      <c r="E1075" s="5">
        <v>289.534358</v>
      </c>
      <c r="F1075" s="5">
        <v>72.254999999999995</v>
      </c>
      <c r="G1075" s="5">
        <v>361.78935799999999</v>
      </c>
      <c r="H1075" s="5">
        <v>1244.626252</v>
      </c>
      <c r="I1075" s="5">
        <v>167.30023</v>
      </c>
      <c r="J1075" s="5">
        <v>0</v>
      </c>
      <c r="K1075" s="5">
        <v>1411.9264820000001</v>
      </c>
      <c r="L1075" s="5">
        <v>486.71301</v>
      </c>
      <c r="M1075" s="5">
        <v>768.59361799999999</v>
      </c>
      <c r="N1075" s="5">
        <v>46.732309999999998</v>
      </c>
      <c r="O1075" s="5">
        <v>35.049232000000003</v>
      </c>
      <c r="P1075" s="5">
        <v>970.67816500000004</v>
      </c>
      <c r="Q1075" s="5">
        <v>53.360601000000003</v>
      </c>
      <c r="R1075" s="5">
        <v>1874.4139259999999</v>
      </c>
      <c r="S1075" s="5">
        <v>74.231739000000005</v>
      </c>
      <c r="T1075" s="5">
        <v>0</v>
      </c>
      <c r="U1075" s="5">
        <v>0</v>
      </c>
      <c r="V1075" s="5">
        <v>215.289894</v>
      </c>
      <c r="W1075" s="5">
        <v>4424.3644089999998</v>
      </c>
      <c r="X1075" s="5">
        <v>4371.0038080000004</v>
      </c>
      <c r="Y1075" s="19">
        <v>22.187985000000001</v>
      </c>
      <c r="Z1075" s="19">
        <v>123.79943</v>
      </c>
      <c r="AA1075" s="19">
        <v>16.680574</v>
      </c>
      <c r="AB1075" s="19">
        <v>0</v>
      </c>
      <c r="AC1075" s="19">
        <v>140.48000400000001</v>
      </c>
      <c r="AD1075" s="19">
        <v>41.275993999999997</v>
      </c>
      <c r="AE1075" s="19">
        <v>73.540116999999995</v>
      </c>
      <c r="AF1075" s="19">
        <v>4.4344460000000003</v>
      </c>
      <c r="AG1075" s="19">
        <v>3.3258350000000001</v>
      </c>
      <c r="AH1075" s="19">
        <v>92.464462999999995</v>
      </c>
      <c r="AI1075" s="19">
        <v>5.3476090000000003</v>
      </c>
      <c r="AJ1075" s="19">
        <v>173.764861</v>
      </c>
      <c r="AK1075" s="19">
        <v>5.9106459999999998</v>
      </c>
      <c r="AL1075" s="19">
        <v>0</v>
      </c>
      <c r="AM1075" s="19">
        <v>383.61949000000004</v>
      </c>
    </row>
    <row r="1076" spans="1:39">
      <c r="A1076" s="6" t="s">
        <v>2107</v>
      </c>
      <c r="B1076" s="6" t="s">
        <v>2072</v>
      </c>
      <c r="C1076" s="6" t="s">
        <v>408</v>
      </c>
      <c r="D1076" s="5">
        <v>0</v>
      </c>
      <c r="E1076" s="5">
        <v>365.96686199999999</v>
      </c>
      <c r="F1076" s="5">
        <v>171.31800000000001</v>
      </c>
      <c r="G1076" s="5">
        <v>537.28486199999998</v>
      </c>
      <c r="H1076" s="5">
        <v>2447.7014130000002</v>
      </c>
      <c r="I1076" s="5">
        <v>205.317621</v>
      </c>
      <c r="J1076" s="5">
        <v>0</v>
      </c>
      <c r="K1076" s="5">
        <v>2653.0190339999999</v>
      </c>
      <c r="L1076" s="5">
        <v>550.04465000000005</v>
      </c>
      <c r="M1076" s="5">
        <v>638.84541100000001</v>
      </c>
      <c r="N1076" s="5">
        <v>52.732063000000004</v>
      </c>
      <c r="O1076" s="5">
        <v>39.549047000000002</v>
      </c>
      <c r="P1076" s="5">
        <v>827.83042899999998</v>
      </c>
      <c r="Q1076" s="5">
        <v>31.990977999999998</v>
      </c>
      <c r="R1076" s="5">
        <v>1590.947928</v>
      </c>
      <c r="S1076" s="5">
        <v>77.997323000000009</v>
      </c>
      <c r="T1076" s="5">
        <v>0</v>
      </c>
      <c r="U1076" s="5">
        <v>0</v>
      </c>
      <c r="V1076" s="5">
        <v>208.62723</v>
      </c>
      <c r="W1076" s="5">
        <v>5617.9210269999994</v>
      </c>
      <c r="X1076" s="5">
        <v>5585.9300489999996</v>
      </c>
      <c r="Y1076" s="19">
        <v>30.296028</v>
      </c>
      <c r="Z1076" s="19">
        <v>240.65070399999999</v>
      </c>
      <c r="AA1076" s="19">
        <v>17.616883000000001</v>
      </c>
      <c r="AB1076" s="19">
        <v>0</v>
      </c>
      <c r="AC1076" s="19">
        <v>258.26758699999999</v>
      </c>
      <c r="AD1076" s="19">
        <v>48.798865999999997</v>
      </c>
      <c r="AE1076" s="19">
        <v>55.810828000000001</v>
      </c>
      <c r="AF1076" s="19">
        <v>5.0037659999999997</v>
      </c>
      <c r="AG1076" s="19">
        <v>3.7528250000000001</v>
      </c>
      <c r="AH1076" s="19">
        <v>72.695678999999998</v>
      </c>
      <c r="AI1076" s="19">
        <v>2.574363</v>
      </c>
      <c r="AJ1076" s="19">
        <v>137.26309800000001</v>
      </c>
      <c r="AK1076" s="19">
        <v>6.6216569999999999</v>
      </c>
      <c r="AL1076" s="19">
        <v>0</v>
      </c>
      <c r="AM1076" s="19">
        <v>481.24723599999993</v>
      </c>
    </row>
    <row r="1077" spans="1:39">
      <c r="A1077" s="6" t="s">
        <v>2108</v>
      </c>
      <c r="B1077" s="6" t="s">
        <v>2109</v>
      </c>
      <c r="C1077" s="6" t="s">
        <v>2110</v>
      </c>
      <c r="D1077" s="5">
        <v>0</v>
      </c>
      <c r="E1077" s="5">
        <v>658.815203</v>
      </c>
      <c r="F1077" s="5">
        <v>304.29599999999999</v>
      </c>
      <c r="G1077" s="5">
        <v>963.11120299999993</v>
      </c>
      <c r="H1077" s="5">
        <v>4155.2785480000002</v>
      </c>
      <c r="I1077" s="5">
        <v>259.23273800000004</v>
      </c>
      <c r="J1077" s="5">
        <v>0</v>
      </c>
      <c r="K1077" s="5">
        <v>4414.5112859999999</v>
      </c>
      <c r="L1077" s="5">
        <v>837.13183300000003</v>
      </c>
      <c r="M1077" s="5">
        <v>544.8779790000001</v>
      </c>
      <c r="N1077" s="5">
        <v>82.367098999999996</v>
      </c>
      <c r="O1077" s="5">
        <v>61.775323999999998</v>
      </c>
      <c r="P1077" s="5">
        <v>624.53395</v>
      </c>
      <c r="Q1077" s="5">
        <v>75.24505400000001</v>
      </c>
      <c r="R1077" s="5">
        <v>1388.7994059999999</v>
      </c>
      <c r="S1077" s="5">
        <v>125.364626</v>
      </c>
      <c r="T1077" s="5">
        <v>0</v>
      </c>
      <c r="U1077" s="5">
        <v>406.64802199999997</v>
      </c>
      <c r="V1077" s="5">
        <v>320.76012400000002</v>
      </c>
      <c r="W1077" s="5">
        <v>8456.3264999999992</v>
      </c>
      <c r="X1077" s="5">
        <v>8381.0814460000001</v>
      </c>
      <c r="Y1077" s="19">
        <v>53.346646</v>
      </c>
      <c r="Z1077" s="19">
        <v>306.76684899999998</v>
      </c>
      <c r="AA1077" s="19">
        <v>24.355869999999999</v>
      </c>
      <c r="AB1077" s="19">
        <v>0</v>
      </c>
      <c r="AC1077" s="19">
        <v>331.12271900000002</v>
      </c>
      <c r="AD1077" s="19">
        <v>73.082650000000001</v>
      </c>
      <c r="AE1077" s="19">
        <v>48.042247000000003</v>
      </c>
      <c r="AF1077" s="19">
        <v>7.8158459999999996</v>
      </c>
      <c r="AG1077" s="19">
        <v>5.861885</v>
      </c>
      <c r="AH1077" s="19">
        <v>55.065565999999997</v>
      </c>
      <c r="AI1077" s="19">
        <v>6.6344060000000002</v>
      </c>
      <c r="AJ1077" s="19">
        <v>116.785544</v>
      </c>
      <c r="AK1077" s="19">
        <v>9.3264890000000005</v>
      </c>
      <c r="AL1077" s="19">
        <v>0</v>
      </c>
      <c r="AM1077" s="19">
        <v>583.66404799999998</v>
      </c>
    </row>
    <row r="1078" spans="1:39">
      <c r="A1078" s="6" t="s">
        <v>2111</v>
      </c>
      <c r="B1078" s="6" t="s">
        <v>2109</v>
      </c>
      <c r="C1078" s="6" t="s">
        <v>2112</v>
      </c>
      <c r="D1078" s="5">
        <v>0</v>
      </c>
      <c r="E1078" s="5">
        <v>76.365388999999993</v>
      </c>
      <c r="F1078" s="5">
        <v>36.006</v>
      </c>
      <c r="G1078" s="5">
        <v>112.37138899999999</v>
      </c>
      <c r="H1078" s="5">
        <v>538.84092299999998</v>
      </c>
      <c r="I1078" s="5">
        <v>19.724377</v>
      </c>
      <c r="J1078" s="5">
        <v>0</v>
      </c>
      <c r="K1078" s="5">
        <v>558.56530000000009</v>
      </c>
      <c r="L1078" s="5">
        <v>307.26746000000003</v>
      </c>
      <c r="M1078" s="5">
        <v>486.56414000000001</v>
      </c>
      <c r="N1078" s="5">
        <v>47.647803000000003</v>
      </c>
      <c r="O1078" s="5">
        <v>35.735853999999996</v>
      </c>
      <c r="P1078" s="5">
        <v>591.87080200000003</v>
      </c>
      <c r="Q1078" s="5">
        <v>47.088885000000005</v>
      </c>
      <c r="R1078" s="5">
        <v>1208.9074839999998</v>
      </c>
      <c r="S1078" s="5">
        <v>12.271576999999999</v>
      </c>
      <c r="T1078" s="5">
        <v>0</v>
      </c>
      <c r="U1078" s="5">
        <v>50.308152999999997</v>
      </c>
      <c r="V1078" s="5">
        <v>24.762507000000003</v>
      </c>
      <c r="W1078" s="5">
        <v>2274.4538700000003</v>
      </c>
      <c r="X1078" s="5">
        <v>2227.3649850000002</v>
      </c>
      <c r="Y1078" s="19">
        <v>6.7381229999999999</v>
      </c>
      <c r="Z1078" s="19">
        <v>50.107914000000001</v>
      </c>
      <c r="AA1078" s="19">
        <v>1.7930729999999999</v>
      </c>
      <c r="AB1078" s="19">
        <v>0</v>
      </c>
      <c r="AC1078" s="19">
        <v>51.900987000000001</v>
      </c>
      <c r="AD1078" s="19">
        <v>33.049086000000003</v>
      </c>
      <c r="AE1078" s="19">
        <v>54.089202999999998</v>
      </c>
      <c r="AF1078" s="19">
        <v>4.5213169999999998</v>
      </c>
      <c r="AG1078" s="19">
        <v>3.3909880000000001</v>
      </c>
      <c r="AH1078" s="19">
        <v>64.956547</v>
      </c>
      <c r="AI1078" s="19">
        <v>5.7282739999999999</v>
      </c>
      <c r="AJ1078" s="19">
        <v>126.958055</v>
      </c>
      <c r="AK1078" s="19">
        <v>1.055941</v>
      </c>
      <c r="AL1078" s="19">
        <v>0</v>
      </c>
      <c r="AM1078" s="19">
        <v>219.702192</v>
      </c>
    </row>
    <row r="1079" spans="1:39">
      <c r="A1079" s="6" t="s">
        <v>2113</v>
      </c>
      <c r="B1079" s="6" t="s">
        <v>2109</v>
      </c>
      <c r="C1079" s="6" t="s">
        <v>2114</v>
      </c>
      <c r="D1079" s="5">
        <v>0</v>
      </c>
      <c r="E1079" s="5">
        <v>962.98477900000012</v>
      </c>
      <c r="F1079" s="5">
        <v>303.447</v>
      </c>
      <c r="G1079" s="5">
        <v>1266.431779</v>
      </c>
      <c r="H1079" s="5">
        <v>4314.3151950000001</v>
      </c>
      <c r="I1079" s="5">
        <v>367.03740500000004</v>
      </c>
      <c r="J1079" s="5">
        <v>0</v>
      </c>
      <c r="K1079" s="5">
        <v>4681.3525999999993</v>
      </c>
      <c r="L1079" s="5">
        <v>1163.1586359999999</v>
      </c>
      <c r="M1079" s="5">
        <v>707.65655900000002</v>
      </c>
      <c r="N1079" s="5">
        <v>85.295191000000003</v>
      </c>
      <c r="O1079" s="5">
        <v>63.971392999999999</v>
      </c>
      <c r="P1079" s="5">
        <v>811.10920900000008</v>
      </c>
      <c r="Q1079" s="5">
        <v>97.724001000000001</v>
      </c>
      <c r="R1079" s="5">
        <v>1765.756353</v>
      </c>
      <c r="S1079" s="5">
        <v>186.88810699999999</v>
      </c>
      <c r="T1079" s="5">
        <v>0</v>
      </c>
      <c r="U1079" s="5">
        <v>159.26230799999999</v>
      </c>
      <c r="V1079" s="5">
        <v>867.84720100000004</v>
      </c>
      <c r="W1079" s="5">
        <v>10090.696983999998</v>
      </c>
      <c r="X1079" s="5">
        <v>9992.9729829999997</v>
      </c>
      <c r="Y1079" s="19">
        <v>78.425267000000005</v>
      </c>
      <c r="Z1079" s="19">
        <v>419.98534999999998</v>
      </c>
      <c r="AA1079" s="19">
        <v>38.772179999999999</v>
      </c>
      <c r="AB1079" s="19">
        <v>0</v>
      </c>
      <c r="AC1079" s="19">
        <v>458.75752999999997</v>
      </c>
      <c r="AD1079" s="19">
        <v>90.016886999999997</v>
      </c>
      <c r="AE1079" s="19">
        <v>72.634658999999999</v>
      </c>
      <c r="AF1079" s="19">
        <v>8.0936959999999996</v>
      </c>
      <c r="AG1079" s="19">
        <v>6.070271</v>
      </c>
      <c r="AH1079" s="19">
        <v>83.253152999999998</v>
      </c>
      <c r="AI1079" s="19">
        <v>10.030500999999999</v>
      </c>
      <c r="AJ1079" s="19">
        <v>170.05177900000001</v>
      </c>
      <c r="AK1079" s="19">
        <v>0</v>
      </c>
      <c r="AL1079" s="19">
        <v>0</v>
      </c>
      <c r="AM1079" s="19">
        <v>797.25146299999994</v>
      </c>
    </row>
    <row r="1080" spans="1:39">
      <c r="A1080" s="6" t="s">
        <v>2115</v>
      </c>
      <c r="B1080" s="6" t="s">
        <v>2109</v>
      </c>
      <c r="C1080" s="6" t="s">
        <v>2116</v>
      </c>
      <c r="D1080" s="5">
        <v>0</v>
      </c>
      <c r="E1080" s="5">
        <v>1023.531962</v>
      </c>
      <c r="F1080" s="5">
        <v>371.82</v>
      </c>
      <c r="G1080" s="5">
        <v>1395.351962</v>
      </c>
      <c r="H1080" s="5">
        <v>5599.2275650000001</v>
      </c>
      <c r="I1080" s="5">
        <v>558.31333800000004</v>
      </c>
      <c r="J1080" s="5">
        <v>0</v>
      </c>
      <c r="K1080" s="5">
        <v>6157.540903000001</v>
      </c>
      <c r="L1080" s="5">
        <v>1481.1908510000001</v>
      </c>
      <c r="M1080" s="5">
        <v>841.81910100000005</v>
      </c>
      <c r="N1080" s="5">
        <v>119.310213</v>
      </c>
      <c r="O1080" s="5">
        <v>89.48266000000001</v>
      </c>
      <c r="P1080" s="5">
        <v>1081.136246</v>
      </c>
      <c r="Q1080" s="5">
        <v>0</v>
      </c>
      <c r="R1080" s="5">
        <v>2131.7482200000004</v>
      </c>
      <c r="S1080" s="5">
        <v>177.689572</v>
      </c>
      <c r="T1080" s="5">
        <v>0</v>
      </c>
      <c r="U1080" s="5">
        <v>119.851226</v>
      </c>
      <c r="V1080" s="5">
        <v>575.56280900000002</v>
      </c>
      <c r="W1080" s="5">
        <v>12038.935543000003</v>
      </c>
      <c r="X1080" s="5">
        <v>12038.935543000003</v>
      </c>
      <c r="Y1080" s="19">
        <v>89.891772000000003</v>
      </c>
      <c r="Z1080" s="19">
        <v>434.37145800000002</v>
      </c>
      <c r="AA1080" s="19">
        <v>51.879568999999996</v>
      </c>
      <c r="AB1080" s="19">
        <v>0</v>
      </c>
      <c r="AC1080" s="19">
        <v>486.25102700000002</v>
      </c>
      <c r="AD1080" s="19">
        <v>115.960475</v>
      </c>
      <c r="AE1080" s="19">
        <v>74.334311999999997</v>
      </c>
      <c r="AF1080" s="19">
        <v>11.321395000000001</v>
      </c>
      <c r="AG1080" s="19">
        <v>8.491047</v>
      </c>
      <c r="AH1080" s="19">
        <v>95.466493</v>
      </c>
      <c r="AI1080" s="19">
        <v>0</v>
      </c>
      <c r="AJ1080" s="19">
        <v>189.613247</v>
      </c>
      <c r="AK1080" s="19">
        <v>0</v>
      </c>
      <c r="AL1080" s="19">
        <v>0</v>
      </c>
      <c r="AM1080" s="19">
        <v>881.71652100000006</v>
      </c>
    </row>
    <row r="1081" spans="1:39" s="7" customFormat="1">
      <c r="A1081" s="6" t="s">
        <v>2117</v>
      </c>
      <c r="B1081" s="6" t="s">
        <v>2109</v>
      </c>
      <c r="C1081" s="6" t="s">
        <v>2118</v>
      </c>
      <c r="D1081" s="5">
        <v>0</v>
      </c>
      <c r="E1081" s="5">
        <v>249.312737</v>
      </c>
      <c r="F1081" s="5">
        <v>82.236000000000004</v>
      </c>
      <c r="G1081" s="5">
        <v>331.54873699999996</v>
      </c>
      <c r="H1081" s="5">
        <v>1611.8171070000001</v>
      </c>
      <c r="I1081" s="5">
        <v>152.89199600000001</v>
      </c>
      <c r="J1081" s="5">
        <v>0</v>
      </c>
      <c r="K1081" s="5">
        <v>1764.7091030000001</v>
      </c>
      <c r="L1081" s="5">
        <v>649.98992299999998</v>
      </c>
      <c r="M1081" s="5">
        <v>776.61550999999997</v>
      </c>
      <c r="N1081" s="5">
        <v>82.837686000000005</v>
      </c>
      <c r="O1081" s="5">
        <v>62.128264999999999</v>
      </c>
      <c r="P1081" s="5">
        <v>970.89496999999994</v>
      </c>
      <c r="Q1081" s="5">
        <v>59.749451999999998</v>
      </c>
      <c r="R1081" s="5">
        <v>1952.2258829999998</v>
      </c>
      <c r="S1081" s="5">
        <v>45.275071000000004</v>
      </c>
      <c r="T1081" s="5">
        <v>0</v>
      </c>
      <c r="U1081" s="5">
        <v>106.705746</v>
      </c>
      <c r="V1081" s="5">
        <v>178.18698000000001</v>
      </c>
      <c r="W1081" s="5">
        <v>5028.6414430000013</v>
      </c>
      <c r="X1081" s="5">
        <v>4968.8919910000013</v>
      </c>
      <c r="Y1081" s="19">
        <v>21.26829</v>
      </c>
      <c r="Z1081" s="19">
        <v>157.441318</v>
      </c>
      <c r="AA1081" s="19">
        <v>14.301809</v>
      </c>
      <c r="AB1081" s="19">
        <v>0</v>
      </c>
      <c r="AC1081" s="19">
        <v>171.74312699999999</v>
      </c>
      <c r="AD1081" s="19">
        <v>62.736870000000003</v>
      </c>
      <c r="AE1081" s="19">
        <v>70.727238999999997</v>
      </c>
      <c r="AF1081" s="19">
        <v>7.8604989999999999</v>
      </c>
      <c r="AG1081" s="19">
        <v>5.8953749999999996</v>
      </c>
      <c r="AH1081" s="19">
        <v>88.359992000000005</v>
      </c>
      <c r="AI1081" s="19">
        <v>5.4770329999999996</v>
      </c>
      <c r="AJ1081" s="19">
        <v>172.84310500000001</v>
      </c>
      <c r="AK1081" s="19">
        <v>4.8983549999999996</v>
      </c>
      <c r="AL1081" s="19">
        <v>0</v>
      </c>
      <c r="AM1081" s="19">
        <v>433.48974699999997</v>
      </c>
    </row>
    <row r="1082" spans="1:39">
      <c r="A1082" s="6" t="s">
        <v>2119</v>
      </c>
      <c r="B1082" s="6" t="s">
        <v>2109</v>
      </c>
      <c r="C1082" s="6" t="s">
        <v>2120</v>
      </c>
      <c r="D1082" s="5">
        <v>0</v>
      </c>
      <c r="E1082" s="5">
        <v>974.06506399999989</v>
      </c>
      <c r="F1082" s="5">
        <v>149.643</v>
      </c>
      <c r="G1082" s="5">
        <v>1123.7080639999997</v>
      </c>
      <c r="H1082" s="5">
        <v>2828.7008100000003</v>
      </c>
      <c r="I1082" s="5">
        <v>353.43664100000001</v>
      </c>
      <c r="J1082" s="5">
        <v>0</v>
      </c>
      <c r="K1082" s="5">
        <v>3182.1374510000001</v>
      </c>
      <c r="L1082" s="5">
        <v>894.25099</v>
      </c>
      <c r="M1082" s="5">
        <v>1302.2618149999998</v>
      </c>
      <c r="N1082" s="5">
        <v>88.862888000000012</v>
      </c>
      <c r="O1082" s="5">
        <v>66.647166999999996</v>
      </c>
      <c r="P1082" s="5">
        <v>1655.6389180000001</v>
      </c>
      <c r="Q1082" s="5">
        <v>83.954492000000002</v>
      </c>
      <c r="R1082" s="5">
        <v>3197.36528</v>
      </c>
      <c r="S1082" s="5">
        <v>209.764848</v>
      </c>
      <c r="T1082" s="5">
        <v>0</v>
      </c>
      <c r="U1082" s="5">
        <v>169.908502</v>
      </c>
      <c r="V1082" s="5">
        <v>823.22380099999998</v>
      </c>
      <c r="W1082" s="5">
        <v>9600.3589360000005</v>
      </c>
      <c r="X1082" s="5">
        <v>9516.4044439999998</v>
      </c>
      <c r="Y1082" s="19">
        <v>83.748703000000006</v>
      </c>
      <c r="Z1082" s="19">
        <v>270.07207499999998</v>
      </c>
      <c r="AA1082" s="19">
        <v>34.382210000000001</v>
      </c>
      <c r="AB1082" s="19">
        <v>0</v>
      </c>
      <c r="AC1082" s="19">
        <v>304.45428500000003</v>
      </c>
      <c r="AD1082" s="19">
        <v>80.145121000000003</v>
      </c>
      <c r="AE1082" s="19">
        <v>115.598527</v>
      </c>
      <c r="AF1082" s="19">
        <v>8.4322330000000001</v>
      </c>
      <c r="AG1082" s="19">
        <v>6.3241759999999996</v>
      </c>
      <c r="AH1082" s="19">
        <v>147.47204099999999</v>
      </c>
      <c r="AI1082" s="19">
        <v>7.1553050000000002</v>
      </c>
      <c r="AJ1082" s="19">
        <v>277.826977</v>
      </c>
      <c r="AK1082" s="19">
        <v>21.952973</v>
      </c>
      <c r="AL1082" s="19">
        <v>0</v>
      </c>
      <c r="AM1082" s="19">
        <v>768.12805900000001</v>
      </c>
    </row>
    <row r="1083" spans="1:39">
      <c r="A1083" s="6" t="s">
        <v>2121</v>
      </c>
      <c r="B1083" s="6" t="s">
        <v>2109</v>
      </c>
      <c r="C1083" s="6" t="s">
        <v>2122</v>
      </c>
      <c r="D1083" s="5">
        <v>0</v>
      </c>
      <c r="E1083" s="5">
        <v>515.42497800000001</v>
      </c>
      <c r="F1083" s="5">
        <v>166.26300000000001</v>
      </c>
      <c r="G1083" s="5">
        <v>681.68797800000004</v>
      </c>
      <c r="H1083" s="5">
        <v>2795.3137620000002</v>
      </c>
      <c r="I1083" s="5">
        <v>498.51888700000001</v>
      </c>
      <c r="J1083" s="5">
        <v>0</v>
      </c>
      <c r="K1083" s="5">
        <v>3293.8326490000004</v>
      </c>
      <c r="L1083" s="5">
        <v>705.99043200000006</v>
      </c>
      <c r="M1083" s="5">
        <v>737.65515599999992</v>
      </c>
      <c r="N1083" s="5">
        <v>93.162055999999993</v>
      </c>
      <c r="O1083" s="5">
        <v>69.871540999999993</v>
      </c>
      <c r="P1083" s="5">
        <v>927.08384199999989</v>
      </c>
      <c r="Q1083" s="5">
        <v>53.872236999999998</v>
      </c>
      <c r="R1083" s="5">
        <v>1881.644832</v>
      </c>
      <c r="S1083" s="5">
        <v>109.02999199999999</v>
      </c>
      <c r="T1083" s="5">
        <v>0</v>
      </c>
      <c r="U1083" s="5">
        <v>253.94169200000002</v>
      </c>
      <c r="V1083" s="5">
        <v>194.10083399999999</v>
      </c>
      <c r="W1083" s="5">
        <v>7120.2284090000003</v>
      </c>
      <c r="X1083" s="5">
        <v>7066.3561720000007</v>
      </c>
      <c r="Y1083" s="19">
        <v>45.478673999999998</v>
      </c>
      <c r="Z1083" s="19">
        <v>250.76304200000001</v>
      </c>
      <c r="AA1083" s="19">
        <v>46.524974999999998</v>
      </c>
      <c r="AB1083" s="19">
        <v>0</v>
      </c>
      <c r="AC1083" s="19">
        <v>297.28801700000002</v>
      </c>
      <c r="AD1083" s="19">
        <v>72.700372999999999</v>
      </c>
      <c r="AE1083" s="19">
        <v>72.279030000000006</v>
      </c>
      <c r="AF1083" s="19">
        <v>8.8401820000000004</v>
      </c>
      <c r="AG1083" s="19">
        <v>6.6301360000000003</v>
      </c>
      <c r="AH1083" s="19">
        <v>90.292652000000004</v>
      </c>
      <c r="AI1083" s="19">
        <v>5.6007340000000001</v>
      </c>
      <c r="AJ1083" s="19">
        <v>178.042</v>
      </c>
      <c r="AK1083" s="19">
        <v>9.8666730000000005</v>
      </c>
      <c r="AL1083" s="19">
        <v>0</v>
      </c>
      <c r="AM1083" s="19">
        <v>603.37573700000007</v>
      </c>
    </row>
    <row r="1084" spans="1:39">
      <c r="A1084" s="6" t="s">
        <v>2123</v>
      </c>
      <c r="B1084" s="6" t="s">
        <v>2109</v>
      </c>
      <c r="C1084" s="6" t="s">
        <v>2124</v>
      </c>
      <c r="D1084" s="5">
        <v>0</v>
      </c>
      <c r="E1084" s="5">
        <v>244.93213399999999</v>
      </c>
      <c r="F1084" s="5">
        <v>119.592</v>
      </c>
      <c r="G1084" s="5">
        <v>364.52413399999995</v>
      </c>
      <c r="H1084" s="5">
        <v>1378.321782</v>
      </c>
      <c r="I1084" s="5">
        <v>55.800584999999998</v>
      </c>
      <c r="J1084" s="5">
        <v>0</v>
      </c>
      <c r="K1084" s="5">
        <v>1434.1223669999999</v>
      </c>
      <c r="L1084" s="5">
        <v>379.69786599999998</v>
      </c>
      <c r="M1084" s="5">
        <v>474.44591300000002</v>
      </c>
      <c r="N1084" s="5">
        <v>49.072139</v>
      </c>
      <c r="O1084" s="5">
        <v>36.804104000000002</v>
      </c>
      <c r="P1084" s="5">
        <v>602.17949799999997</v>
      </c>
      <c r="Q1084" s="5">
        <v>31.181009</v>
      </c>
      <c r="R1084" s="5">
        <v>1193.682663</v>
      </c>
      <c r="S1084" s="5">
        <v>32.530474999999996</v>
      </c>
      <c r="T1084" s="5">
        <v>0</v>
      </c>
      <c r="U1084" s="5">
        <v>253.41443699999999</v>
      </c>
      <c r="V1084" s="5">
        <v>67.725770999999995</v>
      </c>
      <c r="W1084" s="5">
        <v>3725.6977129999996</v>
      </c>
      <c r="X1084" s="5">
        <v>3694.5167039999997</v>
      </c>
      <c r="Y1084" s="19">
        <v>21.611659</v>
      </c>
      <c r="Z1084" s="19">
        <v>123.67322799999999</v>
      </c>
      <c r="AA1084" s="19">
        <v>4.9633050000000001</v>
      </c>
      <c r="AB1084" s="19">
        <v>0</v>
      </c>
      <c r="AC1084" s="19">
        <v>128.63653299999999</v>
      </c>
      <c r="AD1084" s="19">
        <v>38.149523000000002</v>
      </c>
      <c r="AE1084" s="19">
        <v>52.995959999999997</v>
      </c>
      <c r="AF1084" s="19">
        <v>4.6564740000000002</v>
      </c>
      <c r="AG1084" s="19">
        <v>3.492356</v>
      </c>
      <c r="AH1084" s="19">
        <v>65.904764</v>
      </c>
      <c r="AI1084" s="19">
        <v>4.282432</v>
      </c>
      <c r="AJ1084" s="19">
        <v>127.049554</v>
      </c>
      <c r="AK1084" s="19">
        <v>2.9354179999999999</v>
      </c>
      <c r="AL1084" s="19">
        <v>0</v>
      </c>
      <c r="AM1084" s="19">
        <v>318.38268699999998</v>
      </c>
    </row>
    <row r="1085" spans="1:39">
      <c r="A1085" s="6" t="s">
        <v>2125</v>
      </c>
      <c r="B1085" s="6" t="s">
        <v>2109</v>
      </c>
      <c r="C1085" s="6" t="s">
        <v>202</v>
      </c>
      <c r="D1085" s="5">
        <v>0</v>
      </c>
      <c r="E1085" s="5">
        <v>87.495412000000002</v>
      </c>
      <c r="F1085" s="5">
        <v>38.22</v>
      </c>
      <c r="G1085" s="5">
        <v>125.715412</v>
      </c>
      <c r="H1085" s="5">
        <v>742.91265800000008</v>
      </c>
      <c r="I1085" s="5">
        <v>39.179286999999995</v>
      </c>
      <c r="J1085" s="5">
        <v>0</v>
      </c>
      <c r="K1085" s="5">
        <v>782.09194500000001</v>
      </c>
      <c r="L1085" s="5">
        <v>354.21533500000004</v>
      </c>
      <c r="M1085" s="5">
        <v>512.195336</v>
      </c>
      <c r="N1085" s="5">
        <v>55.364764999999998</v>
      </c>
      <c r="O1085" s="5">
        <v>41.523574000000004</v>
      </c>
      <c r="P1085" s="5">
        <v>630.91787299999999</v>
      </c>
      <c r="Q1085" s="5">
        <v>44.940879000000002</v>
      </c>
      <c r="R1085" s="5">
        <v>1284.942427</v>
      </c>
      <c r="S1085" s="5">
        <v>11.029598</v>
      </c>
      <c r="T1085" s="5">
        <v>0</v>
      </c>
      <c r="U1085" s="5">
        <v>111.389932</v>
      </c>
      <c r="V1085" s="5">
        <v>49.852705</v>
      </c>
      <c r="W1085" s="5">
        <v>2719.2373540000003</v>
      </c>
      <c r="X1085" s="5">
        <v>2674.2964750000001</v>
      </c>
      <c r="Y1085" s="19">
        <v>7.7201829999999996</v>
      </c>
      <c r="Z1085" s="19">
        <v>74.449920000000006</v>
      </c>
      <c r="AA1085" s="19">
        <v>3.5774180000000002</v>
      </c>
      <c r="AB1085" s="19">
        <v>0</v>
      </c>
      <c r="AC1085" s="19">
        <v>78.027338</v>
      </c>
      <c r="AD1085" s="19">
        <v>38.643765999999999</v>
      </c>
      <c r="AE1085" s="19">
        <v>51.354083000000003</v>
      </c>
      <c r="AF1085" s="19">
        <v>5.2535819999999998</v>
      </c>
      <c r="AG1085" s="19">
        <v>3.9401869999999999</v>
      </c>
      <c r="AH1085" s="19">
        <v>62.795867999999999</v>
      </c>
      <c r="AI1085" s="19">
        <v>4.7774580000000002</v>
      </c>
      <c r="AJ1085" s="19">
        <v>123.34372</v>
      </c>
      <c r="AK1085" s="19">
        <v>1.0268900000000001</v>
      </c>
      <c r="AL1085" s="19">
        <v>0</v>
      </c>
      <c r="AM1085" s="19">
        <v>248.761897</v>
      </c>
    </row>
    <row r="1086" spans="1:39">
      <c r="A1086" s="6" t="s">
        <v>2126</v>
      </c>
      <c r="B1086" s="6" t="s">
        <v>2109</v>
      </c>
      <c r="C1086" s="6" t="s">
        <v>1811</v>
      </c>
      <c r="D1086" s="5">
        <v>0</v>
      </c>
      <c r="E1086" s="5">
        <v>349.10697700000003</v>
      </c>
      <c r="F1086" s="5">
        <v>103.66500000000001</v>
      </c>
      <c r="G1086" s="5">
        <v>452.77197699999999</v>
      </c>
      <c r="H1086" s="5">
        <v>1925.5636969999998</v>
      </c>
      <c r="I1086" s="5">
        <v>161.042025</v>
      </c>
      <c r="J1086" s="5">
        <v>0</v>
      </c>
      <c r="K1086" s="5">
        <v>2086.6057219999998</v>
      </c>
      <c r="L1086" s="5">
        <v>802.89759500000002</v>
      </c>
      <c r="M1086" s="5">
        <v>853.97285199999999</v>
      </c>
      <c r="N1086" s="5">
        <v>81.280005000000003</v>
      </c>
      <c r="O1086" s="5">
        <v>60.960004999999995</v>
      </c>
      <c r="P1086" s="5">
        <v>1085.05215</v>
      </c>
      <c r="Q1086" s="5">
        <v>55.437466999999998</v>
      </c>
      <c r="R1086" s="5">
        <v>2136.702479</v>
      </c>
      <c r="S1086" s="5">
        <v>61.856127000000001</v>
      </c>
      <c r="T1086" s="5">
        <v>0</v>
      </c>
      <c r="U1086" s="5">
        <v>103.70786699999999</v>
      </c>
      <c r="V1086" s="5">
        <v>345.94595799999996</v>
      </c>
      <c r="W1086" s="5">
        <v>5990.487725</v>
      </c>
      <c r="X1086" s="5">
        <v>5935.0502579999993</v>
      </c>
      <c r="Y1086" s="19">
        <v>28.558778</v>
      </c>
      <c r="Z1086" s="19">
        <v>191.62794700000001</v>
      </c>
      <c r="AA1086" s="19">
        <v>15.746705</v>
      </c>
      <c r="AB1086" s="19">
        <v>0</v>
      </c>
      <c r="AC1086" s="19">
        <v>207.374652</v>
      </c>
      <c r="AD1086" s="19">
        <v>70.292613000000003</v>
      </c>
      <c r="AE1086" s="19">
        <v>75.542122000000006</v>
      </c>
      <c r="AF1086" s="19">
        <v>7.7126910000000004</v>
      </c>
      <c r="AG1086" s="19">
        <v>5.7845180000000003</v>
      </c>
      <c r="AH1086" s="19">
        <v>95.916289000000006</v>
      </c>
      <c r="AI1086" s="19">
        <v>4.943403</v>
      </c>
      <c r="AJ1086" s="19">
        <v>184.95562000000001</v>
      </c>
      <c r="AK1086" s="19">
        <v>0</v>
      </c>
      <c r="AL1086" s="19">
        <v>0</v>
      </c>
      <c r="AM1086" s="19">
        <v>491.18166300000001</v>
      </c>
    </row>
    <row r="1087" spans="1:39">
      <c r="A1087" s="6" t="s">
        <v>2127</v>
      </c>
      <c r="B1087" s="6" t="s">
        <v>2109</v>
      </c>
      <c r="C1087" s="6" t="s">
        <v>1614</v>
      </c>
      <c r="D1087" s="5">
        <v>0</v>
      </c>
      <c r="E1087" s="5">
        <v>144.66749100000001</v>
      </c>
      <c r="F1087" s="5">
        <v>44.930999999999997</v>
      </c>
      <c r="G1087" s="5">
        <v>189.598491</v>
      </c>
      <c r="H1087" s="5">
        <v>1061.2484730000001</v>
      </c>
      <c r="I1087" s="5">
        <v>55.919885999999998</v>
      </c>
      <c r="J1087" s="5">
        <v>0</v>
      </c>
      <c r="K1087" s="5">
        <v>1117.168359</v>
      </c>
      <c r="L1087" s="5">
        <v>501.98222399999997</v>
      </c>
      <c r="M1087" s="5">
        <v>689.15560900000003</v>
      </c>
      <c r="N1087" s="5">
        <v>78.339828999999995</v>
      </c>
      <c r="O1087" s="5">
        <v>58.754870000000004</v>
      </c>
      <c r="P1087" s="5">
        <v>856.06519600000001</v>
      </c>
      <c r="Q1087" s="5">
        <v>56.250518999999997</v>
      </c>
      <c r="R1087" s="5">
        <v>1738.5660230000001</v>
      </c>
      <c r="S1087" s="5">
        <v>23.327239000000002</v>
      </c>
      <c r="T1087" s="5">
        <v>0</v>
      </c>
      <c r="U1087" s="5">
        <v>238.778313</v>
      </c>
      <c r="V1087" s="5">
        <v>106.50672299999999</v>
      </c>
      <c r="W1087" s="5">
        <v>3915.9273720000006</v>
      </c>
      <c r="X1087" s="5">
        <v>3859.6768530000004</v>
      </c>
      <c r="Y1087" s="19">
        <v>12.764779000000001</v>
      </c>
      <c r="Z1087" s="19">
        <v>114.219098</v>
      </c>
      <c r="AA1087" s="19">
        <v>5.0503850000000003</v>
      </c>
      <c r="AB1087" s="19">
        <v>0</v>
      </c>
      <c r="AC1087" s="19">
        <v>119.26948299999999</v>
      </c>
      <c r="AD1087" s="19">
        <v>54.569606</v>
      </c>
      <c r="AE1087" s="19">
        <v>82.697187999999997</v>
      </c>
      <c r="AF1087" s="19">
        <v>7.4336950000000002</v>
      </c>
      <c r="AG1087" s="19">
        <v>5.5752699999999997</v>
      </c>
      <c r="AH1087" s="19">
        <v>100.755415</v>
      </c>
      <c r="AI1087" s="19">
        <v>7.909097</v>
      </c>
      <c r="AJ1087" s="19">
        <v>196.461568</v>
      </c>
      <c r="AK1087" s="19">
        <v>0</v>
      </c>
      <c r="AL1087" s="19">
        <v>0</v>
      </c>
      <c r="AM1087" s="19">
        <v>383.06543599999998</v>
      </c>
    </row>
    <row r="1088" spans="1:39">
      <c r="A1088" s="6" t="s">
        <v>2128</v>
      </c>
      <c r="B1088" s="6" t="s">
        <v>2109</v>
      </c>
      <c r="C1088" s="6" t="s">
        <v>2129</v>
      </c>
      <c r="D1088" s="5">
        <v>0</v>
      </c>
      <c r="E1088" s="5">
        <v>761.34608300000002</v>
      </c>
      <c r="F1088" s="5">
        <v>244.215</v>
      </c>
      <c r="G1088" s="5">
        <v>1005.5610829999999</v>
      </c>
      <c r="H1088" s="5">
        <v>4122.1722280000004</v>
      </c>
      <c r="I1088" s="5">
        <v>307.66821999999996</v>
      </c>
      <c r="J1088" s="5">
        <v>0</v>
      </c>
      <c r="K1088" s="5">
        <v>4429.8404479999999</v>
      </c>
      <c r="L1088" s="5">
        <v>1146.4936950000001</v>
      </c>
      <c r="M1088" s="5">
        <v>713.97644200000002</v>
      </c>
      <c r="N1088" s="5">
        <v>90.386357999999987</v>
      </c>
      <c r="O1088" s="5">
        <v>67.789769000000007</v>
      </c>
      <c r="P1088" s="5">
        <v>818.35299699999996</v>
      </c>
      <c r="Q1088" s="5">
        <v>98.596747000000008</v>
      </c>
      <c r="R1088" s="5">
        <v>1789.1023130000001</v>
      </c>
      <c r="S1088" s="5">
        <v>125.72354900000001</v>
      </c>
      <c r="T1088" s="5">
        <v>0</v>
      </c>
      <c r="U1088" s="5">
        <v>146.05290500000001</v>
      </c>
      <c r="V1088" s="5">
        <v>579.39761999999996</v>
      </c>
      <c r="W1088" s="5">
        <v>9222.1716129999986</v>
      </c>
      <c r="X1088" s="5">
        <v>9123.574865999999</v>
      </c>
      <c r="Y1088" s="19">
        <v>67.177594999999997</v>
      </c>
      <c r="Z1088" s="19">
        <v>338.90229900000003</v>
      </c>
      <c r="AA1088" s="19">
        <v>29.890784</v>
      </c>
      <c r="AB1088" s="19">
        <v>0</v>
      </c>
      <c r="AC1088" s="19">
        <v>368.79308300000002</v>
      </c>
      <c r="AD1088" s="19">
        <v>91.920450000000002</v>
      </c>
      <c r="AE1088" s="19">
        <v>67.759058999999993</v>
      </c>
      <c r="AF1088" s="19">
        <v>8.5767980000000001</v>
      </c>
      <c r="AG1088" s="19">
        <v>6.4325989999999997</v>
      </c>
      <c r="AH1088" s="19">
        <v>77.664788000000001</v>
      </c>
      <c r="AI1088" s="19">
        <v>9.3572030000000002</v>
      </c>
      <c r="AJ1088" s="19">
        <v>160.433244</v>
      </c>
      <c r="AK1088" s="19">
        <v>0</v>
      </c>
      <c r="AL1088" s="19">
        <v>0</v>
      </c>
      <c r="AM1088" s="19">
        <v>688.32437200000004</v>
      </c>
    </row>
    <row r="1089" spans="1:39" s="7" customFormat="1">
      <c r="A1089" s="6" t="s">
        <v>2130</v>
      </c>
      <c r="B1089" s="6" t="s">
        <v>2109</v>
      </c>
      <c r="C1089" s="6" t="s">
        <v>2131</v>
      </c>
      <c r="D1089" s="5">
        <v>0</v>
      </c>
      <c r="E1089" s="5">
        <v>403.92466899999999</v>
      </c>
      <c r="F1089" s="5">
        <v>150.66300000000001</v>
      </c>
      <c r="G1089" s="5">
        <v>554.58766900000001</v>
      </c>
      <c r="H1089" s="5">
        <v>2379.5070310000001</v>
      </c>
      <c r="I1089" s="5">
        <v>209.72463399999998</v>
      </c>
      <c r="J1089" s="5">
        <v>0</v>
      </c>
      <c r="K1089" s="5">
        <v>2589.2316650000002</v>
      </c>
      <c r="L1089" s="5">
        <v>789.315878</v>
      </c>
      <c r="M1089" s="5">
        <v>851.448533</v>
      </c>
      <c r="N1089" s="5">
        <v>98.490526000000003</v>
      </c>
      <c r="O1089" s="5">
        <v>73.867895000000004</v>
      </c>
      <c r="P1089" s="5">
        <v>1069.6074480000002</v>
      </c>
      <c r="Q1089" s="5">
        <v>62.472017999999998</v>
      </c>
      <c r="R1089" s="5">
        <v>2155.8864199999998</v>
      </c>
      <c r="S1089" s="5">
        <v>68.29381699999999</v>
      </c>
      <c r="T1089" s="5">
        <v>0</v>
      </c>
      <c r="U1089" s="5">
        <v>254.25758999999999</v>
      </c>
      <c r="V1089" s="5">
        <v>225.97560999999999</v>
      </c>
      <c r="W1089" s="5">
        <v>6637.5486489999994</v>
      </c>
      <c r="X1089" s="5">
        <v>6575.076630999999</v>
      </c>
      <c r="Y1089" s="19">
        <v>35.640411999999998</v>
      </c>
      <c r="Z1089" s="19">
        <v>218.14585500000001</v>
      </c>
      <c r="AA1089" s="19">
        <v>20.850930999999999</v>
      </c>
      <c r="AB1089" s="19">
        <v>0</v>
      </c>
      <c r="AC1089" s="19">
        <v>238.99678599999999</v>
      </c>
      <c r="AD1089" s="19">
        <v>75.698314999999994</v>
      </c>
      <c r="AE1089" s="19">
        <v>73.227378999999999</v>
      </c>
      <c r="AF1089" s="19">
        <v>9.3458030000000001</v>
      </c>
      <c r="AG1089" s="19">
        <v>7.0093519999999998</v>
      </c>
      <c r="AH1089" s="19">
        <v>92.474451999999999</v>
      </c>
      <c r="AI1089" s="19">
        <v>5.0876890000000001</v>
      </c>
      <c r="AJ1089" s="19">
        <v>182.05698599999999</v>
      </c>
      <c r="AK1089" s="19">
        <v>6.9394200000000001</v>
      </c>
      <c r="AL1089" s="19">
        <v>0</v>
      </c>
      <c r="AM1089" s="19">
        <v>539.33191899999997</v>
      </c>
    </row>
    <row r="1090" spans="1:39">
      <c r="A1090" s="6" t="s">
        <v>2132</v>
      </c>
      <c r="B1090" s="6" t="s">
        <v>198</v>
      </c>
      <c r="C1090" s="6" t="s">
        <v>2133</v>
      </c>
      <c r="D1090" s="5">
        <v>0</v>
      </c>
      <c r="E1090" s="5">
        <v>678.83818999999994</v>
      </c>
      <c r="F1090" s="5">
        <v>201.08099999999999</v>
      </c>
      <c r="G1090" s="5">
        <v>879.91918999999996</v>
      </c>
      <c r="H1090" s="5">
        <v>3303.85232</v>
      </c>
      <c r="I1090" s="5">
        <v>329.257654</v>
      </c>
      <c r="J1090" s="5">
        <v>0</v>
      </c>
      <c r="K1090" s="5">
        <v>3633.109974</v>
      </c>
      <c r="L1090" s="5">
        <v>1599.4220970000001</v>
      </c>
      <c r="M1090" s="5">
        <v>0</v>
      </c>
      <c r="N1090" s="5">
        <v>161.987055</v>
      </c>
      <c r="O1090" s="5">
        <v>121.490292</v>
      </c>
      <c r="P1090" s="5">
        <v>1669.1204769999999</v>
      </c>
      <c r="Q1090" s="5">
        <v>201.09885299999999</v>
      </c>
      <c r="R1090" s="5">
        <v>2153.6966770000004</v>
      </c>
      <c r="S1090" s="5">
        <v>183.97500399999998</v>
      </c>
      <c r="T1090" s="5">
        <v>0</v>
      </c>
      <c r="U1090" s="5">
        <v>0</v>
      </c>
      <c r="V1090" s="5">
        <v>664.33186699999999</v>
      </c>
      <c r="W1090" s="5">
        <v>9114.4548090000008</v>
      </c>
      <c r="X1090" s="5">
        <v>8913.3559559999994</v>
      </c>
      <c r="Y1090" s="19">
        <v>59.400001000000003</v>
      </c>
      <c r="Z1090" s="19">
        <v>321.75159600000001</v>
      </c>
      <c r="AA1090" s="19">
        <v>29.185846999999999</v>
      </c>
      <c r="AB1090" s="19">
        <v>0</v>
      </c>
      <c r="AC1090" s="19">
        <v>350.93744299999997</v>
      </c>
      <c r="AD1090" s="19">
        <v>149.268541</v>
      </c>
      <c r="AE1090" s="19">
        <v>0</v>
      </c>
      <c r="AF1090" s="19">
        <v>15.371022</v>
      </c>
      <c r="AG1090" s="19">
        <v>11.528268000000001</v>
      </c>
      <c r="AH1090" s="19">
        <v>147.14899800000001</v>
      </c>
      <c r="AI1090" s="19">
        <v>17.728795000000002</v>
      </c>
      <c r="AJ1090" s="19">
        <v>174.04828800000001</v>
      </c>
      <c r="AK1090" s="19">
        <v>18.031096999999999</v>
      </c>
      <c r="AL1090" s="19">
        <v>0</v>
      </c>
      <c r="AM1090" s="19">
        <v>751.68536999999992</v>
      </c>
    </row>
    <row r="1091" spans="1:39">
      <c r="A1091" s="6" t="s">
        <v>2134</v>
      </c>
      <c r="B1091" s="6" t="s">
        <v>198</v>
      </c>
      <c r="C1091" s="6" t="s">
        <v>2135</v>
      </c>
      <c r="D1091" s="5">
        <v>0</v>
      </c>
      <c r="E1091" s="5">
        <v>64.090419999999995</v>
      </c>
      <c r="F1091" s="5">
        <v>18.498000000000001</v>
      </c>
      <c r="G1091" s="5">
        <v>82.588419999999999</v>
      </c>
      <c r="H1091" s="5">
        <v>361.773819</v>
      </c>
      <c r="I1091" s="5">
        <v>26.276133000000002</v>
      </c>
      <c r="J1091" s="5">
        <v>0</v>
      </c>
      <c r="K1091" s="5">
        <v>388.04995200000008</v>
      </c>
      <c r="L1091" s="5">
        <v>674.28819200000009</v>
      </c>
      <c r="M1091" s="5">
        <v>310.12858799999998</v>
      </c>
      <c r="N1091" s="5">
        <v>130.531476</v>
      </c>
      <c r="O1091" s="5">
        <v>97.898606000000001</v>
      </c>
      <c r="P1091" s="5">
        <v>388.80688699999996</v>
      </c>
      <c r="Q1091" s="5">
        <v>23.215250000000001</v>
      </c>
      <c r="R1091" s="5">
        <v>950.58080700000005</v>
      </c>
      <c r="S1091" s="5">
        <v>13.765503000000001</v>
      </c>
      <c r="T1091" s="5">
        <v>0</v>
      </c>
      <c r="U1091" s="5">
        <v>0</v>
      </c>
      <c r="V1091" s="5">
        <v>22.174264999999998</v>
      </c>
      <c r="W1091" s="5">
        <v>2131.4471389999999</v>
      </c>
      <c r="X1091" s="5">
        <v>2108.2318890000001</v>
      </c>
      <c r="Y1091" s="19">
        <v>5.655036</v>
      </c>
      <c r="Z1091" s="19">
        <v>34.393881</v>
      </c>
      <c r="AA1091" s="19">
        <v>2.3779129999999999</v>
      </c>
      <c r="AB1091" s="19">
        <v>0</v>
      </c>
      <c r="AC1091" s="19">
        <v>36.771794</v>
      </c>
      <c r="AD1091" s="19">
        <v>81.826072999999994</v>
      </c>
      <c r="AE1091" s="19">
        <v>32.332352999999998</v>
      </c>
      <c r="AF1091" s="19">
        <v>12.386177999999999</v>
      </c>
      <c r="AG1091" s="19">
        <v>9.2896330000000003</v>
      </c>
      <c r="AH1091" s="19">
        <v>40.129950000000001</v>
      </c>
      <c r="AI1091" s="19">
        <v>2.6585230000000002</v>
      </c>
      <c r="AJ1091" s="19">
        <v>94.138114000000002</v>
      </c>
      <c r="AK1091" s="19">
        <v>1.357421</v>
      </c>
      <c r="AL1091" s="19">
        <v>0</v>
      </c>
      <c r="AM1091" s="19">
        <v>219.74843799999999</v>
      </c>
    </row>
    <row r="1092" spans="1:39">
      <c r="A1092" s="6" t="s">
        <v>2136</v>
      </c>
      <c r="B1092" s="6" t="s">
        <v>2137</v>
      </c>
      <c r="C1092" s="6" t="s">
        <v>2138</v>
      </c>
      <c r="D1092" s="5">
        <v>0</v>
      </c>
      <c r="E1092" s="5">
        <v>812.31880799999999</v>
      </c>
      <c r="F1092" s="5">
        <v>305.47199999999998</v>
      </c>
      <c r="G1092" s="5">
        <v>1117.790808</v>
      </c>
      <c r="H1092" s="5">
        <v>3303.0583739999997</v>
      </c>
      <c r="I1092" s="5">
        <v>467.67479599999996</v>
      </c>
      <c r="J1092" s="5">
        <v>0</v>
      </c>
      <c r="K1092" s="5">
        <v>3770.73317</v>
      </c>
      <c r="L1092" s="5">
        <v>932.07649000000004</v>
      </c>
      <c r="M1092" s="5">
        <v>624.16382700000008</v>
      </c>
      <c r="N1092" s="5">
        <v>85.045871000000005</v>
      </c>
      <c r="O1092" s="5">
        <v>63.784404000000002</v>
      </c>
      <c r="P1092" s="5">
        <v>715.41063399999996</v>
      </c>
      <c r="Q1092" s="5">
        <v>86.194051999999999</v>
      </c>
      <c r="R1092" s="5">
        <v>1574.598788</v>
      </c>
      <c r="S1092" s="5">
        <v>182.90237999999999</v>
      </c>
      <c r="T1092" s="5">
        <v>0</v>
      </c>
      <c r="U1092" s="5">
        <v>430.988966</v>
      </c>
      <c r="V1092" s="5">
        <v>471.13159000000002</v>
      </c>
      <c r="W1092" s="5">
        <v>8480.2221919999993</v>
      </c>
      <c r="X1092" s="5">
        <v>8394.0281400000003</v>
      </c>
      <c r="Y1092" s="19">
        <v>64.610007999999993</v>
      </c>
      <c r="Z1092" s="19">
        <v>276.30504100000002</v>
      </c>
      <c r="AA1092" s="19">
        <v>38.325096000000002</v>
      </c>
      <c r="AB1092" s="19">
        <v>0</v>
      </c>
      <c r="AC1092" s="19">
        <v>314.63013699999999</v>
      </c>
      <c r="AD1092" s="19">
        <v>79.813810000000004</v>
      </c>
      <c r="AE1092" s="19">
        <v>51.973331999999999</v>
      </c>
      <c r="AF1092" s="19">
        <v>8.0700380000000003</v>
      </c>
      <c r="AG1092" s="19">
        <v>6.0525279999999997</v>
      </c>
      <c r="AH1092" s="19">
        <v>59.571336000000002</v>
      </c>
      <c r="AI1092" s="19">
        <v>7.17727</v>
      </c>
      <c r="AJ1092" s="19">
        <v>125.66723399999999</v>
      </c>
      <c r="AK1092" s="19">
        <v>17.004269000000001</v>
      </c>
      <c r="AL1092" s="19">
        <v>0</v>
      </c>
      <c r="AM1092" s="19">
        <v>601.725458</v>
      </c>
    </row>
    <row r="1093" spans="1:39">
      <c r="A1093" s="6" t="s">
        <v>2139</v>
      </c>
      <c r="B1093" s="6" t="s">
        <v>2137</v>
      </c>
      <c r="C1093" s="6" t="s">
        <v>2140</v>
      </c>
      <c r="D1093" s="5">
        <v>0</v>
      </c>
      <c r="E1093" s="5">
        <v>182.57632599999999</v>
      </c>
      <c r="F1093" s="5">
        <v>58.707000000000001</v>
      </c>
      <c r="G1093" s="5">
        <v>241.28332599999999</v>
      </c>
      <c r="H1093" s="5">
        <v>642.86685799999998</v>
      </c>
      <c r="I1093" s="5">
        <v>91.044893000000002</v>
      </c>
      <c r="J1093" s="5">
        <v>0</v>
      </c>
      <c r="K1093" s="5">
        <v>733.91175100000009</v>
      </c>
      <c r="L1093" s="5">
        <v>522.44446100000005</v>
      </c>
      <c r="M1093" s="5">
        <v>895.90224599999999</v>
      </c>
      <c r="N1093" s="5">
        <v>74.674469000000002</v>
      </c>
      <c r="O1093" s="5">
        <v>56.005851</v>
      </c>
      <c r="P1093" s="5">
        <v>1105.1507839999999</v>
      </c>
      <c r="Q1093" s="5">
        <v>77.675032999999999</v>
      </c>
      <c r="R1093" s="5">
        <v>2209.408383</v>
      </c>
      <c r="S1093" s="5">
        <v>35.915436</v>
      </c>
      <c r="T1093" s="5">
        <v>0</v>
      </c>
      <c r="U1093" s="5">
        <v>498.10760800000003</v>
      </c>
      <c r="V1093" s="5">
        <v>193.44089799999998</v>
      </c>
      <c r="W1093" s="5">
        <v>4434.5118629999997</v>
      </c>
      <c r="X1093" s="5">
        <v>4356.8368300000002</v>
      </c>
      <c r="Y1093" s="19">
        <v>16.109676</v>
      </c>
      <c r="Z1093" s="19">
        <v>64.201499999999996</v>
      </c>
      <c r="AA1093" s="19">
        <v>8.1196280000000005</v>
      </c>
      <c r="AB1093" s="19">
        <v>0</v>
      </c>
      <c r="AC1093" s="19">
        <v>72.321128000000002</v>
      </c>
      <c r="AD1093" s="19">
        <v>54.763083999999999</v>
      </c>
      <c r="AE1093" s="19">
        <v>81.483653000000004</v>
      </c>
      <c r="AF1093" s="19">
        <v>7.0858879999999997</v>
      </c>
      <c r="AG1093" s="19">
        <v>5.3144150000000003</v>
      </c>
      <c r="AH1093" s="19">
        <v>100.55970600000001</v>
      </c>
      <c r="AI1093" s="19">
        <v>7.0384339999999996</v>
      </c>
      <c r="AJ1093" s="19">
        <v>194.44366199999999</v>
      </c>
      <c r="AK1093" s="19">
        <v>3.6263670000000001</v>
      </c>
      <c r="AL1093" s="19">
        <v>0</v>
      </c>
      <c r="AM1093" s="19">
        <v>341.26391699999999</v>
      </c>
    </row>
    <row r="1094" spans="1:39">
      <c r="A1094" s="6" t="s">
        <v>2141</v>
      </c>
      <c r="B1094" s="6" t="s">
        <v>2142</v>
      </c>
      <c r="C1094" s="6" t="s">
        <v>2143</v>
      </c>
      <c r="D1094" s="5">
        <v>0</v>
      </c>
      <c r="E1094" s="5">
        <v>522.1918629999999</v>
      </c>
      <c r="F1094" s="5">
        <v>160.857</v>
      </c>
      <c r="G1094" s="5">
        <v>683.04886299999987</v>
      </c>
      <c r="H1094" s="5">
        <v>2122.356084</v>
      </c>
      <c r="I1094" s="5">
        <v>600.885583</v>
      </c>
      <c r="J1094" s="5">
        <v>0</v>
      </c>
      <c r="K1094" s="5">
        <v>2723.2416669999998</v>
      </c>
      <c r="L1094" s="5">
        <v>824.33454700000004</v>
      </c>
      <c r="M1094" s="5">
        <v>987.93413800000008</v>
      </c>
      <c r="N1094" s="5">
        <v>101.852649</v>
      </c>
      <c r="O1094" s="5">
        <v>76.389486000000005</v>
      </c>
      <c r="P1094" s="5">
        <v>1313.7365419999999</v>
      </c>
      <c r="Q1094" s="5">
        <v>0</v>
      </c>
      <c r="R1094" s="5">
        <v>2479.9128150000001</v>
      </c>
      <c r="S1094" s="5">
        <v>108.252927</v>
      </c>
      <c r="T1094" s="5">
        <v>0</v>
      </c>
      <c r="U1094" s="5">
        <v>759.24484100000006</v>
      </c>
      <c r="V1094" s="5">
        <v>331.49496000000005</v>
      </c>
      <c r="W1094" s="5">
        <v>7909.5306199999995</v>
      </c>
      <c r="X1094" s="5">
        <v>7909.5306199999995</v>
      </c>
      <c r="Y1094" s="19">
        <v>46.075752999999999</v>
      </c>
      <c r="Z1094" s="19">
        <v>202.62453099999999</v>
      </c>
      <c r="AA1094" s="19">
        <v>55.645414000000002</v>
      </c>
      <c r="AB1094" s="19">
        <v>0</v>
      </c>
      <c r="AC1094" s="19">
        <v>258.26994500000001</v>
      </c>
      <c r="AD1094" s="19">
        <v>82.260797999999994</v>
      </c>
      <c r="AE1094" s="19">
        <v>89.443993000000006</v>
      </c>
      <c r="AF1094" s="19">
        <v>9.6648340000000008</v>
      </c>
      <c r="AG1094" s="19">
        <v>7.2486249999999997</v>
      </c>
      <c r="AH1094" s="19">
        <v>118.97617200000001</v>
      </c>
      <c r="AI1094" s="19">
        <v>0</v>
      </c>
      <c r="AJ1094" s="19">
        <v>225.33362399999999</v>
      </c>
      <c r="AK1094" s="19">
        <v>10.430094</v>
      </c>
      <c r="AL1094" s="19">
        <v>0</v>
      </c>
      <c r="AM1094" s="19">
        <v>622.37021400000003</v>
      </c>
    </row>
    <row r="1095" spans="1:39">
      <c r="A1095" s="6" t="s">
        <v>2144</v>
      </c>
      <c r="B1095" s="6" t="s">
        <v>2145</v>
      </c>
      <c r="C1095" s="6" t="s">
        <v>2146</v>
      </c>
      <c r="D1095" s="5">
        <v>0</v>
      </c>
      <c r="E1095" s="5">
        <v>1003.974451</v>
      </c>
      <c r="F1095" s="5">
        <v>334.99200000000002</v>
      </c>
      <c r="G1095" s="5">
        <v>1338.9664509999998</v>
      </c>
      <c r="H1095" s="5">
        <v>5801.1730340000004</v>
      </c>
      <c r="I1095" s="5">
        <v>799.89340200000004</v>
      </c>
      <c r="J1095" s="5">
        <v>0</v>
      </c>
      <c r="K1095" s="5">
        <v>6601.0664360000001</v>
      </c>
      <c r="L1095" s="5">
        <v>1398.791489</v>
      </c>
      <c r="M1095" s="5">
        <v>719.22155899999996</v>
      </c>
      <c r="N1095" s="5">
        <v>109.725554</v>
      </c>
      <c r="O1095" s="5">
        <v>82.294166000000004</v>
      </c>
      <c r="P1095" s="5">
        <v>824.36490099999992</v>
      </c>
      <c r="Q1095" s="5">
        <v>99.321072000000001</v>
      </c>
      <c r="R1095" s="5">
        <v>1834.9272520000002</v>
      </c>
      <c r="S1095" s="5">
        <v>177.47728799999999</v>
      </c>
      <c r="T1095" s="5">
        <v>0</v>
      </c>
      <c r="U1095" s="5">
        <v>471.76892800000002</v>
      </c>
      <c r="V1095" s="5">
        <v>864.241806</v>
      </c>
      <c r="W1095" s="5">
        <v>12687.23965</v>
      </c>
      <c r="X1095" s="5">
        <v>12587.918577999999</v>
      </c>
      <c r="Y1095" s="19">
        <v>88.585981000000004</v>
      </c>
      <c r="Z1095" s="19">
        <v>484.76700499999998</v>
      </c>
      <c r="AA1095" s="19">
        <v>72.27758</v>
      </c>
      <c r="AB1095" s="19">
        <v>0</v>
      </c>
      <c r="AC1095" s="19">
        <v>557.04458499999998</v>
      </c>
      <c r="AD1095" s="19">
        <v>117.552496</v>
      </c>
      <c r="AE1095" s="19">
        <v>63.865155000000001</v>
      </c>
      <c r="AF1095" s="19">
        <v>10.411901</v>
      </c>
      <c r="AG1095" s="19">
        <v>7.8089269999999997</v>
      </c>
      <c r="AH1095" s="19">
        <v>73.201633000000001</v>
      </c>
      <c r="AI1095" s="19">
        <v>8.8194739999999996</v>
      </c>
      <c r="AJ1095" s="19">
        <v>155.28761600000001</v>
      </c>
      <c r="AK1095" s="19">
        <v>18.370774000000001</v>
      </c>
      <c r="AL1095" s="19">
        <v>0</v>
      </c>
      <c r="AM1095" s="19">
        <v>936.84145199999989</v>
      </c>
    </row>
    <row r="1096" spans="1:39">
      <c r="A1096" s="6" t="s">
        <v>2147</v>
      </c>
      <c r="B1096" s="6" t="s">
        <v>2145</v>
      </c>
      <c r="C1096" s="6" t="s">
        <v>334</v>
      </c>
      <c r="D1096" s="5">
        <v>0</v>
      </c>
      <c r="E1096" s="5">
        <v>148.317905</v>
      </c>
      <c r="F1096" s="5">
        <v>48.494999999999997</v>
      </c>
      <c r="G1096" s="5">
        <v>196.812905</v>
      </c>
      <c r="H1096" s="5">
        <v>1538.1067459999999</v>
      </c>
      <c r="I1096" s="5">
        <v>554.46455400000002</v>
      </c>
      <c r="J1096" s="5">
        <v>0</v>
      </c>
      <c r="K1096" s="5">
        <v>2092.5713000000001</v>
      </c>
      <c r="L1096" s="5">
        <v>504.05677500000002</v>
      </c>
      <c r="M1096" s="5">
        <v>634.29604599999993</v>
      </c>
      <c r="N1096" s="5">
        <v>73.919391000000005</v>
      </c>
      <c r="O1096" s="5">
        <v>55.439543</v>
      </c>
      <c r="P1096" s="5">
        <v>784.23080200000004</v>
      </c>
      <c r="Q1096" s="5">
        <v>53.942254999999996</v>
      </c>
      <c r="R1096" s="5">
        <v>1601.828037</v>
      </c>
      <c r="S1096" s="5">
        <v>8.8385470000000002</v>
      </c>
      <c r="T1096" s="5">
        <v>0</v>
      </c>
      <c r="U1096" s="5">
        <v>25.294601999999998</v>
      </c>
      <c r="V1096" s="5">
        <v>107.22254700000001</v>
      </c>
      <c r="W1096" s="5">
        <v>4536.6247130000002</v>
      </c>
      <c r="X1096" s="5">
        <v>4482.6824580000002</v>
      </c>
      <c r="Y1096" s="19">
        <v>13.086874</v>
      </c>
      <c r="Z1096" s="19">
        <v>153.637451</v>
      </c>
      <c r="AA1096" s="19">
        <v>51.979900999999998</v>
      </c>
      <c r="AB1096" s="19">
        <v>0</v>
      </c>
      <c r="AC1096" s="19">
        <v>205.61735200000001</v>
      </c>
      <c r="AD1096" s="19">
        <v>54.325209000000001</v>
      </c>
      <c r="AE1096" s="19">
        <v>63.961367000000003</v>
      </c>
      <c r="AF1096" s="19">
        <v>7.0142369999999996</v>
      </c>
      <c r="AG1096" s="19">
        <v>5.2606789999999997</v>
      </c>
      <c r="AH1096" s="19">
        <v>78.483999999999995</v>
      </c>
      <c r="AI1096" s="19">
        <v>5.7903549999999999</v>
      </c>
      <c r="AJ1096" s="19">
        <v>154.72028299999999</v>
      </c>
      <c r="AK1096" s="19">
        <v>0</v>
      </c>
      <c r="AL1096" s="19">
        <v>0</v>
      </c>
      <c r="AM1096" s="19">
        <v>427.74971800000003</v>
      </c>
    </row>
    <row r="1097" spans="1:39">
      <c r="A1097" s="6" t="s">
        <v>2148</v>
      </c>
      <c r="B1097" s="6" t="s">
        <v>2145</v>
      </c>
      <c r="C1097" s="6" t="s">
        <v>2149</v>
      </c>
      <c r="D1097" s="5">
        <v>0</v>
      </c>
      <c r="E1097" s="5">
        <v>404.99507</v>
      </c>
      <c r="F1097" s="5">
        <v>90.197999999999993</v>
      </c>
      <c r="G1097" s="5">
        <v>495.19307000000003</v>
      </c>
      <c r="H1097" s="5">
        <v>1893.8867190000001</v>
      </c>
      <c r="I1097" s="5">
        <v>432.685813</v>
      </c>
      <c r="J1097" s="5">
        <v>0</v>
      </c>
      <c r="K1097" s="5">
        <v>2326.5725320000001</v>
      </c>
      <c r="L1097" s="5">
        <v>747.54404699999998</v>
      </c>
      <c r="M1097" s="5">
        <v>1190.5679280000002</v>
      </c>
      <c r="N1097" s="5">
        <v>77.432831000000007</v>
      </c>
      <c r="O1097" s="5">
        <v>58.074623000000003</v>
      </c>
      <c r="P1097" s="5">
        <v>1520.8941950000001</v>
      </c>
      <c r="Q1097" s="5">
        <v>72.484365000000011</v>
      </c>
      <c r="R1097" s="5">
        <v>2919.4539419999996</v>
      </c>
      <c r="S1097" s="5">
        <v>106.63015700000001</v>
      </c>
      <c r="T1097" s="5">
        <v>0</v>
      </c>
      <c r="U1097" s="5">
        <v>183.99480700000001</v>
      </c>
      <c r="V1097" s="5">
        <v>755.27517</v>
      </c>
      <c r="W1097" s="5">
        <v>7534.6637249999994</v>
      </c>
      <c r="X1097" s="5">
        <v>7462.1793599999992</v>
      </c>
      <c r="Y1097" s="19">
        <v>41.150298999999997</v>
      </c>
      <c r="Z1097" s="19">
        <v>181.33363600000001</v>
      </c>
      <c r="AA1097" s="19">
        <v>39.261637999999998</v>
      </c>
      <c r="AB1097" s="19">
        <v>0</v>
      </c>
      <c r="AC1097" s="19">
        <v>220.59527399999999</v>
      </c>
      <c r="AD1097" s="19">
        <v>66.028442999999996</v>
      </c>
      <c r="AE1097" s="19">
        <v>106.61742599999999</v>
      </c>
      <c r="AF1097" s="19">
        <v>7.3476299999999997</v>
      </c>
      <c r="AG1097" s="19">
        <v>5.5107229999999996</v>
      </c>
      <c r="AH1097" s="19">
        <v>136.48492400000001</v>
      </c>
      <c r="AI1097" s="19">
        <v>6.3227440000000001</v>
      </c>
      <c r="AJ1097" s="19">
        <v>255.960703</v>
      </c>
      <c r="AK1097" s="19">
        <v>0</v>
      </c>
      <c r="AL1097" s="19">
        <v>0</v>
      </c>
      <c r="AM1097" s="19">
        <v>583.73471900000004</v>
      </c>
    </row>
    <row r="1098" spans="1:39">
      <c r="A1098" s="6" t="s">
        <v>2150</v>
      </c>
      <c r="B1098" s="6" t="s">
        <v>2145</v>
      </c>
      <c r="C1098" s="6" t="s">
        <v>516</v>
      </c>
      <c r="D1098" s="5">
        <v>0</v>
      </c>
      <c r="E1098" s="5">
        <v>127.83263399999998</v>
      </c>
      <c r="F1098" s="5">
        <v>29.867999999999999</v>
      </c>
      <c r="G1098" s="5">
        <v>157.70063399999998</v>
      </c>
      <c r="H1098" s="5">
        <v>1382.0902760000001</v>
      </c>
      <c r="I1098" s="5">
        <v>461.52070299999997</v>
      </c>
      <c r="J1098" s="5">
        <v>0</v>
      </c>
      <c r="K1098" s="5">
        <v>1843.610979</v>
      </c>
      <c r="L1098" s="5">
        <v>590.80198699999994</v>
      </c>
      <c r="M1098" s="5">
        <v>674.39587199999994</v>
      </c>
      <c r="N1098" s="5">
        <v>74.575552999999999</v>
      </c>
      <c r="O1098" s="5">
        <v>55.931663999999998</v>
      </c>
      <c r="P1098" s="5">
        <v>851.841227</v>
      </c>
      <c r="Q1098" s="5">
        <v>46.745504999999994</v>
      </c>
      <c r="R1098" s="5">
        <v>1703.4898209999999</v>
      </c>
      <c r="S1098" s="5">
        <v>22.766714</v>
      </c>
      <c r="T1098" s="5">
        <v>0</v>
      </c>
      <c r="U1098" s="5">
        <v>239.736616</v>
      </c>
      <c r="V1098" s="5">
        <v>192.00858600000001</v>
      </c>
      <c r="W1098" s="5">
        <v>4750.1153370000002</v>
      </c>
      <c r="X1098" s="5">
        <v>4703.3698320000003</v>
      </c>
      <c r="Y1098" s="19">
        <v>11.279349</v>
      </c>
      <c r="Z1098" s="19">
        <v>137.82370700000001</v>
      </c>
      <c r="AA1098" s="19">
        <v>42.377854999999997</v>
      </c>
      <c r="AB1098" s="19">
        <v>0</v>
      </c>
      <c r="AC1098" s="19">
        <v>180.201562</v>
      </c>
      <c r="AD1098" s="19">
        <v>57.907741000000001</v>
      </c>
      <c r="AE1098" s="19">
        <v>58.843141000000003</v>
      </c>
      <c r="AF1098" s="19">
        <v>7.0765010000000004</v>
      </c>
      <c r="AG1098" s="19">
        <v>5.3073759999999996</v>
      </c>
      <c r="AH1098" s="19">
        <v>74.597719999999995</v>
      </c>
      <c r="AI1098" s="19">
        <v>3.918739</v>
      </c>
      <c r="AJ1098" s="19">
        <v>145.824738</v>
      </c>
      <c r="AK1098" s="19">
        <v>2.2213310000000002</v>
      </c>
      <c r="AL1098" s="19">
        <v>0</v>
      </c>
      <c r="AM1098" s="19">
        <v>397.43472100000008</v>
      </c>
    </row>
    <row r="1099" spans="1:39">
      <c r="A1099" s="6" t="s">
        <v>2151</v>
      </c>
      <c r="B1099" s="6" t="s">
        <v>2152</v>
      </c>
      <c r="C1099" s="6" t="s">
        <v>2153</v>
      </c>
      <c r="D1099" s="5">
        <v>0</v>
      </c>
      <c r="E1099" s="5">
        <v>531.93983800000001</v>
      </c>
      <c r="F1099" s="5">
        <v>188.81399999999999</v>
      </c>
      <c r="G1099" s="5">
        <v>720.75383799999997</v>
      </c>
      <c r="H1099" s="5">
        <v>2320.7632719999997</v>
      </c>
      <c r="I1099" s="5">
        <v>637.940336</v>
      </c>
      <c r="J1099" s="5">
        <v>0</v>
      </c>
      <c r="K1099" s="5">
        <v>2958.7036079999998</v>
      </c>
      <c r="L1099" s="5">
        <v>751.00129099999992</v>
      </c>
      <c r="M1099" s="5">
        <v>616.33707100000004</v>
      </c>
      <c r="N1099" s="5">
        <v>74.188946000000001</v>
      </c>
      <c r="O1099" s="5">
        <v>55.641709999999996</v>
      </c>
      <c r="P1099" s="5">
        <v>706.43968099999995</v>
      </c>
      <c r="Q1099" s="5">
        <v>85.113214999999997</v>
      </c>
      <c r="R1099" s="5">
        <v>1537.7206229999999</v>
      </c>
      <c r="S1099" s="5">
        <v>132.68088</v>
      </c>
      <c r="T1099" s="5">
        <v>0</v>
      </c>
      <c r="U1099" s="5">
        <v>1533.6885770000001</v>
      </c>
      <c r="V1099" s="5">
        <v>587.77678900000001</v>
      </c>
      <c r="W1099" s="5">
        <v>8222.3256060000003</v>
      </c>
      <c r="X1099" s="5">
        <v>8137.212391</v>
      </c>
      <c r="Y1099" s="19">
        <v>46.935867999999999</v>
      </c>
      <c r="Z1099" s="19">
        <v>230.51621700000001</v>
      </c>
      <c r="AA1099" s="19">
        <v>59.380994000000001</v>
      </c>
      <c r="AB1099" s="19">
        <v>0</v>
      </c>
      <c r="AC1099" s="19">
        <v>289.89721100000003</v>
      </c>
      <c r="AD1099" s="19">
        <v>68.642304999999993</v>
      </c>
      <c r="AE1099" s="19">
        <v>58.537526999999997</v>
      </c>
      <c r="AF1099" s="19">
        <v>7.0398180000000004</v>
      </c>
      <c r="AG1099" s="19">
        <v>5.2798639999999999</v>
      </c>
      <c r="AH1099" s="19">
        <v>67.095153999999994</v>
      </c>
      <c r="AI1099" s="19">
        <v>8.0837540000000008</v>
      </c>
      <c r="AJ1099" s="19">
        <v>137.95236299999999</v>
      </c>
      <c r="AK1099" s="19">
        <v>12.463393</v>
      </c>
      <c r="AL1099" s="19">
        <v>0</v>
      </c>
      <c r="AM1099" s="19">
        <v>555.89114000000006</v>
      </c>
    </row>
    <row r="1100" spans="1:39">
      <c r="A1100" s="6" t="s">
        <v>2154</v>
      </c>
      <c r="B1100" s="6" t="s">
        <v>2152</v>
      </c>
      <c r="C1100" s="6" t="s">
        <v>2155</v>
      </c>
      <c r="D1100" s="5">
        <v>0</v>
      </c>
      <c r="E1100" s="5">
        <v>107.721765</v>
      </c>
      <c r="F1100" s="5">
        <v>20.103000000000002</v>
      </c>
      <c r="G1100" s="5">
        <v>127.824765</v>
      </c>
      <c r="H1100" s="5">
        <v>375.90993199999997</v>
      </c>
      <c r="I1100" s="5">
        <v>208.980163</v>
      </c>
      <c r="J1100" s="5">
        <v>0</v>
      </c>
      <c r="K1100" s="5">
        <v>584.89009499999997</v>
      </c>
      <c r="L1100" s="5">
        <v>588.13316899999995</v>
      </c>
      <c r="M1100" s="5">
        <v>1035.7092399999999</v>
      </c>
      <c r="N1100" s="5">
        <v>80.992790999999997</v>
      </c>
      <c r="O1100" s="5">
        <v>60.744593999999999</v>
      </c>
      <c r="P1100" s="5">
        <v>1294.5441270000001</v>
      </c>
      <c r="Q1100" s="5">
        <v>79.835890000000006</v>
      </c>
      <c r="R1100" s="5">
        <v>2551.826642</v>
      </c>
      <c r="S1100" s="5">
        <v>31.652984</v>
      </c>
      <c r="T1100" s="5">
        <v>0</v>
      </c>
      <c r="U1100" s="5">
        <v>255.16353899999999</v>
      </c>
      <c r="V1100" s="5">
        <v>110.509862</v>
      </c>
      <c r="W1100" s="5">
        <v>4250.0010560000001</v>
      </c>
      <c r="X1100" s="5">
        <v>4170.1651659999998</v>
      </c>
      <c r="Y1100" s="19">
        <v>9.7856749999999995</v>
      </c>
      <c r="Z1100" s="19">
        <v>37.548658000000003</v>
      </c>
      <c r="AA1100" s="19">
        <v>19.416716999999998</v>
      </c>
      <c r="AB1100" s="19">
        <v>0</v>
      </c>
      <c r="AC1100" s="19">
        <v>56.965375000000002</v>
      </c>
      <c r="AD1100" s="19">
        <v>60.222678999999999</v>
      </c>
      <c r="AE1100" s="19">
        <v>90.915391999999997</v>
      </c>
      <c r="AF1100" s="19">
        <v>7.6854339999999999</v>
      </c>
      <c r="AG1100" s="19">
        <v>5.7640760000000002</v>
      </c>
      <c r="AH1100" s="19">
        <v>114.114817</v>
      </c>
      <c r="AI1100" s="19">
        <v>6.726477</v>
      </c>
      <c r="AJ1100" s="19">
        <v>218.47971899999999</v>
      </c>
      <c r="AK1100" s="19">
        <v>3.6773229999999999</v>
      </c>
      <c r="AL1100" s="19">
        <v>0</v>
      </c>
      <c r="AM1100" s="19">
        <v>349.13077100000004</v>
      </c>
    </row>
    <row r="1101" spans="1:39">
      <c r="A1101" s="6" t="s">
        <v>2156</v>
      </c>
      <c r="B1101" s="6" t="s">
        <v>2152</v>
      </c>
      <c r="C1101" s="6" t="s">
        <v>2157</v>
      </c>
      <c r="D1101" s="5">
        <v>0</v>
      </c>
      <c r="E1101" s="5">
        <v>49.39752</v>
      </c>
      <c r="F1101" s="5">
        <v>11.321999999999999</v>
      </c>
      <c r="G1101" s="5">
        <v>60.719519999999996</v>
      </c>
      <c r="H1101" s="5">
        <v>134.12445700000001</v>
      </c>
      <c r="I1101" s="5">
        <v>183.00192800000002</v>
      </c>
      <c r="J1101" s="5">
        <v>0</v>
      </c>
      <c r="K1101" s="5">
        <v>317.12638500000003</v>
      </c>
      <c r="L1101" s="5">
        <v>876.73387000000002</v>
      </c>
      <c r="M1101" s="5">
        <v>1024.9106729999999</v>
      </c>
      <c r="N1101" s="5">
        <v>159.54842199999999</v>
      </c>
      <c r="O1101" s="5">
        <v>119.661317</v>
      </c>
      <c r="P1101" s="5">
        <v>1258.185835</v>
      </c>
      <c r="Q1101" s="5">
        <v>92.451176000000004</v>
      </c>
      <c r="R1101" s="5">
        <v>2654.757423</v>
      </c>
      <c r="S1101" s="5">
        <v>20.977287</v>
      </c>
      <c r="T1101" s="5">
        <v>0</v>
      </c>
      <c r="U1101" s="5">
        <v>65.578596999999988</v>
      </c>
      <c r="V1101" s="5">
        <v>40.291556</v>
      </c>
      <c r="W1101" s="5">
        <v>4036.1846379999997</v>
      </c>
      <c r="X1101" s="5">
        <v>3943.7334619999997</v>
      </c>
      <c r="Y1101" s="19">
        <v>4.1479030000000003</v>
      </c>
      <c r="Z1101" s="19">
        <v>12.279745999999999</v>
      </c>
      <c r="AA1101" s="19">
        <v>16.998007000000001</v>
      </c>
      <c r="AB1101" s="19">
        <v>0</v>
      </c>
      <c r="AC1101" s="19">
        <v>29.277753000000001</v>
      </c>
      <c r="AD1101" s="19">
        <v>103.250784</v>
      </c>
      <c r="AE1101" s="19">
        <v>95.105600999999993</v>
      </c>
      <c r="AF1101" s="19">
        <v>15.139604</v>
      </c>
      <c r="AG1101" s="19">
        <v>11.354704</v>
      </c>
      <c r="AH1101" s="19">
        <v>116.846902</v>
      </c>
      <c r="AI1101" s="19">
        <v>8.52318</v>
      </c>
      <c r="AJ1101" s="19">
        <v>238.446811</v>
      </c>
      <c r="AK1101" s="19">
        <v>1.8620890000000001</v>
      </c>
      <c r="AL1101" s="19">
        <v>0</v>
      </c>
      <c r="AM1101" s="19">
        <v>376.98534000000001</v>
      </c>
    </row>
    <row r="1102" spans="1:39">
      <c r="A1102" s="6" t="s">
        <v>2158</v>
      </c>
      <c r="B1102" s="6" t="s">
        <v>2159</v>
      </c>
      <c r="C1102" s="6" t="s">
        <v>2160</v>
      </c>
      <c r="D1102" s="5">
        <v>0</v>
      </c>
      <c r="E1102" s="5">
        <v>313.20570800000002</v>
      </c>
      <c r="F1102" s="5">
        <v>90.36</v>
      </c>
      <c r="G1102" s="5">
        <v>403.56570800000003</v>
      </c>
      <c r="H1102" s="5">
        <v>1205.5273870000001</v>
      </c>
      <c r="I1102" s="5">
        <v>438.60929499999997</v>
      </c>
      <c r="J1102" s="5">
        <v>0</v>
      </c>
      <c r="K1102" s="5">
        <v>1644.1366820000001</v>
      </c>
      <c r="L1102" s="5">
        <v>471.169421</v>
      </c>
      <c r="M1102" s="5">
        <v>629.87622099999999</v>
      </c>
      <c r="N1102" s="5">
        <v>52.447454</v>
      </c>
      <c r="O1102" s="5">
        <v>39.335591000000001</v>
      </c>
      <c r="P1102" s="5">
        <v>806.94541500000003</v>
      </c>
      <c r="Q1102" s="5">
        <v>36.990383999999999</v>
      </c>
      <c r="R1102" s="5">
        <v>1565.595065</v>
      </c>
      <c r="S1102" s="5">
        <v>73.975774000000001</v>
      </c>
      <c r="T1102" s="5">
        <v>0</v>
      </c>
      <c r="U1102" s="5">
        <v>59.673912999999999</v>
      </c>
      <c r="V1102" s="5">
        <v>209.149732</v>
      </c>
      <c r="W1102" s="5">
        <v>4427.2662950000004</v>
      </c>
      <c r="X1102" s="5">
        <v>4390.2759110000006</v>
      </c>
      <c r="Y1102" s="19">
        <v>24.228027999999998</v>
      </c>
      <c r="Z1102" s="19">
        <v>101.38555599999999</v>
      </c>
      <c r="AA1102" s="19">
        <v>41.120758000000002</v>
      </c>
      <c r="AB1102" s="19">
        <v>0</v>
      </c>
      <c r="AC1102" s="19">
        <v>142.506314</v>
      </c>
      <c r="AD1102" s="19">
        <v>43.845148999999999</v>
      </c>
      <c r="AE1102" s="19">
        <v>54.056075999999997</v>
      </c>
      <c r="AF1102" s="19">
        <v>4.9767580000000002</v>
      </c>
      <c r="AG1102" s="19">
        <v>3.7325680000000001</v>
      </c>
      <c r="AH1102" s="19">
        <v>69.685017000000002</v>
      </c>
      <c r="AI1102" s="19">
        <v>2.9199120000000001</v>
      </c>
      <c r="AJ1102" s="19">
        <v>132.45041900000001</v>
      </c>
      <c r="AK1102" s="19">
        <v>7.5175289999999997</v>
      </c>
      <c r="AL1102" s="19">
        <v>0</v>
      </c>
      <c r="AM1102" s="19">
        <v>350.547439</v>
      </c>
    </row>
    <row r="1103" spans="1:39">
      <c r="A1103" s="6" t="s">
        <v>2161</v>
      </c>
      <c r="B1103" s="6" t="s">
        <v>2159</v>
      </c>
      <c r="C1103" s="6" t="s">
        <v>2162</v>
      </c>
      <c r="D1103" s="5">
        <v>0</v>
      </c>
      <c r="E1103" s="5">
        <v>325.65757399999995</v>
      </c>
      <c r="F1103" s="5">
        <v>71.16</v>
      </c>
      <c r="G1103" s="5">
        <v>396.81757399999998</v>
      </c>
      <c r="H1103" s="5">
        <v>1181.1695490000002</v>
      </c>
      <c r="I1103" s="5">
        <v>629.6962759999999</v>
      </c>
      <c r="J1103" s="5">
        <v>0</v>
      </c>
      <c r="K1103" s="5">
        <v>1810.8658250000001</v>
      </c>
      <c r="L1103" s="5">
        <v>767.40299600000003</v>
      </c>
      <c r="M1103" s="5">
        <v>1081.0015819999999</v>
      </c>
      <c r="N1103" s="5">
        <v>88.56370600000001</v>
      </c>
      <c r="O1103" s="5">
        <v>66.422778000000008</v>
      </c>
      <c r="P1103" s="5">
        <v>1372.006288</v>
      </c>
      <c r="Q1103" s="5">
        <v>71.062011999999996</v>
      </c>
      <c r="R1103" s="5">
        <v>2679.0563659999998</v>
      </c>
      <c r="S1103" s="5">
        <v>99.748906000000005</v>
      </c>
      <c r="T1103" s="5">
        <v>0</v>
      </c>
      <c r="U1103" s="5">
        <v>179.40430600000002</v>
      </c>
      <c r="V1103" s="5">
        <v>439.05269400000003</v>
      </c>
      <c r="W1103" s="5">
        <v>6372.3486670000002</v>
      </c>
      <c r="X1103" s="5">
        <v>6301.2866549999999</v>
      </c>
      <c r="Y1103" s="19">
        <v>25.703852999999999</v>
      </c>
      <c r="Z1103" s="19">
        <v>87.819844000000003</v>
      </c>
      <c r="AA1103" s="19">
        <v>58.082810000000002</v>
      </c>
      <c r="AB1103" s="19">
        <v>0</v>
      </c>
      <c r="AC1103" s="19">
        <v>145.90265400000001</v>
      </c>
      <c r="AD1103" s="19">
        <v>71.962847999999994</v>
      </c>
      <c r="AE1103" s="19">
        <v>113.174047</v>
      </c>
      <c r="AF1103" s="19">
        <v>8.4038430000000002</v>
      </c>
      <c r="AG1103" s="19">
        <v>6.3028810000000002</v>
      </c>
      <c r="AH1103" s="19">
        <v>141.851527</v>
      </c>
      <c r="AI1103" s="19">
        <v>8.4920259999999992</v>
      </c>
      <c r="AJ1103" s="19">
        <v>269.73229800000001</v>
      </c>
      <c r="AK1103" s="19">
        <v>8.192069</v>
      </c>
      <c r="AL1103" s="19">
        <v>0</v>
      </c>
      <c r="AM1103" s="19">
        <v>521.49372200000005</v>
      </c>
    </row>
    <row r="1104" spans="1:39">
      <c r="A1104" s="6" t="s">
        <v>2163</v>
      </c>
      <c r="B1104" s="6" t="s">
        <v>2159</v>
      </c>
      <c r="C1104" s="6" t="s">
        <v>2164</v>
      </c>
      <c r="D1104" s="5">
        <v>0</v>
      </c>
      <c r="E1104" s="5">
        <v>85.95012100000001</v>
      </c>
      <c r="F1104" s="5">
        <v>26.64</v>
      </c>
      <c r="G1104" s="5">
        <v>112.59012100000001</v>
      </c>
      <c r="H1104" s="5">
        <v>416.877386</v>
      </c>
      <c r="I1104" s="5">
        <v>79.063948999999994</v>
      </c>
      <c r="J1104" s="5">
        <v>0</v>
      </c>
      <c r="K1104" s="5">
        <v>495.94133499999998</v>
      </c>
      <c r="L1104" s="5">
        <v>508.86692499999998</v>
      </c>
      <c r="M1104" s="5">
        <v>790.80855700000006</v>
      </c>
      <c r="N1104" s="5">
        <v>82.099281000000005</v>
      </c>
      <c r="O1104" s="5">
        <v>61.574460000000002</v>
      </c>
      <c r="P1104" s="5">
        <v>973.70555200000001</v>
      </c>
      <c r="Q1104" s="5">
        <v>69.625534000000002</v>
      </c>
      <c r="R1104" s="5">
        <v>1977.813384</v>
      </c>
      <c r="S1104" s="5">
        <v>21.194693999999998</v>
      </c>
      <c r="T1104" s="5">
        <v>0</v>
      </c>
      <c r="U1104" s="5">
        <v>28.105113000000003</v>
      </c>
      <c r="V1104" s="5">
        <v>83.997158999999996</v>
      </c>
      <c r="W1104" s="5">
        <v>3228.5087310000004</v>
      </c>
      <c r="X1104" s="5">
        <v>3158.8831970000001</v>
      </c>
      <c r="Y1104" s="19">
        <v>7.4127479999999997</v>
      </c>
      <c r="Z1104" s="19">
        <v>41.469341</v>
      </c>
      <c r="AA1104" s="19">
        <v>7.1834949999999997</v>
      </c>
      <c r="AB1104" s="19">
        <v>0</v>
      </c>
      <c r="AC1104" s="19">
        <v>48.652836000000001</v>
      </c>
      <c r="AD1104" s="19">
        <v>56.322349000000003</v>
      </c>
      <c r="AE1104" s="19">
        <v>68.039050000000003</v>
      </c>
      <c r="AF1104" s="19">
        <v>7.7904309999999999</v>
      </c>
      <c r="AG1104" s="19">
        <v>5.8428230000000001</v>
      </c>
      <c r="AH1104" s="19">
        <v>84.138549999999995</v>
      </c>
      <c r="AI1104" s="19">
        <v>5.7765519999999997</v>
      </c>
      <c r="AJ1104" s="19">
        <v>165.81085400000001</v>
      </c>
      <c r="AK1104" s="19">
        <v>2.3384429999999998</v>
      </c>
      <c r="AL1104" s="19">
        <v>0</v>
      </c>
      <c r="AM1104" s="19">
        <v>280.53723000000002</v>
      </c>
    </row>
    <row r="1105" spans="1:39">
      <c r="A1105" s="6" t="s">
        <v>2165</v>
      </c>
      <c r="B1105" s="6" t="s">
        <v>2159</v>
      </c>
      <c r="C1105" s="6" t="s">
        <v>2166</v>
      </c>
      <c r="D1105" s="5">
        <v>0</v>
      </c>
      <c r="E1105" s="5">
        <v>1105.2466480000001</v>
      </c>
      <c r="F1105" s="5">
        <v>282.21899999999999</v>
      </c>
      <c r="G1105" s="5">
        <v>1387.4656480000001</v>
      </c>
      <c r="H1105" s="5">
        <v>4561.3988550000004</v>
      </c>
      <c r="I1105" s="5">
        <v>2080.9325552</v>
      </c>
      <c r="J1105" s="5">
        <v>0</v>
      </c>
      <c r="K1105" s="5">
        <v>6642.3314102000004</v>
      </c>
      <c r="L1105" s="5">
        <v>1045.4125320000001</v>
      </c>
      <c r="M1105" s="5">
        <v>811.18470600000001</v>
      </c>
      <c r="N1105" s="5">
        <v>113.50451099999999</v>
      </c>
      <c r="O1105" s="5">
        <v>85.128382999999999</v>
      </c>
      <c r="P1105" s="5">
        <v>929.77218500000004</v>
      </c>
      <c r="Q1105" s="5">
        <v>112.020742</v>
      </c>
      <c r="R1105" s="5">
        <v>2051.6105269999998</v>
      </c>
      <c r="S1105" s="5">
        <v>318.54065399999996</v>
      </c>
      <c r="T1105" s="5">
        <v>0</v>
      </c>
      <c r="U1105" s="5">
        <v>2569.4604549999999</v>
      </c>
      <c r="V1105" s="5">
        <v>1083.581531</v>
      </c>
      <c r="W1105" s="5">
        <v>15098.402757200001</v>
      </c>
      <c r="X1105" s="5">
        <v>14986.382015200001</v>
      </c>
      <c r="Y1105" s="19">
        <v>91.624297999999996</v>
      </c>
      <c r="Z1105" s="19">
        <v>424.63496099999998</v>
      </c>
      <c r="AA1105" s="19">
        <v>191.33698699999999</v>
      </c>
      <c r="AB1105" s="19">
        <v>0</v>
      </c>
      <c r="AC1105" s="19">
        <v>615.971948</v>
      </c>
      <c r="AD1105" s="19">
        <v>96.687443999999999</v>
      </c>
      <c r="AE1105" s="19">
        <v>75.450511000000006</v>
      </c>
      <c r="AF1105" s="19">
        <v>10.770486999999999</v>
      </c>
      <c r="AG1105" s="19">
        <v>8.0778660000000002</v>
      </c>
      <c r="AH1105" s="19">
        <v>86.480658000000005</v>
      </c>
      <c r="AI1105" s="19">
        <v>10.419356000000001</v>
      </c>
      <c r="AJ1105" s="19">
        <v>180.77952199999999</v>
      </c>
      <c r="AK1105" s="19">
        <v>30.201941000000001</v>
      </c>
      <c r="AL1105" s="19">
        <v>0</v>
      </c>
      <c r="AM1105" s="19">
        <v>1015.2651529999999</v>
      </c>
    </row>
    <row r="1106" spans="1:39">
      <c r="K1106" s="12"/>
      <c r="Y1106" s="14"/>
    </row>
    <row r="1107" spans="1:39">
      <c r="G1107" s="14"/>
      <c r="R1107" s="13"/>
    </row>
    <row r="1108" spans="1:39" ht="14.25">
      <c r="R1108" s="13"/>
      <c r="W1108" s="15"/>
      <c r="X1108" s="15"/>
    </row>
    <row r="1109" spans="1:39">
      <c r="W1109" s="14"/>
      <c r="X1109" s="14"/>
    </row>
    <row r="1110" spans="1:39">
      <c r="F1110" s="13"/>
      <c r="W1110" s="13"/>
      <c r="X1110" s="13"/>
    </row>
  </sheetData>
  <mergeCells count="1">
    <mergeCell ref="C1:W1"/>
  </mergeCells>
  <printOptions horizontalCentered="1"/>
  <pageMargins left="0.15748031496062992" right="0.15748031496062992" top="0.98425196850393704" bottom="0.98425196850393704" header="0" footer="0"/>
  <pageSetup paperSize="196" scale="46" fitToHeight="100"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Q27"/>
  <sheetViews>
    <sheetView tabSelected="1" workbookViewId="0">
      <selection activeCell="I14" sqref="I14"/>
    </sheetView>
  </sheetViews>
  <sheetFormatPr baseColWidth="10" defaultColWidth="12" defaultRowHeight="12.75"/>
  <cols>
    <col min="1" max="1" width="18.7109375" style="104" customWidth="1"/>
    <col min="2" max="2" width="52" style="104" customWidth="1"/>
    <col min="3" max="3" width="14.85546875" style="104" hidden="1" customWidth="1"/>
    <col min="4" max="4" width="18" style="104" hidden="1" customWidth="1"/>
    <col min="5" max="5" width="12" style="104" hidden="1" customWidth="1"/>
    <col min="6" max="6" width="13" style="104" customWidth="1"/>
    <col min="7" max="9" width="12" style="104" customWidth="1"/>
    <col min="10" max="10" width="13.5703125" style="104" customWidth="1"/>
    <col min="11" max="11" width="12" style="104" customWidth="1"/>
    <col min="12" max="12" width="16" style="104" customWidth="1"/>
    <col min="13" max="13" width="14.28515625" style="104" customWidth="1"/>
    <col min="14" max="256" width="12" style="104"/>
    <col min="257" max="257" width="18.7109375" style="104" customWidth="1"/>
    <col min="258" max="258" width="52" style="104" customWidth="1"/>
    <col min="259" max="261" width="0" style="104" hidden="1" customWidth="1"/>
    <col min="262" max="262" width="13" style="104" customWidth="1"/>
    <col min="263" max="265" width="12" style="104" customWidth="1"/>
    <col min="266" max="266" width="13.5703125" style="104" customWidth="1"/>
    <col min="267" max="267" width="12" style="104" customWidth="1"/>
    <col min="268" max="268" width="16" style="104" customWidth="1"/>
    <col min="269" max="269" width="14.28515625" style="104" customWidth="1"/>
    <col min="270" max="512" width="12" style="104"/>
    <col min="513" max="513" width="18.7109375" style="104" customWidth="1"/>
    <col min="514" max="514" width="52" style="104" customWidth="1"/>
    <col min="515" max="517" width="0" style="104" hidden="1" customWidth="1"/>
    <col min="518" max="518" width="13" style="104" customWidth="1"/>
    <col min="519" max="521" width="12" style="104" customWidth="1"/>
    <col min="522" max="522" width="13.5703125" style="104" customWidth="1"/>
    <col min="523" max="523" width="12" style="104" customWidth="1"/>
    <col min="524" max="524" width="16" style="104" customWidth="1"/>
    <col min="525" max="525" width="14.28515625" style="104" customWidth="1"/>
    <col min="526" max="768" width="12" style="104"/>
    <col min="769" max="769" width="18.7109375" style="104" customWidth="1"/>
    <col min="770" max="770" width="52" style="104" customWidth="1"/>
    <col min="771" max="773" width="0" style="104" hidden="1" customWidth="1"/>
    <col min="774" max="774" width="13" style="104" customWidth="1"/>
    <col min="775" max="777" width="12" style="104" customWidth="1"/>
    <col min="778" max="778" width="13.5703125" style="104" customWidth="1"/>
    <col min="779" max="779" width="12" style="104" customWidth="1"/>
    <col min="780" max="780" width="16" style="104" customWidth="1"/>
    <col min="781" max="781" width="14.28515625" style="104" customWidth="1"/>
    <col min="782" max="1024" width="12" style="104"/>
    <col min="1025" max="1025" width="18.7109375" style="104" customWidth="1"/>
    <col min="1026" max="1026" width="52" style="104" customWidth="1"/>
    <col min="1027" max="1029" width="0" style="104" hidden="1" customWidth="1"/>
    <col min="1030" max="1030" width="13" style="104" customWidth="1"/>
    <col min="1031" max="1033" width="12" style="104" customWidth="1"/>
    <col min="1034" max="1034" width="13.5703125" style="104" customWidth="1"/>
    <col min="1035" max="1035" width="12" style="104" customWidth="1"/>
    <col min="1036" max="1036" width="16" style="104" customWidth="1"/>
    <col min="1037" max="1037" width="14.28515625" style="104" customWidth="1"/>
    <col min="1038" max="1280" width="12" style="104"/>
    <col min="1281" max="1281" width="18.7109375" style="104" customWidth="1"/>
    <col min="1282" max="1282" width="52" style="104" customWidth="1"/>
    <col min="1283" max="1285" width="0" style="104" hidden="1" customWidth="1"/>
    <col min="1286" max="1286" width="13" style="104" customWidth="1"/>
    <col min="1287" max="1289" width="12" style="104" customWidth="1"/>
    <col min="1290" max="1290" width="13.5703125" style="104" customWidth="1"/>
    <col min="1291" max="1291" width="12" style="104" customWidth="1"/>
    <col min="1292" max="1292" width="16" style="104" customWidth="1"/>
    <col min="1293" max="1293" width="14.28515625" style="104" customWidth="1"/>
    <col min="1294" max="1536" width="12" style="104"/>
    <col min="1537" max="1537" width="18.7109375" style="104" customWidth="1"/>
    <col min="1538" max="1538" width="52" style="104" customWidth="1"/>
    <col min="1539" max="1541" width="0" style="104" hidden="1" customWidth="1"/>
    <col min="1542" max="1542" width="13" style="104" customWidth="1"/>
    <col min="1543" max="1545" width="12" style="104" customWidth="1"/>
    <col min="1546" max="1546" width="13.5703125" style="104" customWidth="1"/>
    <col min="1547" max="1547" width="12" style="104" customWidth="1"/>
    <col min="1548" max="1548" width="16" style="104" customWidth="1"/>
    <col min="1549" max="1549" width="14.28515625" style="104" customWidth="1"/>
    <col min="1550" max="1792" width="12" style="104"/>
    <col min="1793" max="1793" width="18.7109375" style="104" customWidth="1"/>
    <col min="1794" max="1794" width="52" style="104" customWidth="1"/>
    <col min="1795" max="1797" width="0" style="104" hidden="1" customWidth="1"/>
    <col min="1798" max="1798" width="13" style="104" customWidth="1"/>
    <col min="1799" max="1801" width="12" style="104" customWidth="1"/>
    <col min="1802" max="1802" width="13.5703125" style="104" customWidth="1"/>
    <col min="1803" max="1803" width="12" style="104" customWidth="1"/>
    <col min="1804" max="1804" width="16" style="104" customWidth="1"/>
    <col min="1805" max="1805" width="14.28515625" style="104" customWidth="1"/>
    <col min="1806" max="2048" width="12" style="104"/>
    <col min="2049" max="2049" width="18.7109375" style="104" customWidth="1"/>
    <col min="2050" max="2050" width="52" style="104" customWidth="1"/>
    <col min="2051" max="2053" width="0" style="104" hidden="1" customWidth="1"/>
    <col min="2054" max="2054" width="13" style="104" customWidth="1"/>
    <col min="2055" max="2057" width="12" style="104" customWidth="1"/>
    <col min="2058" max="2058" width="13.5703125" style="104" customWidth="1"/>
    <col min="2059" max="2059" width="12" style="104" customWidth="1"/>
    <col min="2060" max="2060" width="16" style="104" customWidth="1"/>
    <col min="2061" max="2061" width="14.28515625" style="104" customWidth="1"/>
    <col min="2062" max="2304" width="12" style="104"/>
    <col min="2305" max="2305" width="18.7109375" style="104" customWidth="1"/>
    <col min="2306" max="2306" width="52" style="104" customWidth="1"/>
    <col min="2307" max="2309" width="0" style="104" hidden="1" customWidth="1"/>
    <col min="2310" max="2310" width="13" style="104" customWidth="1"/>
    <col min="2311" max="2313" width="12" style="104" customWidth="1"/>
    <col min="2314" max="2314" width="13.5703125" style="104" customWidth="1"/>
    <col min="2315" max="2315" width="12" style="104" customWidth="1"/>
    <col min="2316" max="2316" width="16" style="104" customWidth="1"/>
    <col min="2317" max="2317" width="14.28515625" style="104" customWidth="1"/>
    <col min="2318" max="2560" width="12" style="104"/>
    <col min="2561" max="2561" width="18.7109375" style="104" customWidth="1"/>
    <col min="2562" max="2562" width="52" style="104" customWidth="1"/>
    <col min="2563" max="2565" width="0" style="104" hidden="1" customWidth="1"/>
    <col min="2566" max="2566" width="13" style="104" customWidth="1"/>
    <col min="2567" max="2569" width="12" style="104" customWidth="1"/>
    <col min="2570" max="2570" width="13.5703125" style="104" customWidth="1"/>
    <col min="2571" max="2571" width="12" style="104" customWidth="1"/>
    <col min="2572" max="2572" width="16" style="104" customWidth="1"/>
    <col min="2573" max="2573" width="14.28515625" style="104" customWidth="1"/>
    <col min="2574" max="2816" width="12" style="104"/>
    <col min="2817" max="2817" width="18.7109375" style="104" customWidth="1"/>
    <col min="2818" max="2818" width="52" style="104" customWidth="1"/>
    <col min="2819" max="2821" width="0" style="104" hidden="1" customWidth="1"/>
    <col min="2822" max="2822" width="13" style="104" customWidth="1"/>
    <col min="2823" max="2825" width="12" style="104" customWidth="1"/>
    <col min="2826" max="2826" width="13.5703125" style="104" customWidth="1"/>
    <col min="2827" max="2827" width="12" style="104" customWidth="1"/>
    <col min="2828" max="2828" width="16" style="104" customWidth="1"/>
    <col min="2829" max="2829" width="14.28515625" style="104" customWidth="1"/>
    <col min="2830" max="3072" width="12" style="104"/>
    <col min="3073" max="3073" width="18.7109375" style="104" customWidth="1"/>
    <col min="3074" max="3074" width="52" style="104" customWidth="1"/>
    <col min="3075" max="3077" width="0" style="104" hidden="1" customWidth="1"/>
    <col min="3078" max="3078" width="13" style="104" customWidth="1"/>
    <col min="3079" max="3081" width="12" style="104" customWidth="1"/>
    <col min="3082" max="3082" width="13.5703125" style="104" customWidth="1"/>
    <col min="3083" max="3083" width="12" style="104" customWidth="1"/>
    <col min="3084" max="3084" width="16" style="104" customWidth="1"/>
    <col min="3085" max="3085" width="14.28515625" style="104" customWidth="1"/>
    <col min="3086" max="3328" width="12" style="104"/>
    <col min="3329" max="3329" width="18.7109375" style="104" customWidth="1"/>
    <col min="3330" max="3330" width="52" style="104" customWidth="1"/>
    <col min="3331" max="3333" width="0" style="104" hidden="1" customWidth="1"/>
    <col min="3334" max="3334" width="13" style="104" customWidth="1"/>
    <col min="3335" max="3337" width="12" style="104" customWidth="1"/>
    <col min="3338" max="3338" width="13.5703125" style="104" customWidth="1"/>
    <col min="3339" max="3339" width="12" style="104" customWidth="1"/>
    <col min="3340" max="3340" width="16" style="104" customWidth="1"/>
    <col min="3341" max="3341" width="14.28515625" style="104" customWidth="1"/>
    <col min="3342" max="3584" width="12" style="104"/>
    <col min="3585" max="3585" width="18.7109375" style="104" customWidth="1"/>
    <col min="3586" max="3586" width="52" style="104" customWidth="1"/>
    <col min="3587" max="3589" width="0" style="104" hidden="1" customWidth="1"/>
    <col min="3590" max="3590" width="13" style="104" customWidth="1"/>
    <col min="3591" max="3593" width="12" style="104" customWidth="1"/>
    <col min="3594" max="3594" width="13.5703125" style="104" customWidth="1"/>
    <col min="3595" max="3595" width="12" style="104" customWidth="1"/>
    <col min="3596" max="3596" width="16" style="104" customWidth="1"/>
    <col min="3597" max="3597" width="14.28515625" style="104" customWidth="1"/>
    <col min="3598" max="3840" width="12" style="104"/>
    <col min="3841" max="3841" width="18.7109375" style="104" customWidth="1"/>
    <col min="3842" max="3842" width="52" style="104" customWidth="1"/>
    <col min="3843" max="3845" width="0" style="104" hidden="1" customWidth="1"/>
    <col min="3846" max="3846" width="13" style="104" customWidth="1"/>
    <col min="3847" max="3849" width="12" style="104" customWidth="1"/>
    <col min="3850" max="3850" width="13.5703125" style="104" customWidth="1"/>
    <col min="3851" max="3851" width="12" style="104" customWidth="1"/>
    <col min="3852" max="3852" width="16" style="104" customWidth="1"/>
    <col min="3853" max="3853" width="14.28515625" style="104" customWidth="1"/>
    <col min="3854" max="4096" width="12" style="104"/>
    <col min="4097" max="4097" width="18.7109375" style="104" customWidth="1"/>
    <col min="4098" max="4098" width="52" style="104" customWidth="1"/>
    <col min="4099" max="4101" width="0" style="104" hidden="1" customWidth="1"/>
    <col min="4102" max="4102" width="13" style="104" customWidth="1"/>
    <col min="4103" max="4105" width="12" style="104" customWidth="1"/>
    <col min="4106" max="4106" width="13.5703125" style="104" customWidth="1"/>
    <col min="4107" max="4107" width="12" style="104" customWidth="1"/>
    <col min="4108" max="4108" width="16" style="104" customWidth="1"/>
    <col min="4109" max="4109" width="14.28515625" style="104" customWidth="1"/>
    <col min="4110" max="4352" width="12" style="104"/>
    <col min="4353" max="4353" width="18.7109375" style="104" customWidth="1"/>
    <col min="4354" max="4354" width="52" style="104" customWidth="1"/>
    <col min="4355" max="4357" width="0" style="104" hidden="1" customWidth="1"/>
    <col min="4358" max="4358" width="13" style="104" customWidth="1"/>
    <col min="4359" max="4361" width="12" style="104" customWidth="1"/>
    <col min="4362" max="4362" width="13.5703125" style="104" customWidth="1"/>
    <col min="4363" max="4363" width="12" style="104" customWidth="1"/>
    <col min="4364" max="4364" width="16" style="104" customWidth="1"/>
    <col min="4365" max="4365" width="14.28515625" style="104" customWidth="1"/>
    <col min="4366" max="4608" width="12" style="104"/>
    <col min="4609" max="4609" width="18.7109375" style="104" customWidth="1"/>
    <col min="4610" max="4610" width="52" style="104" customWidth="1"/>
    <col min="4611" max="4613" width="0" style="104" hidden="1" customWidth="1"/>
    <col min="4614" max="4614" width="13" style="104" customWidth="1"/>
    <col min="4615" max="4617" width="12" style="104" customWidth="1"/>
    <col min="4618" max="4618" width="13.5703125" style="104" customWidth="1"/>
    <col min="4619" max="4619" width="12" style="104" customWidth="1"/>
    <col min="4620" max="4620" width="16" style="104" customWidth="1"/>
    <col min="4621" max="4621" width="14.28515625" style="104" customWidth="1"/>
    <col min="4622" max="4864" width="12" style="104"/>
    <col min="4865" max="4865" width="18.7109375" style="104" customWidth="1"/>
    <col min="4866" max="4866" width="52" style="104" customWidth="1"/>
    <col min="4867" max="4869" width="0" style="104" hidden="1" customWidth="1"/>
    <col min="4870" max="4870" width="13" style="104" customWidth="1"/>
    <col min="4871" max="4873" width="12" style="104" customWidth="1"/>
    <col min="4874" max="4874" width="13.5703125" style="104" customWidth="1"/>
    <col min="4875" max="4875" width="12" style="104" customWidth="1"/>
    <col min="4876" max="4876" width="16" style="104" customWidth="1"/>
    <col min="4877" max="4877" width="14.28515625" style="104" customWidth="1"/>
    <col min="4878" max="5120" width="12" style="104"/>
    <col min="5121" max="5121" width="18.7109375" style="104" customWidth="1"/>
    <col min="5122" max="5122" width="52" style="104" customWidth="1"/>
    <col min="5123" max="5125" width="0" style="104" hidden="1" customWidth="1"/>
    <col min="5126" max="5126" width="13" style="104" customWidth="1"/>
    <col min="5127" max="5129" width="12" style="104" customWidth="1"/>
    <col min="5130" max="5130" width="13.5703125" style="104" customWidth="1"/>
    <col min="5131" max="5131" width="12" style="104" customWidth="1"/>
    <col min="5132" max="5132" width="16" style="104" customWidth="1"/>
    <col min="5133" max="5133" width="14.28515625" style="104" customWidth="1"/>
    <col min="5134" max="5376" width="12" style="104"/>
    <col min="5377" max="5377" width="18.7109375" style="104" customWidth="1"/>
    <col min="5378" max="5378" width="52" style="104" customWidth="1"/>
    <col min="5379" max="5381" width="0" style="104" hidden="1" customWidth="1"/>
    <col min="5382" max="5382" width="13" style="104" customWidth="1"/>
    <col min="5383" max="5385" width="12" style="104" customWidth="1"/>
    <col min="5386" max="5386" width="13.5703125" style="104" customWidth="1"/>
    <col min="5387" max="5387" width="12" style="104" customWidth="1"/>
    <col min="5388" max="5388" width="16" style="104" customWidth="1"/>
    <col min="5389" max="5389" width="14.28515625" style="104" customWidth="1"/>
    <col min="5390" max="5632" width="12" style="104"/>
    <col min="5633" max="5633" width="18.7109375" style="104" customWidth="1"/>
    <col min="5634" max="5634" width="52" style="104" customWidth="1"/>
    <col min="5635" max="5637" width="0" style="104" hidden="1" customWidth="1"/>
    <col min="5638" max="5638" width="13" style="104" customWidth="1"/>
    <col min="5639" max="5641" width="12" style="104" customWidth="1"/>
    <col min="5642" max="5642" width="13.5703125" style="104" customWidth="1"/>
    <col min="5643" max="5643" width="12" style="104" customWidth="1"/>
    <col min="5644" max="5644" width="16" style="104" customWidth="1"/>
    <col min="5645" max="5645" width="14.28515625" style="104" customWidth="1"/>
    <col min="5646" max="5888" width="12" style="104"/>
    <col min="5889" max="5889" width="18.7109375" style="104" customWidth="1"/>
    <col min="5890" max="5890" width="52" style="104" customWidth="1"/>
    <col min="5891" max="5893" width="0" style="104" hidden="1" customWidth="1"/>
    <col min="5894" max="5894" width="13" style="104" customWidth="1"/>
    <col min="5895" max="5897" width="12" style="104" customWidth="1"/>
    <col min="5898" max="5898" width="13.5703125" style="104" customWidth="1"/>
    <col min="5899" max="5899" width="12" style="104" customWidth="1"/>
    <col min="5900" max="5900" width="16" style="104" customWidth="1"/>
    <col min="5901" max="5901" width="14.28515625" style="104" customWidth="1"/>
    <col min="5902" max="6144" width="12" style="104"/>
    <col min="6145" max="6145" width="18.7109375" style="104" customWidth="1"/>
    <col min="6146" max="6146" width="52" style="104" customWidth="1"/>
    <col min="6147" max="6149" width="0" style="104" hidden="1" customWidth="1"/>
    <col min="6150" max="6150" width="13" style="104" customWidth="1"/>
    <col min="6151" max="6153" width="12" style="104" customWidth="1"/>
    <col min="6154" max="6154" width="13.5703125" style="104" customWidth="1"/>
    <col min="6155" max="6155" width="12" style="104" customWidth="1"/>
    <col min="6156" max="6156" width="16" style="104" customWidth="1"/>
    <col min="6157" max="6157" width="14.28515625" style="104" customWidth="1"/>
    <col min="6158" max="6400" width="12" style="104"/>
    <col min="6401" max="6401" width="18.7109375" style="104" customWidth="1"/>
    <col min="6402" max="6402" width="52" style="104" customWidth="1"/>
    <col min="6403" max="6405" width="0" style="104" hidden="1" customWidth="1"/>
    <col min="6406" max="6406" width="13" style="104" customWidth="1"/>
    <col min="6407" max="6409" width="12" style="104" customWidth="1"/>
    <col min="6410" max="6410" width="13.5703125" style="104" customWidth="1"/>
    <col min="6411" max="6411" width="12" style="104" customWidth="1"/>
    <col min="6412" max="6412" width="16" style="104" customWidth="1"/>
    <col min="6413" max="6413" width="14.28515625" style="104" customWidth="1"/>
    <col min="6414" max="6656" width="12" style="104"/>
    <col min="6657" max="6657" width="18.7109375" style="104" customWidth="1"/>
    <col min="6658" max="6658" width="52" style="104" customWidth="1"/>
    <col min="6659" max="6661" width="0" style="104" hidden="1" customWidth="1"/>
    <col min="6662" max="6662" width="13" style="104" customWidth="1"/>
    <col min="6663" max="6665" width="12" style="104" customWidth="1"/>
    <col min="6666" max="6666" width="13.5703125" style="104" customWidth="1"/>
    <col min="6667" max="6667" width="12" style="104" customWidth="1"/>
    <col min="6668" max="6668" width="16" style="104" customWidth="1"/>
    <col min="6669" max="6669" width="14.28515625" style="104" customWidth="1"/>
    <col min="6670" max="6912" width="12" style="104"/>
    <col min="6913" max="6913" width="18.7109375" style="104" customWidth="1"/>
    <col min="6914" max="6914" width="52" style="104" customWidth="1"/>
    <col min="6915" max="6917" width="0" style="104" hidden="1" customWidth="1"/>
    <col min="6918" max="6918" width="13" style="104" customWidth="1"/>
    <col min="6919" max="6921" width="12" style="104" customWidth="1"/>
    <col min="6922" max="6922" width="13.5703125" style="104" customWidth="1"/>
    <col min="6923" max="6923" width="12" style="104" customWidth="1"/>
    <col min="6924" max="6924" width="16" style="104" customWidth="1"/>
    <col min="6925" max="6925" width="14.28515625" style="104" customWidth="1"/>
    <col min="6926" max="7168" width="12" style="104"/>
    <col min="7169" max="7169" width="18.7109375" style="104" customWidth="1"/>
    <col min="7170" max="7170" width="52" style="104" customWidth="1"/>
    <col min="7171" max="7173" width="0" style="104" hidden="1" customWidth="1"/>
    <col min="7174" max="7174" width="13" style="104" customWidth="1"/>
    <col min="7175" max="7177" width="12" style="104" customWidth="1"/>
    <col min="7178" max="7178" width="13.5703125" style="104" customWidth="1"/>
    <col min="7179" max="7179" width="12" style="104" customWidth="1"/>
    <col min="7180" max="7180" width="16" style="104" customWidth="1"/>
    <col min="7181" max="7181" width="14.28515625" style="104" customWidth="1"/>
    <col min="7182" max="7424" width="12" style="104"/>
    <col min="7425" max="7425" width="18.7109375" style="104" customWidth="1"/>
    <col min="7426" max="7426" width="52" style="104" customWidth="1"/>
    <col min="7427" max="7429" width="0" style="104" hidden="1" customWidth="1"/>
    <col min="7430" max="7430" width="13" style="104" customWidth="1"/>
    <col min="7431" max="7433" width="12" style="104" customWidth="1"/>
    <col min="7434" max="7434" width="13.5703125" style="104" customWidth="1"/>
    <col min="7435" max="7435" width="12" style="104" customWidth="1"/>
    <col min="7436" max="7436" width="16" style="104" customWidth="1"/>
    <col min="7437" max="7437" width="14.28515625" style="104" customWidth="1"/>
    <col min="7438" max="7680" width="12" style="104"/>
    <col min="7681" max="7681" width="18.7109375" style="104" customWidth="1"/>
    <col min="7682" max="7682" width="52" style="104" customWidth="1"/>
    <col min="7683" max="7685" width="0" style="104" hidden="1" customWidth="1"/>
    <col min="7686" max="7686" width="13" style="104" customWidth="1"/>
    <col min="7687" max="7689" width="12" style="104" customWidth="1"/>
    <col min="7690" max="7690" width="13.5703125" style="104" customWidth="1"/>
    <col min="7691" max="7691" width="12" style="104" customWidth="1"/>
    <col min="7692" max="7692" width="16" style="104" customWidth="1"/>
    <col min="7693" max="7693" width="14.28515625" style="104" customWidth="1"/>
    <col min="7694" max="7936" width="12" style="104"/>
    <col min="7937" max="7937" width="18.7109375" style="104" customWidth="1"/>
    <col min="7938" max="7938" width="52" style="104" customWidth="1"/>
    <col min="7939" max="7941" width="0" style="104" hidden="1" customWidth="1"/>
    <col min="7942" max="7942" width="13" style="104" customWidth="1"/>
    <col min="7943" max="7945" width="12" style="104" customWidth="1"/>
    <col min="7946" max="7946" width="13.5703125" style="104" customWidth="1"/>
    <col min="7947" max="7947" width="12" style="104" customWidth="1"/>
    <col min="7948" max="7948" width="16" style="104" customWidth="1"/>
    <col min="7949" max="7949" width="14.28515625" style="104" customWidth="1"/>
    <col min="7950" max="8192" width="12" style="104"/>
    <col min="8193" max="8193" width="18.7109375" style="104" customWidth="1"/>
    <col min="8194" max="8194" width="52" style="104" customWidth="1"/>
    <col min="8195" max="8197" width="0" style="104" hidden="1" customWidth="1"/>
    <col min="8198" max="8198" width="13" style="104" customWidth="1"/>
    <col min="8199" max="8201" width="12" style="104" customWidth="1"/>
    <col min="8202" max="8202" width="13.5703125" style="104" customWidth="1"/>
    <col min="8203" max="8203" width="12" style="104" customWidth="1"/>
    <col min="8204" max="8204" width="16" style="104" customWidth="1"/>
    <col min="8205" max="8205" width="14.28515625" style="104" customWidth="1"/>
    <col min="8206" max="8448" width="12" style="104"/>
    <col min="8449" max="8449" width="18.7109375" style="104" customWidth="1"/>
    <col min="8450" max="8450" width="52" style="104" customWidth="1"/>
    <col min="8451" max="8453" width="0" style="104" hidden="1" customWidth="1"/>
    <col min="8454" max="8454" width="13" style="104" customWidth="1"/>
    <col min="8455" max="8457" width="12" style="104" customWidth="1"/>
    <col min="8458" max="8458" width="13.5703125" style="104" customWidth="1"/>
    <col min="8459" max="8459" width="12" style="104" customWidth="1"/>
    <col min="8460" max="8460" width="16" style="104" customWidth="1"/>
    <col min="8461" max="8461" width="14.28515625" style="104" customWidth="1"/>
    <col min="8462" max="8704" width="12" style="104"/>
    <col min="8705" max="8705" width="18.7109375" style="104" customWidth="1"/>
    <col min="8706" max="8706" width="52" style="104" customWidth="1"/>
    <col min="8707" max="8709" width="0" style="104" hidden="1" customWidth="1"/>
    <col min="8710" max="8710" width="13" style="104" customWidth="1"/>
    <col min="8711" max="8713" width="12" style="104" customWidth="1"/>
    <col min="8714" max="8714" width="13.5703125" style="104" customWidth="1"/>
    <col min="8715" max="8715" width="12" style="104" customWidth="1"/>
    <col min="8716" max="8716" width="16" style="104" customWidth="1"/>
    <col min="8717" max="8717" width="14.28515625" style="104" customWidth="1"/>
    <col min="8718" max="8960" width="12" style="104"/>
    <col min="8961" max="8961" width="18.7109375" style="104" customWidth="1"/>
    <col min="8962" max="8962" width="52" style="104" customWidth="1"/>
    <col min="8963" max="8965" width="0" style="104" hidden="1" customWidth="1"/>
    <col min="8966" max="8966" width="13" style="104" customWidth="1"/>
    <col min="8967" max="8969" width="12" style="104" customWidth="1"/>
    <col min="8970" max="8970" width="13.5703125" style="104" customWidth="1"/>
    <col min="8971" max="8971" width="12" style="104" customWidth="1"/>
    <col min="8972" max="8972" width="16" style="104" customWidth="1"/>
    <col min="8973" max="8973" width="14.28515625" style="104" customWidth="1"/>
    <col min="8974" max="9216" width="12" style="104"/>
    <col min="9217" max="9217" width="18.7109375" style="104" customWidth="1"/>
    <col min="9218" max="9218" width="52" style="104" customWidth="1"/>
    <col min="9219" max="9221" width="0" style="104" hidden="1" customWidth="1"/>
    <col min="9222" max="9222" width="13" style="104" customWidth="1"/>
    <col min="9223" max="9225" width="12" style="104" customWidth="1"/>
    <col min="9226" max="9226" width="13.5703125" style="104" customWidth="1"/>
    <col min="9227" max="9227" width="12" style="104" customWidth="1"/>
    <col min="9228" max="9228" width="16" style="104" customWidth="1"/>
    <col min="9229" max="9229" width="14.28515625" style="104" customWidth="1"/>
    <col min="9230" max="9472" width="12" style="104"/>
    <col min="9473" max="9473" width="18.7109375" style="104" customWidth="1"/>
    <col min="9474" max="9474" width="52" style="104" customWidth="1"/>
    <col min="9475" max="9477" width="0" style="104" hidden="1" customWidth="1"/>
    <col min="9478" max="9478" width="13" style="104" customWidth="1"/>
    <col min="9479" max="9481" width="12" style="104" customWidth="1"/>
    <col min="9482" max="9482" width="13.5703125" style="104" customWidth="1"/>
    <col min="9483" max="9483" width="12" style="104" customWidth="1"/>
    <col min="9484" max="9484" width="16" style="104" customWidth="1"/>
    <col min="9485" max="9485" width="14.28515625" style="104" customWidth="1"/>
    <col min="9486" max="9728" width="12" style="104"/>
    <col min="9729" max="9729" width="18.7109375" style="104" customWidth="1"/>
    <col min="9730" max="9730" width="52" style="104" customWidth="1"/>
    <col min="9731" max="9733" width="0" style="104" hidden="1" customWidth="1"/>
    <col min="9734" max="9734" width="13" style="104" customWidth="1"/>
    <col min="9735" max="9737" width="12" style="104" customWidth="1"/>
    <col min="9738" max="9738" width="13.5703125" style="104" customWidth="1"/>
    <col min="9739" max="9739" width="12" style="104" customWidth="1"/>
    <col min="9740" max="9740" width="16" style="104" customWidth="1"/>
    <col min="9741" max="9741" width="14.28515625" style="104" customWidth="1"/>
    <col min="9742" max="9984" width="12" style="104"/>
    <col min="9985" max="9985" width="18.7109375" style="104" customWidth="1"/>
    <col min="9986" max="9986" width="52" style="104" customWidth="1"/>
    <col min="9987" max="9989" width="0" style="104" hidden="1" customWidth="1"/>
    <col min="9990" max="9990" width="13" style="104" customWidth="1"/>
    <col min="9991" max="9993" width="12" style="104" customWidth="1"/>
    <col min="9994" max="9994" width="13.5703125" style="104" customWidth="1"/>
    <col min="9995" max="9995" width="12" style="104" customWidth="1"/>
    <col min="9996" max="9996" width="16" style="104" customWidth="1"/>
    <col min="9997" max="9997" width="14.28515625" style="104" customWidth="1"/>
    <col min="9998" max="10240" width="12" style="104"/>
    <col min="10241" max="10241" width="18.7109375" style="104" customWidth="1"/>
    <col min="10242" max="10242" width="52" style="104" customWidth="1"/>
    <col min="10243" max="10245" width="0" style="104" hidden="1" customWidth="1"/>
    <col min="10246" max="10246" width="13" style="104" customWidth="1"/>
    <col min="10247" max="10249" width="12" style="104" customWidth="1"/>
    <col min="10250" max="10250" width="13.5703125" style="104" customWidth="1"/>
    <col min="10251" max="10251" width="12" style="104" customWidth="1"/>
    <col min="10252" max="10252" width="16" style="104" customWidth="1"/>
    <col min="10253" max="10253" width="14.28515625" style="104" customWidth="1"/>
    <col min="10254" max="10496" width="12" style="104"/>
    <col min="10497" max="10497" width="18.7109375" style="104" customWidth="1"/>
    <col min="10498" max="10498" width="52" style="104" customWidth="1"/>
    <col min="10499" max="10501" width="0" style="104" hidden="1" customWidth="1"/>
    <col min="10502" max="10502" width="13" style="104" customWidth="1"/>
    <col min="10503" max="10505" width="12" style="104" customWidth="1"/>
    <col min="10506" max="10506" width="13.5703125" style="104" customWidth="1"/>
    <col min="10507" max="10507" width="12" style="104" customWidth="1"/>
    <col min="10508" max="10508" width="16" style="104" customWidth="1"/>
    <col min="10509" max="10509" width="14.28515625" style="104" customWidth="1"/>
    <col min="10510" max="10752" width="12" style="104"/>
    <col min="10753" max="10753" width="18.7109375" style="104" customWidth="1"/>
    <col min="10754" max="10754" width="52" style="104" customWidth="1"/>
    <col min="10755" max="10757" width="0" style="104" hidden="1" customWidth="1"/>
    <col min="10758" max="10758" width="13" style="104" customWidth="1"/>
    <col min="10759" max="10761" width="12" style="104" customWidth="1"/>
    <col min="10762" max="10762" width="13.5703125" style="104" customWidth="1"/>
    <col min="10763" max="10763" width="12" style="104" customWidth="1"/>
    <col min="10764" max="10764" width="16" style="104" customWidth="1"/>
    <col min="10765" max="10765" width="14.28515625" style="104" customWidth="1"/>
    <col min="10766" max="11008" width="12" style="104"/>
    <col min="11009" max="11009" width="18.7109375" style="104" customWidth="1"/>
    <col min="11010" max="11010" width="52" style="104" customWidth="1"/>
    <col min="11011" max="11013" width="0" style="104" hidden="1" customWidth="1"/>
    <col min="11014" max="11014" width="13" style="104" customWidth="1"/>
    <col min="11015" max="11017" width="12" style="104" customWidth="1"/>
    <col min="11018" max="11018" width="13.5703125" style="104" customWidth="1"/>
    <col min="11019" max="11019" width="12" style="104" customWidth="1"/>
    <col min="11020" max="11020" width="16" style="104" customWidth="1"/>
    <col min="11021" max="11021" width="14.28515625" style="104" customWidth="1"/>
    <col min="11022" max="11264" width="12" style="104"/>
    <col min="11265" max="11265" width="18.7109375" style="104" customWidth="1"/>
    <col min="11266" max="11266" width="52" style="104" customWidth="1"/>
    <col min="11267" max="11269" width="0" style="104" hidden="1" customWidth="1"/>
    <col min="11270" max="11270" width="13" style="104" customWidth="1"/>
    <col min="11271" max="11273" width="12" style="104" customWidth="1"/>
    <col min="11274" max="11274" width="13.5703125" style="104" customWidth="1"/>
    <col min="11275" max="11275" width="12" style="104" customWidth="1"/>
    <col min="11276" max="11276" width="16" style="104" customWidth="1"/>
    <col min="11277" max="11277" width="14.28515625" style="104" customWidth="1"/>
    <col min="11278" max="11520" width="12" style="104"/>
    <col min="11521" max="11521" width="18.7109375" style="104" customWidth="1"/>
    <col min="11522" max="11522" width="52" style="104" customWidth="1"/>
    <col min="11523" max="11525" width="0" style="104" hidden="1" customWidth="1"/>
    <col min="11526" max="11526" width="13" style="104" customWidth="1"/>
    <col min="11527" max="11529" width="12" style="104" customWidth="1"/>
    <col min="11530" max="11530" width="13.5703125" style="104" customWidth="1"/>
    <col min="11531" max="11531" width="12" style="104" customWidth="1"/>
    <col min="11532" max="11532" width="16" style="104" customWidth="1"/>
    <col min="11533" max="11533" width="14.28515625" style="104" customWidth="1"/>
    <col min="11534" max="11776" width="12" style="104"/>
    <col min="11777" max="11777" width="18.7109375" style="104" customWidth="1"/>
    <col min="11778" max="11778" width="52" style="104" customWidth="1"/>
    <col min="11779" max="11781" width="0" style="104" hidden="1" customWidth="1"/>
    <col min="11782" max="11782" width="13" style="104" customWidth="1"/>
    <col min="11783" max="11785" width="12" style="104" customWidth="1"/>
    <col min="11786" max="11786" width="13.5703125" style="104" customWidth="1"/>
    <col min="11787" max="11787" width="12" style="104" customWidth="1"/>
    <col min="11788" max="11788" width="16" style="104" customWidth="1"/>
    <col min="11789" max="11789" width="14.28515625" style="104" customWidth="1"/>
    <col min="11790" max="12032" width="12" style="104"/>
    <col min="12033" max="12033" width="18.7109375" style="104" customWidth="1"/>
    <col min="12034" max="12034" width="52" style="104" customWidth="1"/>
    <col min="12035" max="12037" width="0" style="104" hidden="1" customWidth="1"/>
    <col min="12038" max="12038" width="13" style="104" customWidth="1"/>
    <col min="12039" max="12041" width="12" style="104" customWidth="1"/>
    <col min="12042" max="12042" width="13.5703125" style="104" customWidth="1"/>
    <col min="12043" max="12043" width="12" style="104" customWidth="1"/>
    <col min="12044" max="12044" width="16" style="104" customWidth="1"/>
    <col min="12045" max="12045" width="14.28515625" style="104" customWidth="1"/>
    <col min="12046" max="12288" width="12" style="104"/>
    <col min="12289" max="12289" width="18.7109375" style="104" customWidth="1"/>
    <col min="12290" max="12290" width="52" style="104" customWidth="1"/>
    <col min="12291" max="12293" width="0" style="104" hidden="1" customWidth="1"/>
    <col min="12294" max="12294" width="13" style="104" customWidth="1"/>
    <col min="12295" max="12297" width="12" style="104" customWidth="1"/>
    <col min="12298" max="12298" width="13.5703125" style="104" customWidth="1"/>
    <col min="12299" max="12299" width="12" style="104" customWidth="1"/>
    <col min="12300" max="12300" width="16" style="104" customWidth="1"/>
    <col min="12301" max="12301" width="14.28515625" style="104" customWidth="1"/>
    <col min="12302" max="12544" width="12" style="104"/>
    <col min="12545" max="12545" width="18.7109375" style="104" customWidth="1"/>
    <col min="12546" max="12546" width="52" style="104" customWidth="1"/>
    <col min="12547" max="12549" width="0" style="104" hidden="1" customWidth="1"/>
    <col min="12550" max="12550" width="13" style="104" customWidth="1"/>
    <col min="12551" max="12553" width="12" style="104" customWidth="1"/>
    <col min="12554" max="12554" width="13.5703125" style="104" customWidth="1"/>
    <col min="12555" max="12555" width="12" style="104" customWidth="1"/>
    <col min="12556" max="12556" width="16" style="104" customWidth="1"/>
    <col min="12557" max="12557" width="14.28515625" style="104" customWidth="1"/>
    <col min="12558" max="12800" width="12" style="104"/>
    <col min="12801" max="12801" width="18.7109375" style="104" customWidth="1"/>
    <col min="12802" max="12802" width="52" style="104" customWidth="1"/>
    <col min="12803" max="12805" width="0" style="104" hidden="1" customWidth="1"/>
    <col min="12806" max="12806" width="13" style="104" customWidth="1"/>
    <col min="12807" max="12809" width="12" style="104" customWidth="1"/>
    <col min="12810" max="12810" width="13.5703125" style="104" customWidth="1"/>
    <col min="12811" max="12811" width="12" style="104" customWidth="1"/>
    <col min="12812" max="12812" width="16" style="104" customWidth="1"/>
    <col min="12813" max="12813" width="14.28515625" style="104" customWidth="1"/>
    <col min="12814" max="13056" width="12" style="104"/>
    <col min="13057" max="13057" width="18.7109375" style="104" customWidth="1"/>
    <col min="13058" max="13058" width="52" style="104" customWidth="1"/>
    <col min="13059" max="13061" width="0" style="104" hidden="1" customWidth="1"/>
    <col min="13062" max="13062" width="13" style="104" customWidth="1"/>
    <col min="13063" max="13065" width="12" style="104" customWidth="1"/>
    <col min="13066" max="13066" width="13.5703125" style="104" customWidth="1"/>
    <col min="13067" max="13067" width="12" style="104" customWidth="1"/>
    <col min="13068" max="13068" width="16" style="104" customWidth="1"/>
    <col min="13069" max="13069" width="14.28515625" style="104" customWidth="1"/>
    <col min="13070" max="13312" width="12" style="104"/>
    <col min="13313" max="13313" width="18.7109375" style="104" customWidth="1"/>
    <col min="13314" max="13314" width="52" style="104" customWidth="1"/>
    <col min="13315" max="13317" width="0" style="104" hidden="1" customWidth="1"/>
    <col min="13318" max="13318" width="13" style="104" customWidth="1"/>
    <col min="13319" max="13321" width="12" style="104" customWidth="1"/>
    <col min="13322" max="13322" width="13.5703125" style="104" customWidth="1"/>
    <col min="13323" max="13323" width="12" style="104" customWidth="1"/>
    <col min="13324" max="13324" width="16" style="104" customWidth="1"/>
    <col min="13325" max="13325" width="14.28515625" style="104" customWidth="1"/>
    <col min="13326" max="13568" width="12" style="104"/>
    <col min="13569" max="13569" width="18.7109375" style="104" customWidth="1"/>
    <col min="13570" max="13570" width="52" style="104" customWidth="1"/>
    <col min="13571" max="13573" width="0" style="104" hidden="1" customWidth="1"/>
    <col min="13574" max="13574" width="13" style="104" customWidth="1"/>
    <col min="13575" max="13577" width="12" style="104" customWidth="1"/>
    <col min="13578" max="13578" width="13.5703125" style="104" customWidth="1"/>
    <col min="13579" max="13579" width="12" style="104" customWidth="1"/>
    <col min="13580" max="13580" width="16" style="104" customWidth="1"/>
    <col min="13581" max="13581" width="14.28515625" style="104" customWidth="1"/>
    <col min="13582" max="13824" width="12" style="104"/>
    <col min="13825" max="13825" width="18.7109375" style="104" customWidth="1"/>
    <col min="13826" max="13826" width="52" style="104" customWidth="1"/>
    <col min="13827" max="13829" width="0" style="104" hidden="1" customWidth="1"/>
    <col min="13830" max="13830" width="13" style="104" customWidth="1"/>
    <col min="13831" max="13833" width="12" style="104" customWidth="1"/>
    <col min="13834" max="13834" width="13.5703125" style="104" customWidth="1"/>
    <col min="13835" max="13835" width="12" style="104" customWidth="1"/>
    <col min="13836" max="13836" width="16" style="104" customWidth="1"/>
    <col min="13837" max="13837" width="14.28515625" style="104" customWidth="1"/>
    <col min="13838" max="14080" width="12" style="104"/>
    <col min="14081" max="14081" width="18.7109375" style="104" customWidth="1"/>
    <col min="14082" max="14082" width="52" style="104" customWidth="1"/>
    <col min="14083" max="14085" width="0" style="104" hidden="1" customWidth="1"/>
    <col min="14086" max="14086" width="13" style="104" customWidth="1"/>
    <col min="14087" max="14089" width="12" style="104" customWidth="1"/>
    <col min="14090" max="14090" width="13.5703125" style="104" customWidth="1"/>
    <col min="14091" max="14091" width="12" style="104" customWidth="1"/>
    <col min="14092" max="14092" width="16" style="104" customWidth="1"/>
    <col min="14093" max="14093" width="14.28515625" style="104" customWidth="1"/>
    <col min="14094" max="14336" width="12" style="104"/>
    <col min="14337" max="14337" width="18.7109375" style="104" customWidth="1"/>
    <col min="14338" max="14338" width="52" style="104" customWidth="1"/>
    <col min="14339" max="14341" width="0" style="104" hidden="1" customWidth="1"/>
    <col min="14342" max="14342" width="13" style="104" customWidth="1"/>
    <col min="14343" max="14345" width="12" style="104" customWidth="1"/>
    <col min="14346" max="14346" width="13.5703125" style="104" customWidth="1"/>
    <col min="14347" max="14347" width="12" style="104" customWidth="1"/>
    <col min="14348" max="14348" width="16" style="104" customWidth="1"/>
    <col min="14349" max="14349" width="14.28515625" style="104" customWidth="1"/>
    <col min="14350" max="14592" width="12" style="104"/>
    <col min="14593" max="14593" width="18.7109375" style="104" customWidth="1"/>
    <col min="14594" max="14594" width="52" style="104" customWidth="1"/>
    <col min="14595" max="14597" width="0" style="104" hidden="1" customWidth="1"/>
    <col min="14598" max="14598" width="13" style="104" customWidth="1"/>
    <col min="14599" max="14601" width="12" style="104" customWidth="1"/>
    <col min="14602" max="14602" width="13.5703125" style="104" customWidth="1"/>
    <col min="14603" max="14603" width="12" style="104" customWidth="1"/>
    <col min="14604" max="14604" width="16" style="104" customWidth="1"/>
    <col min="14605" max="14605" width="14.28515625" style="104" customWidth="1"/>
    <col min="14606" max="14848" width="12" style="104"/>
    <col min="14849" max="14849" width="18.7109375" style="104" customWidth="1"/>
    <col min="14850" max="14850" width="52" style="104" customWidth="1"/>
    <col min="14851" max="14853" width="0" style="104" hidden="1" customWidth="1"/>
    <col min="14854" max="14854" width="13" style="104" customWidth="1"/>
    <col min="14855" max="14857" width="12" style="104" customWidth="1"/>
    <col min="14858" max="14858" width="13.5703125" style="104" customWidth="1"/>
    <col min="14859" max="14859" width="12" style="104" customWidth="1"/>
    <col min="14860" max="14860" width="16" style="104" customWidth="1"/>
    <col min="14861" max="14861" width="14.28515625" style="104" customWidth="1"/>
    <col min="14862" max="15104" width="12" style="104"/>
    <col min="15105" max="15105" width="18.7109375" style="104" customWidth="1"/>
    <col min="15106" max="15106" width="52" style="104" customWidth="1"/>
    <col min="15107" max="15109" width="0" style="104" hidden="1" customWidth="1"/>
    <col min="15110" max="15110" width="13" style="104" customWidth="1"/>
    <col min="15111" max="15113" width="12" style="104" customWidth="1"/>
    <col min="15114" max="15114" width="13.5703125" style="104" customWidth="1"/>
    <col min="15115" max="15115" width="12" style="104" customWidth="1"/>
    <col min="15116" max="15116" width="16" style="104" customWidth="1"/>
    <col min="15117" max="15117" width="14.28515625" style="104" customWidth="1"/>
    <col min="15118" max="15360" width="12" style="104"/>
    <col min="15361" max="15361" width="18.7109375" style="104" customWidth="1"/>
    <col min="15362" max="15362" width="52" style="104" customWidth="1"/>
    <col min="15363" max="15365" width="0" style="104" hidden="1" customWidth="1"/>
    <col min="15366" max="15366" width="13" style="104" customWidth="1"/>
    <col min="15367" max="15369" width="12" style="104" customWidth="1"/>
    <col min="15370" max="15370" width="13.5703125" style="104" customWidth="1"/>
    <col min="15371" max="15371" width="12" style="104" customWidth="1"/>
    <col min="15372" max="15372" width="16" style="104" customWidth="1"/>
    <col min="15373" max="15373" width="14.28515625" style="104" customWidth="1"/>
    <col min="15374" max="15616" width="12" style="104"/>
    <col min="15617" max="15617" width="18.7109375" style="104" customWidth="1"/>
    <col min="15618" max="15618" width="52" style="104" customWidth="1"/>
    <col min="15619" max="15621" width="0" style="104" hidden="1" customWidth="1"/>
    <col min="15622" max="15622" width="13" style="104" customWidth="1"/>
    <col min="15623" max="15625" width="12" style="104" customWidth="1"/>
    <col min="15626" max="15626" width="13.5703125" style="104" customWidth="1"/>
    <col min="15627" max="15627" width="12" style="104" customWidth="1"/>
    <col min="15628" max="15628" width="16" style="104" customWidth="1"/>
    <col min="15629" max="15629" width="14.28515625" style="104" customWidth="1"/>
    <col min="15630" max="15872" width="12" style="104"/>
    <col min="15873" max="15873" width="18.7109375" style="104" customWidth="1"/>
    <col min="15874" max="15874" width="52" style="104" customWidth="1"/>
    <col min="15875" max="15877" width="0" style="104" hidden="1" customWidth="1"/>
    <col min="15878" max="15878" width="13" style="104" customWidth="1"/>
    <col min="15879" max="15881" width="12" style="104" customWidth="1"/>
    <col min="15882" max="15882" width="13.5703125" style="104" customWidth="1"/>
    <col min="15883" max="15883" width="12" style="104" customWidth="1"/>
    <col min="15884" max="15884" width="16" style="104" customWidth="1"/>
    <col min="15885" max="15885" width="14.28515625" style="104" customWidth="1"/>
    <col min="15886" max="16128" width="12" style="104"/>
    <col min="16129" max="16129" width="18.7109375" style="104" customWidth="1"/>
    <col min="16130" max="16130" width="52" style="104" customWidth="1"/>
    <col min="16131" max="16133" width="0" style="104" hidden="1" customWidth="1"/>
    <col min="16134" max="16134" width="13" style="104" customWidth="1"/>
    <col min="16135" max="16137" width="12" style="104" customWidth="1"/>
    <col min="16138" max="16138" width="13.5703125" style="104" customWidth="1"/>
    <col min="16139" max="16139" width="12" style="104" customWidth="1"/>
    <col min="16140" max="16140" width="16" style="104" customWidth="1"/>
    <col min="16141" max="16141" width="14.28515625" style="104" customWidth="1"/>
    <col min="16142" max="16384" width="12" style="104"/>
  </cols>
  <sheetData>
    <row r="3" spans="1:17" ht="15">
      <c r="A3" s="344" t="s">
        <v>2553</v>
      </c>
      <c r="B3" s="344"/>
      <c r="C3" s="344"/>
      <c r="D3" s="344"/>
      <c r="E3" s="344"/>
      <c r="F3" s="344"/>
    </row>
    <row r="6" spans="1:17" s="103" customFormat="1" ht="12.75" customHeight="1">
      <c r="A6" s="102" t="s">
        <v>2432</v>
      </c>
      <c r="B6" s="102"/>
      <c r="C6" s="102"/>
      <c r="D6" s="102"/>
      <c r="E6" s="102"/>
      <c r="O6" s="104"/>
      <c r="P6" s="104"/>
      <c r="Q6" s="104"/>
    </row>
    <row r="7" spans="1:17" s="103" customFormat="1" ht="3" customHeight="1">
      <c r="A7" s="105"/>
      <c r="B7" s="105"/>
      <c r="C7" s="105"/>
      <c r="O7" s="104"/>
      <c r="P7" s="104"/>
      <c r="Q7" s="104"/>
    </row>
    <row r="8" spans="1:17" s="103" customFormat="1" ht="3" customHeight="1">
      <c r="A8" s="106"/>
      <c r="B8" s="106"/>
      <c r="C8" s="106"/>
      <c r="D8" s="107"/>
      <c r="E8" s="107"/>
      <c r="O8" s="104"/>
      <c r="P8" s="104"/>
      <c r="Q8" s="104"/>
    </row>
    <row r="9" spans="1:17" s="103" customFormat="1" ht="3" customHeight="1">
      <c r="A9" s="108"/>
      <c r="B9" s="108"/>
      <c r="C9" s="109"/>
      <c r="D9" s="107"/>
      <c r="E9" s="107"/>
      <c r="O9" s="104"/>
      <c r="P9" s="104"/>
      <c r="Q9" s="104"/>
    </row>
    <row r="10" spans="1:17" s="110" customFormat="1" ht="17.100000000000001" hidden="1" customHeight="1">
      <c r="A10" s="110" t="s">
        <v>2433</v>
      </c>
      <c r="B10" s="111"/>
      <c r="C10" s="112"/>
      <c r="D10" s="113"/>
      <c r="E10" s="114"/>
      <c r="F10" s="114"/>
      <c r="G10" s="114"/>
      <c r="H10" s="114"/>
      <c r="I10" s="114"/>
      <c r="O10" s="115"/>
      <c r="P10" s="115"/>
      <c r="Q10" s="115"/>
    </row>
    <row r="11" spans="1:17" s="103" customFormat="1" ht="12.75" hidden="1" customHeight="1">
      <c r="A11" s="107"/>
      <c r="B11" s="116"/>
      <c r="C11" s="117"/>
      <c r="D11" s="118"/>
      <c r="E11" s="119"/>
      <c r="F11" s="119"/>
      <c r="G11" s="119"/>
      <c r="H11" s="119"/>
      <c r="I11" s="119"/>
      <c r="O11" s="104"/>
      <c r="P11" s="104"/>
      <c r="Q11" s="104"/>
    </row>
    <row r="12" spans="1:17" s="110" customFormat="1" ht="17.100000000000001" customHeight="1">
      <c r="A12" s="110" t="s">
        <v>2434</v>
      </c>
      <c r="B12" s="224" t="s">
        <v>2550</v>
      </c>
      <c r="C12" s="120"/>
      <c r="D12" s="113"/>
      <c r="E12" s="114"/>
      <c r="F12" s="114"/>
      <c r="G12" s="114"/>
      <c r="H12" s="114"/>
      <c r="I12" s="114"/>
      <c r="O12" s="115"/>
      <c r="P12" s="115"/>
      <c r="Q12" s="115"/>
    </row>
    <row r="13" spans="1:17" s="103" customFormat="1" ht="12.75" customHeight="1">
      <c r="A13" s="107"/>
      <c r="B13" s="121"/>
      <c r="C13" s="117"/>
      <c r="D13" s="118"/>
      <c r="E13" s="119"/>
      <c r="F13" s="119"/>
      <c r="G13" s="119"/>
      <c r="H13" s="119"/>
      <c r="I13" s="119"/>
      <c r="O13" s="104"/>
      <c r="P13" s="104"/>
      <c r="Q13" s="104"/>
    </row>
    <row r="14" spans="1:17" s="103" customFormat="1" ht="18.75" customHeight="1">
      <c r="A14" s="107" t="s">
        <v>2456</v>
      </c>
      <c r="B14" s="226">
        <v>19517</v>
      </c>
      <c r="C14" s="117"/>
      <c r="D14" s="118"/>
      <c r="E14" s="119"/>
      <c r="F14" s="119"/>
      <c r="G14" s="119"/>
      <c r="H14" s="119"/>
      <c r="I14" s="119"/>
      <c r="O14" s="104"/>
      <c r="P14" s="104"/>
      <c r="Q14" s="104"/>
    </row>
    <row r="15" spans="1:17" s="103" customFormat="1" ht="12.75" customHeight="1">
      <c r="A15" s="107"/>
      <c r="B15" s="121"/>
      <c r="C15" s="117"/>
      <c r="D15" s="118"/>
      <c r="E15" s="119"/>
      <c r="F15" s="119"/>
      <c r="G15" s="119"/>
      <c r="H15" s="119"/>
      <c r="I15" s="119"/>
      <c r="O15" s="104"/>
      <c r="P15" s="104"/>
      <c r="Q15" s="104"/>
    </row>
    <row r="16" spans="1:17" s="103" customFormat="1" ht="18" customHeight="1">
      <c r="A16" s="107" t="s">
        <v>2455</v>
      </c>
      <c r="B16" s="227">
        <v>2011</v>
      </c>
      <c r="C16" s="117"/>
      <c r="D16" s="118"/>
      <c r="E16" s="119"/>
      <c r="F16" s="119"/>
      <c r="G16" s="119"/>
      <c r="H16" s="119"/>
      <c r="I16" s="119"/>
      <c r="O16" s="104"/>
      <c r="P16" s="104"/>
      <c r="Q16" s="104"/>
    </row>
    <row r="17" spans="1:17" s="103" customFormat="1" ht="12.75" customHeight="1">
      <c r="B17" s="121"/>
      <c r="C17" s="118"/>
      <c r="D17" s="118"/>
      <c r="E17" s="119"/>
      <c r="F17" s="119"/>
      <c r="G17" s="119"/>
      <c r="H17" s="119"/>
      <c r="I17" s="119"/>
      <c r="O17" s="104"/>
      <c r="P17" s="104"/>
      <c r="Q17" s="104"/>
    </row>
    <row r="18" spans="1:17" s="103" customFormat="1" ht="18" customHeight="1">
      <c r="A18" s="103" t="s">
        <v>2435</v>
      </c>
      <c r="B18" s="226" t="s">
        <v>2551</v>
      </c>
      <c r="C18" s="118"/>
      <c r="D18" s="118"/>
      <c r="E18" s="119"/>
      <c r="F18" s="119"/>
      <c r="G18" s="119"/>
      <c r="H18" s="119"/>
      <c r="I18" s="119"/>
      <c r="O18" s="104"/>
      <c r="P18" s="104"/>
      <c r="Q18" s="104"/>
    </row>
    <row r="19" spans="1:17" s="103" customFormat="1" ht="12.75" customHeight="1">
      <c r="A19" s="107"/>
      <c r="B19" s="122"/>
      <c r="C19" s="119"/>
      <c r="D19" s="118"/>
      <c r="E19" s="119"/>
      <c r="F19" s="119"/>
      <c r="G19" s="119"/>
      <c r="H19" s="119"/>
      <c r="I19" s="119"/>
    </row>
    <row r="20" spans="1:17" s="110" customFormat="1" ht="17.100000000000001" hidden="1" customHeight="1">
      <c r="A20" s="110" t="s">
        <v>2436</v>
      </c>
      <c r="B20" s="342"/>
      <c r="C20" s="343"/>
      <c r="D20" s="113"/>
      <c r="E20" s="114"/>
      <c r="F20" s="114"/>
      <c r="G20" s="114"/>
      <c r="H20" s="114"/>
      <c r="I20" s="114"/>
    </row>
    <row r="21" spans="1:17" s="103" customFormat="1" ht="3.75" customHeight="1">
      <c r="B21" s="119"/>
      <c r="C21" s="119"/>
      <c r="D21" s="119"/>
      <c r="E21" s="119"/>
      <c r="F21" s="119"/>
      <c r="G21" s="119"/>
      <c r="H21" s="119"/>
      <c r="I21" s="119"/>
    </row>
    <row r="22" spans="1:17" s="110" customFormat="1" ht="17.100000000000001" hidden="1" customHeight="1">
      <c r="A22" s="110" t="s">
        <v>2437</v>
      </c>
      <c r="B22" s="114"/>
      <c r="C22" s="114"/>
      <c r="D22" s="114"/>
      <c r="E22" s="114"/>
      <c r="F22" s="114"/>
      <c r="G22" s="114"/>
      <c r="H22" s="114"/>
      <c r="I22" s="114"/>
    </row>
    <row r="23" spans="1:17" s="110" customFormat="1" ht="17.100000000000001" hidden="1" customHeight="1">
      <c r="A23" s="110" t="s">
        <v>2438</v>
      </c>
      <c r="B23" s="123"/>
      <c r="C23" s="114"/>
      <c r="D23" s="114"/>
      <c r="E23" s="114"/>
      <c r="F23" s="114"/>
      <c r="G23" s="114"/>
      <c r="H23" s="114"/>
      <c r="I23" s="124"/>
    </row>
    <row r="24" spans="1:17" s="110" customFormat="1" ht="17.100000000000001" hidden="1" customHeight="1">
      <c r="A24" s="110" t="s">
        <v>2439</v>
      </c>
      <c r="B24" s="125"/>
      <c r="C24" s="114"/>
      <c r="D24" s="114"/>
      <c r="E24" s="114"/>
      <c r="F24" s="114"/>
      <c r="G24" s="114"/>
      <c r="H24" s="114"/>
      <c r="I24" s="114"/>
    </row>
    <row r="25" spans="1:17" s="110" customFormat="1" ht="17.100000000000001" hidden="1" customHeight="1">
      <c r="A25" s="110" t="s">
        <v>2440</v>
      </c>
      <c r="B25" s="125"/>
      <c r="C25" s="114"/>
      <c r="D25" s="114"/>
      <c r="E25" s="114"/>
      <c r="F25" s="114"/>
      <c r="G25" s="114"/>
      <c r="H25" s="114"/>
      <c r="I25" s="114"/>
    </row>
    <row r="26" spans="1:17" s="103" customFormat="1" ht="3.75" customHeight="1">
      <c r="B26" s="119"/>
      <c r="C26" s="119"/>
      <c r="D26" s="119"/>
      <c r="E26" s="119"/>
      <c r="F26" s="119"/>
      <c r="G26" s="119"/>
      <c r="H26" s="119"/>
      <c r="I26" s="119"/>
    </row>
    <row r="27" spans="1:17" s="110" customFormat="1" ht="17.100000000000001" hidden="1" customHeight="1">
      <c r="A27" s="126"/>
      <c r="B27" s="126" t="s">
        <v>2441</v>
      </c>
      <c r="C27" s="127">
        <v>38718</v>
      </c>
      <c r="D27" s="128"/>
      <c r="E27" s="114"/>
      <c r="F27" s="126"/>
    </row>
  </sheetData>
  <mergeCells count="2">
    <mergeCell ref="B20:C20"/>
    <mergeCell ref="A3:F3"/>
  </mergeCells>
  <dataValidations count="4">
    <dataValidation type="list" errorStyle="warning" allowBlank="1" showInputMessage="1" showErrorMessage="1" errorTitle="Error en la entrada" error="Debe seleccionar el año de la lista" sqref="B65511 IX65511 ST65511 ACP65511 AML65511 AWH65511 BGD65511 BPZ65511 BZV65511 CJR65511 CTN65511 DDJ65511 DNF65511 DXB65511 EGX65511 EQT65511 FAP65511 FKL65511 FUH65511 GED65511 GNZ65511 GXV65511 HHR65511 HRN65511 IBJ65511 ILF65511 IVB65511 JEX65511 JOT65511 JYP65511 KIL65511 KSH65511 LCD65511 LLZ65511 LVV65511 MFR65511 MPN65511 MZJ65511 NJF65511 NTB65511 OCX65511 OMT65511 OWP65511 PGL65511 PQH65511 QAD65511 QJZ65511 QTV65511 RDR65511 RNN65511 RXJ65511 SHF65511 SRB65511 TAX65511 TKT65511 TUP65511 UEL65511 UOH65511 UYD65511 VHZ65511 VRV65511 WBR65511 WLN65511 WVJ65511 B131047 IX131047 ST131047 ACP131047 AML131047 AWH131047 BGD131047 BPZ131047 BZV131047 CJR131047 CTN131047 DDJ131047 DNF131047 DXB131047 EGX131047 EQT131047 FAP131047 FKL131047 FUH131047 GED131047 GNZ131047 GXV131047 HHR131047 HRN131047 IBJ131047 ILF131047 IVB131047 JEX131047 JOT131047 JYP131047 KIL131047 KSH131047 LCD131047 LLZ131047 LVV131047 MFR131047 MPN131047 MZJ131047 NJF131047 NTB131047 OCX131047 OMT131047 OWP131047 PGL131047 PQH131047 QAD131047 QJZ131047 QTV131047 RDR131047 RNN131047 RXJ131047 SHF131047 SRB131047 TAX131047 TKT131047 TUP131047 UEL131047 UOH131047 UYD131047 VHZ131047 VRV131047 WBR131047 WLN131047 WVJ131047 B196583 IX196583 ST196583 ACP196583 AML196583 AWH196583 BGD196583 BPZ196583 BZV196583 CJR196583 CTN196583 DDJ196583 DNF196583 DXB196583 EGX196583 EQT196583 FAP196583 FKL196583 FUH196583 GED196583 GNZ196583 GXV196583 HHR196583 HRN196583 IBJ196583 ILF196583 IVB196583 JEX196583 JOT196583 JYP196583 KIL196583 KSH196583 LCD196583 LLZ196583 LVV196583 MFR196583 MPN196583 MZJ196583 NJF196583 NTB196583 OCX196583 OMT196583 OWP196583 PGL196583 PQH196583 QAD196583 QJZ196583 QTV196583 RDR196583 RNN196583 RXJ196583 SHF196583 SRB196583 TAX196583 TKT196583 TUP196583 UEL196583 UOH196583 UYD196583 VHZ196583 VRV196583 WBR196583 WLN196583 WVJ196583 B262119 IX262119 ST262119 ACP262119 AML262119 AWH262119 BGD262119 BPZ262119 BZV262119 CJR262119 CTN262119 DDJ262119 DNF262119 DXB262119 EGX262119 EQT262119 FAP262119 FKL262119 FUH262119 GED262119 GNZ262119 GXV262119 HHR262119 HRN262119 IBJ262119 ILF262119 IVB262119 JEX262119 JOT262119 JYP262119 KIL262119 KSH262119 LCD262119 LLZ262119 LVV262119 MFR262119 MPN262119 MZJ262119 NJF262119 NTB262119 OCX262119 OMT262119 OWP262119 PGL262119 PQH262119 QAD262119 QJZ262119 QTV262119 RDR262119 RNN262119 RXJ262119 SHF262119 SRB262119 TAX262119 TKT262119 TUP262119 UEL262119 UOH262119 UYD262119 VHZ262119 VRV262119 WBR262119 WLN262119 WVJ262119 B327655 IX327655 ST327655 ACP327655 AML327655 AWH327655 BGD327655 BPZ327655 BZV327655 CJR327655 CTN327655 DDJ327655 DNF327655 DXB327655 EGX327655 EQT327655 FAP327655 FKL327655 FUH327655 GED327655 GNZ327655 GXV327655 HHR327655 HRN327655 IBJ327655 ILF327655 IVB327655 JEX327655 JOT327655 JYP327655 KIL327655 KSH327655 LCD327655 LLZ327655 LVV327655 MFR327655 MPN327655 MZJ327655 NJF327655 NTB327655 OCX327655 OMT327655 OWP327655 PGL327655 PQH327655 QAD327655 QJZ327655 QTV327655 RDR327655 RNN327655 RXJ327655 SHF327655 SRB327655 TAX327655 TKT327655 TUP327655 UEL327655 UOH327655 UYD327655 VHZ327655 VRV327655 WBR327655 WLN327655 WVJ327655 B393191 IX393191 ST393191 ACP393191 AML393191 AWH393191 BGD393191 BPZ393191 BZV393191 CJR393191 CTN393191 DDJ393191 DNF393191 DXB393191 EGX393191 EQT393191 FAP393191 FKL393191 FUH393191 GED393191 GNZ393191 GXV393191 HHR393191 HRN393191 IBJ393191 ILF393191 IVB393191 JEX393191 JOT393191 JYP393191 KIL393191 KSH393191 LCD393191 LLZ393191 LVV393191 MFR393191 MPN393191 MZJ393191 NJF393191 NTB393191 OCX393191 OMT393191 OWP393191 PGL393191 PQH393191 QAD393191 QJZ393191 QTV393191 RDR393191 RNN393191 RXJ393191 SHF393191 SRB393191 TAX393191 TKT393191 TUP393191 UEL393191 UOH393191 UYD393191 VHZ393191 VRV393191 WBR393191 WLN393191 WVJ393191 B458727 IX458727 ST458727 ACP458727 AML458727 AWH458727 BGD458727 BPZ458727 BZV458727 CJR458727 CTN458727 DDJ458727 DNF458727 DXB458727 EGX458727 EQT458727 FAP458727 FKL458727 FUH458727 GED458727 GNZ458727 GXV458727 HHR458727 HRN458727 IBJ458727 ILF458727 IVB458727 JEX458727 JOT458727 JYP458727 KIL458727 KSH458727 LCD458727 LLZ458727 LVV458727 MFR458727 MPN458727 MZJ458727 NJF458727 NTB458727 OCX458727 OMT458727 OWP458727 PGL458727 PQH458727 QAD458727 QJZ458727 QTV458727 RDR458727 RNN458727 RXJ458727 SHF458727 SRB458727 TAX458727 TKT458727 TUP458727 UEL458727 UOH458727 UYD458727 VHZ458727 VRV458727 WBR458727 WLN458727 WVJ458727 B524263 IX524263 ST524263 ACP524263 AML524263 AWH524263 BGD524263 BPZ524263 BZV524263 CJR524263 CTN524263 DDJ524263 DNF524263 DXB524263 EGX524263 EQT524263 FAP524263 FKL524263 FUH524263 GED524263 GNZ524263 GXV524263 HHR524263 HRN524263 IBJ524263 ILF524263 IVB524263 JEX524263 JOT524263 JYP524263 KIL524263 KSH524263 LCD524263 LLZ524263 LVV524263 MFR524263 MPN524263 MZJ524263 NJF524263 NTB524263 OCX524263 OMT524263 OWP524263 PGL524263 PQH524263 QAD524263 QJZ524263 QTV524263 RDR524263 RNN524263 RXJ524263 SHF524263 SRB524263 TAX524263 TKT524263 TUP524263 UEL524263 UOH524263 UYD524263 VHZ524263 VRV524263 WBR524263 WLN524263 WVJ524263 B589799 IX589799 ST589799 ACP589799 AML589799 AWH589799 BGD589799 BPZ589799 BZV589799 CJR589799 CTN589799 DDJ589799 DNF589799 DXB589799 EGX589799 EQT589799 FAP589799 FKL589799 FUH589799 GED589799 GNZ589799 GXV589799 HHR589799 HRN589799 IBJ589799 ILF589799 IVB589799 JEX589799 JOT589799 JYP589799 KIL589799 KSH589799 LCD589799 LLZ589799 LVV589799 MFR589799 MPN589799 MZJ589799 NJF589799 NTB589799 OCX589799 OMT589799 OWP589799 PGL589799 PQH589799 QAD589799 QJZ589799 QTV589799 RDR589799 RNN589799 RXJ589799 SHF589799 SRB589799 TAX589799 TKT589799 TUP589799 UEL589799 UOH589799 UYD589799 VHZ589799 VRV589799 WBR589799 WLN589799 WVJ589799 B655335 IX655335 ST655335 ACP655335 AML655335 AWH655335 BGD655335 BPZ655335 BZV655335 CJR655335 CTN655335 DDJ655335 DNF655335 DXB655335 EGX655335 EQT655335 FAP655335 FKL655335 FUH655335 GED655335 GNZ655335 GXV655335 HHR655335 HRN655335 IBJ655335 ILF655335 IVB655335 JEX655335 JOT655335 JYP655335 KIL655335 KSH655335 LCD655335 LLZ655335 LVV655335 MFR655335 MPN655335 MZJ655335 NJF655335 NTB655335 OCX655335 OMT655335 OWP655335 PGL655335 PQH655335 QAD655335 QJZ655335 QTV655335 RDR655335 RNN655335 RXJ655335 SHF655335 SRB655335 TAX655335 TKT655335 TUP655335 UEL655335 UOH655335 UYD655335 VHZ655335 VRV655335 WBR655335 WLN655335 WVJ655335 B720871 IX720871 ST720871 ACP720871 AML720871 AWH720871 BGD720871 BPZ720871 BZV720871 CJR720871 CTN720871 DDJ720871 DNF720871 DXB720871 EGX720871 EQT720871 FAP720871 FKL720871 FUH720871 GED720871 GNZ720871 GXV720871 HHR720871 HRN720871 IBJ720871 ILF720871 IVB720871 JEX720871 JOT720871 JYP720871 KIL720871 KSH720871 LCD720871 LLZ720871 LVV720871 MFR720871 MPN720871 MZJ720871 NJF720871 NTB720871 OCX720871 OMT720871 OWP720871 PGL720871 PQH720871 QAD720871 QJZ720871 QTV720871 RDR720871 RNN720871 RXJ720871 SHF720871 SRB720871 TAX720871 TKT720871 TUP720871 UEL720871 UOH720871 UYD720871 VHZ720871 VRV720871 WBR720871 WLN720871 WVJ720871 B786407 IX786407 ST786407 ACP786407 AML786407 AWH786407 BGD786407 BPZ786407 BZV786407 CJR786407 CTN786407 DDJ786407 DNF786407 DXB786407 EGX786407 EQT786407 FAP786407 FKL786407 FUH786407 GED786407 GNZ786407 GXV786407 HHR786407 HRN786407 IBJ786407 ILF786407 IVB786407 JEX786407 JOT786407 JYP786407 KIL786407 KSH786407 LCD786407 LLZ786407 LVV786407 MFR786407 MPN786407 MZJ786407 NJF786407 NTB786407 OCX786407 OMT786407 OWP786407 PGL786407 PQH786407 QAD786407 QJZ786407 QTV786407 RDR786407 RNN786407 RXJ786407 SHF786407 SRB786407 TAX786407 TKT786407 TUP786407 UEL786407 UOH786407 UYD786407 VHZ786407 VRV786407 WBR786407 WLN786407 WVJ786407 B851943 IX851943 ST851943 ACP851943 AML851943 AWH851943 BGD851943 BPZ851943 BZV851943 CJR851943 CTN851943 DDJ851943 DNF851943 DXB851943 EGX851943 EQT851943 FAP851943 FKL851943 FUH851943 GED851943 GNZ851943 GXV851943 HHR851943 HRN851943 IBJ851943 ILF851943 IVB851943 JEX851943 JOT851943 JYP851943 KIL851943 KSH851943 LCD851943 LLZ851943 LVV851943 MFR851943 MPN851943 MZJ851943 NJF851943 NTB851943 OCX851943 OMT851943 OWP851943 PGL851943 PQH851943 QAD851943 QJZ851943 QTV851943 RDR851943 RNN851943 RXJ851943 SHF851943 SRB851943 TAX851943 TKT851943 TUP851943 UEL851943 UOH851943 UYD851943 VHZ851943 VRV851943 WBR851943 WLN851943 WVJ851943 B917479 IX917479 ST917479 ACP917479 AML917479 AWH917479 BGD917479 BPZ917479 BZV917479 CJR917479 CTN917479 DDJ917479 DNF917479 DXB917479 EGX917479 EQT917479 FAP917479 FKL917479 FUH917479 GED917479 GNZ917479 GXV917479 HHR917479 HRN917479 IBJ917479 ILF917479 IVB917479 JEX917479 JOT917479 JYP917479 KIL917479 KSH917479 LCD917479 LLZ917479 LVV917479 MFR917479 MPN917479 MZJ917479 NJF917479 NTB917479 OCX917479 OMT917479 OWP917479 PGL917479 PQH917479 QAD917479 QJZ917479 QTV917479 RDR917479 RNN917479 RXJ917479 SHF917479 SRB917479 TAX917479 TKT917479 TUP917479 UEL917479 UOH917479 UYD917479 VHZ917479 VRV917479 WBR917479 WLN917479 WVJ917479 B983015 IX983015 ST983015 ACP983015 AML983015 AWH983015 BGD983015 BPZ983015 BZV983015 CJR983015 CTN983015 DDJ983015 DNF983015 DXB983015 EGX983015 EQT983015 FAP983015 FKL983015 FUH983015 GED983015 GNZ983015 GXV983015 HHR983015 HRN983015 IBJ983015 ILF983015 IVB983015 JEX983015 JOT983015 JYP983015 KIL983015 KSH983015 LCD983015 LLZ983015 LVV983015 MFR983015 MPN983015 MZJ983015 NJF983015 NTB983015 OCX983015 OMT983015 OWP983015 PGL983015 PQH983015 QAD983015 QJZ983015 QTV983015 RDR983015 RNN983015 RXJ983015 SHF983015 SRB983015 TAX983015 TKT983015 TUP983015 UEL983015 UOH983015 UYD983015 VHZ983015 VRV983015 WBR983015 WLN983015 WVJ983015">
      <formula1>$A65573:$A65599</formula1>
    </dataValidation>
    <dataValidation type="custom" operator="lessThan" allowBlank="1" showInputMessage="1" showErrorMessage="1" errorTitle="AÑO NO VALIDO" error="EL AÑO DEBE SER MENOR AL QUE SE ESCOGIO EN LA CELDA B10....INDIQUE COMO MINIMO EL AÑO ANTERIOR_x000a_" promptTitle="TENGA EN CUENTA QUE" prompt="PRIMERO DEBE ESCOGER UN AÑO EN LA CELDA B10 Y LUEGO EN ESTA CELDA EL AÑO DEBE SER MENOR AL QUE SE ESCOGIO EN LA CELDA B10... COMO MINIMO DEBE SER EL AÑO ANTERIOR." sqref="C65522 WVK983026 WLO983026 WBS983026 VRW983026 VIA983026 UYE983026 UOI983026 UEM983026 TUQ983026 TKU983026 TAY983026 SRC983026 SHG983026 RXK983026 RNO983026 RDS983026 QTW983026 QKA983026 QAE983026 PQI983026 PGM983026 OWQ983026 OMU983026 OCY983026 NTC983026 NJG983026 MZK983026 MPO983026 MFS983026 LVW983026 LMA983026 LCE983026 KSI983026 KIM983026 JYQ983026 JOU983026 JEY983026 IVC983026 ILG983026 IBK983026 HRO983026 HHS983026 GXW983026 GOA983026 GEE983026 FUI983026 FKM983026 FAQ983026 EQU983026 EGY983026 DXC983026 DNG983026 DDK983026 CTO983026 CJS983026 BZW983026 BQA983026 BGE983026 AWI983026 AMM983026 ACQ983026 SU983026 IY983026 C983026 WVK917490 WLO917490 WBS917490 VRW917490 VIA917490 UYE917490 UOI917490 UEM917490 TUQ917490 TKU917490 TAY917490 SRC917490 SHG917490 RXK917490 RNO917490 RDS917490 QTW917490 QKA917490 QAE917490 PQI917490 PGM917490 OWQ917490 OMU917490 OCY917490 NTC917490 NJG917490 MZK917490 MPO917490 MFS917490 LVW917490 LMA917490 LCE917490 KSI917490 KIM917490 JYQ917490 JOU917490 JEY917490 IVC917490 ILG917490 IBK917490 HRO917490 HHS917490 GXW917490 GOA917490 GEE917490 FUI917490 FKM917490 FAQ917490 EQU917490 EGY917490 DXC917490 DNG917490 DDK917490 CTO917490 CJS917490 BZW917490 BQA917490 BGE917490 AWI917490 AMM917490 ACQ917490 SU917490 IY917490 C917490 WVK851954 WLO851954 WBS851954 VRW851954 VIA851954 UYE851954 UOI851954 UEM851954 TUQ851954 TKU851954 TAY851954 SRC851954 SHG851954 RXK851954 RNO851954 RDS851954 QTW851954 QKA851954 QAE851954 PQI851954 PGM851954 OWQ851954 OMU851954 OCY851954 NTC851954 NJG851954 MZK851954 MPO851954 MFS851954 LVW851954 LMA851954 LCE851954 KSI851954 KIM851954 JYQ851954 JOU851954 JEY851954 IVC851954 ILG851954 IBK851954 HRO851954 HHS851954 GXW851954 GOA851954 GEE851954 FUI851954 FKM851954 FAQ851954 EQU851954 EGY851954 DXC851954 DNG851954 DDK851954 CTO851954 CJS851954 BZW851954 BQA851954 BGE851954 AWI851954 AMM851954 ACQ851954 SU851954 IY851954 C851954 WVK786418 WLO786418 WBS786418 VRW786418 VIA786418 UYE786418 UOI786418 UEM786418 TUQ786418 TKU786418 TAY786418 SRC786418 SHG786418 RXK786418 RNO786418 RDS786418 QTW786418 QKA786418 QAE786418 PQI786418 PGM786418 OWQ786418 OMU786418 OCY786418 NTC786418 NJG786418 MZK786418 MPO786418 MFS786418 LVW786418 LMA786418 LCE786418 KSI786418 KIM786418 JYQ786418 JOU786418 JEY786418 IVC786418 ILG786418 IBK786418 HRO786418 HHS786418 GXW786418 GOA786418 GEE786418 FUI786418 FKM786418 FAQ786418 EQU786418 EGY786418 DXC786418 DNG786418 DDK786418 CTO786418 CJS786418 BZW786418 BQA786418 BGE786418 AWI786418 AMM786418 ACQ786418 SU786418 IY786418 C786418 WVK720882 WLO720882 WBS720882 VRW720882 VIA720882 UYE720882 UOI720882 UEM720882 TUQ720882 TKU720882 TAY720882 SRC720882 SHG720882 RXK720882 RNO720882 RDS720882 QTW720882 QKA720882 QAE720882 PQI720882 PGM720882 OWQ720882 OMU720882 OCY720882 NTC720882 NJG720882 MZK720882 MPO720882 MFS720882 LVW720882 LMA720882 LCE720882 KSI720882 KIM720882 JYQ720882 JOU720882 JEY720882 IVC720882 ILG720882 IBK720882 HRO720882 HHS720882 GXW720882 GOA720882 GEE720882 FUI720882 FKM720882 FAQ720882 EQU720882 EGY720882 DXC720882 DNG720882 DDK720882 CTO720882 CJS720882 BZW720882 BQA720882 BGE720882 AWI720882 AMM720882 ACQ720882 SU720882 IY720882 C720882 WVK655346 WLO655346 WBS655346 VRW655346 VIA655346 UYE655346 UOI655346 UEM655346 TUQ655346 TKU655346 TAY655346 SRC655346 SHG655346 RXK655346 RNO655346 RDS655346 QTW655346 QKA655346 QAE655346 PQI655346 PGM655346 OWQ655346 OMU655346 OCY655346 NTC655346 NJG655346 MZK655346 MPO655346 MFS655346 LVW655346 LMA655346 LCE655346 KSI655346 KIM655346 JYQ655346 JOU655346 JEY655346 IVC655346 ILG655346 IBK655346 HRO655346 HHS655346 GXW655346 GOA655346 GEE655346 FUI655346 FKM655346 FAQ655346 EQU655346 EGY655346 DXC655346 DNG655346 DDK655346 CTO655346 CJS655346 BZW655346 BQA655346 BGE655346 AWI655346 AMM655346 ACQ655346 SU655346 IY655346 C655346 WVK589810 WLO589810 WBS589810 VRW589810 VIA589810 UYE589810 UOI589810 UEM589810 TUQ589810 TKU589810 TAY589810 SRC589810 SHG589810 RXK589810 RNO589810 RDS589810 QTW589810 QKA589810 QAE589810 PQI589810 PGM589810 OWQ589810 OMU589810 OCY589810 NTC589810 NJG589810 MZK589810 MPO589810 MFS589810 LVW589810 LMA589810 LCE589810 KSI589810 KIM589810 JYQ589810 JOU589810 JEY589810 IVC589810 ILG589810 IBK589810 HRO589810 HHS589810 GXW589810 GOA589810 GEE589810 FUI589810 FKM589810 FAQ589810 EQU589810 EGY589810 DXC589810 DNG589810 DDK589810 CTO589810 CJS589810 BZW589810 BQA589810 BGE589810 AWI589810 AMM589810 ACQ589810 SU589810 IY589810 C589810 WVK524274 WLO524274 WBS524274 VRW524274 VIA524274 UYE524274 UOI524274 UEM524274 TUQ524274 TKU524274 TAY524274 SRC524274 SHG524274 RXK524274 RNO524274 RDS524274 QTW524274 QKA524274 QAE524274 PQI524274 PGM524274 OWQ524274 OMU524274 OCY524274 NTC524274 NJG524274 MZK524274 MPO524274 MFS524274 LVW524274 LMA524274 LCE524274 KSI524274 KIM524274 JYQ524274 JOU524274 JEY524274 IVC524274 ILG524274 IBK524274 HRO524274 HHS524274 GXW524274 GOA524274 GEE524274 FUI524274 FKM524274 FAQ524274 EQU524274 EGY524274 DXC524274 DNG524274 DDK524274 CTO524274 CJS524274 BZW524274 BQA524274 BGE524274 AWI524274 AMM524274 ACQ524274 SU524274 IY524274 C524274 WVK458738 WLO458738 WBS458738 VRW458738 VIA458738 UYE458738 UOI458738 UEM458738 TUQ458738 TKU458738 TAY458738 SRC458738 SHG458738 RXK458738 RNO458738 RDS458738 QTW458738 QKA458738 QAE458738 PQI458738 PGM458738 OWQ458738 OMU458738 OCY458738 NTC458738 NJG458738 MZK458738 MPO458738 MFS458738 LVW458738 LMA458738 LCE458738 KSI458738 KIM458738 JYQ458738 JOU458738 JEY458738 IVC458738 ILG458738 IBK458738 HRO458738 HHS458738 GXW458738 GOA458738 GEE458738 FUI458738 FKM458738 FAQ458738 EQU458738 EGY458738 DXC458738 DNG458738 DDK458738 CTO458738 CJS458738 BZW458738 BQA458738 BGE458738 AWI458738 AMM458738 ACQ458738 SU458738 IY458738 C458738 WVK393202 WLO393202 WBS393202 VRW393202 VIA393202 UYE393202 UOI393202 UEM393202 TUQ393202 TKU393202 TAY393202 SRC393202 SHG393202 RXK393202 RNO393202 RDS393202 QTW393202 QKA393202 QAE393202 PQI393202 PGM393202 OWQ393202 OMU393202 OCY393202 NTC393202 NJG393202 MZK393202 MPO393202 MFS393202 LVW393202 LMA393202 LCE393202 KSI393202 KIM393202 JYQ393202 JOU393202 JEY393202 IVC393202 ILG393202 IBK393202 HRO393202 HHS393202 GXW393202 GOA393202 GEE393202 FUI393202 FKM393202 FAQ393202 EQU393202 EGY393202 DXC393202 DNG393202 DDK393202 CTO393202 CJS393202 BZW393202 BQA393202 BGE393202 AWI393202 AMM393202 ACQ393202 SU393202 IY393202 C393202 WVK327666 WLO327666 WBS327666 VRW327666 VIA327666 UYE327666 UOI327666 UEM327666 TUQ327666 TKU327666 TAY327666 SRC327666 SHG327666 RXK327666 RNO327666 RDS327666 QTW327666 QKA327666 QAE327666 PQI327666 PGM327666 OWQ327666 OMU327666 OCY327666 NTC327666 NJG327666 MZK327666 MPO327666 MFS327666 LVW327666 LMA327666 LCE327666 KSI327666 KIM327666 JYQ327666 JOU327666 JEY327666 IVC327666 ILG327666 IBK327666 HRO327666 HHS327666 GXW327666 GOA327666 GEE327666 FUI327666 FKM327666 FAQ327666 EQU327666 EGY327666 DXC327666 DNG327666 DDK327666 CTO327666 CJS327666 BZW327666 BQA327666 BGE327666 AWI327666 AMM327666 ACQ327666 SU327666 IY327666 C327666 WVK262130 WLO262130 WBS262130 VRW262130 VIA262130 UYE262130 UOI262130 UEM262130 TUQ262130 TKU262130 TAY262130 SRC262130 SHG262130 RXK262130 RNO262130 RDS262130 QTW262130 QKA262130 QAE262130 PQI262130 PGM262130 OWQ262130 OMU262130 OCY262130 NTC262130 NJG262130 MZK262130 MPO262130 MFS262130 LVW262130 LMA262130 LCE262130 KSI262130 KIM262130 JYQ262130 JOU262130 JEY262130 IVC262130 ILG262130 IBK262130 HRO262130 HHS262130 GXW262130 GOA262130 GEE262130 FUI262130 FKM262130 FAQ262130 EQU262130 EGY262130 DXC262130 DNG262130 DDK262130 CTO262130 CJS262130 BZW262130 BQA262130 BGE262130 AWI262130 AMM262130 ACQ262130 SU262130 IY262130 C262130 WVK196594 WLO196594 WBS196594 VRW196594 VIA196594 UYE196594 UOI196594 UEM196594 TUQ196594 TKU196594 TAY196594 SRC196594 SHG196594 RXK196594 RNO196594 RDS196594 QTW196594 QKA196594 QAE196594 PQI196594 PGM196594 OWQ196594 OMU196594 OCY196594 NTC196594 NJG196594 MZK196594 MPO196594 MFS196594 LVW196594 LMA196594 LCE196594 KSI196594 KIM196594 JYQ196594 JOU196594 JEY196594 IVC196594 ILG196594 IBK196594 HRO196594 HHS196594 GXW196594 GOA196594 GEE196594 FUI196594 FKM196594 FAQ196594 EQU196594 EGY196594 DXC196594 DNG196594 DDK196594 CTO196594 CJS196594 BZW196594 BQA196594 BGE196594 AWI196594 AMM196594 ACQ196594 SU196594 IY196594 C196594 WVK131058 WLO131058 WBS131058 VRW131058 VIA131058 UYE131058 UOI131058 UEM131058 TUQ131058 TKU131058 TAY131058 SRC131058 SHG131058 RXK131058 RNO131058 RDS131058 QTW131058 QKA131058 QAE131058 PQI131058 PGM131058 OWQ131058 OMU131058 OCY131058 NTC131058 NJG131058 MZK131058 MPO131058 MFS131058 LVW131058 LMA131058 LCE131058 KSI131058 KIM131058 JYQ131058 JOU131058 JEY131058 IVC131058 ILG131058 IBK131058 HRO131058 HHS131058 GXW131058 GOA131058 GEE131058 FUI131058 FKM131058 FAQ131058 EQU131058 EGY131058 DXC131058 DNG131058 DDK131058 CTO131058 CJS131058 BZW131058 BQA131058 BGE131058 AWI131058 AMM131058 ACQ131058 SU131058 IY131058 C131058 WVK65522 WLO65522 WBS65522 VRW65522 VIA65522 UYE65522 UOI65522 UEM65522 TUQ65522 TKU65522 TAY65522 SRC65522 SHG65522 RXK65522 RNO65522 RDS65522 QTW65522 QKA65522 QAE65522 PQI65522 PGM65522 OWQ65522 OMU65522 OCY65522 NTC65522 NJG65522 MZK65522 MPO65522 MFS65522 LVW65522 LMA65522 LCE65522 KSI65522 KIM65522 JYQ65522 JOU65522 JEY65522 IVC65522 ILG65522 IBK65522 HRO65522 HHS65522 GXW65522 GOA65522 GEE65522 FUI65522 FKM65522 FAQ65522 EQU65522 EGY65522 DXC65522 DNG65522 DDK65522 CTO65522 CJS65522 BZW65522 BQA65522 BGE65522 AWI65522 AMM65522 ACQ65522 SU65522 IY65522 WVK27 WLO27 WBS27 VRW27 VIA27 UYE27 UOI27 UEM27 TUQ27 TKU27 TAY27 SRC27 SHG27 RXK27 RNO27 RDS27 QTW27 QKA27 QAE27 PQI27 PGM27 OWQ27 OMU27 OCY27 NTC27 NJG27 MZK27 MPO27 MFS27 LVW27 LMA27 LCE27 KSI27 KIM27 JYQ27 JOU27 JEY27 IVC27 ILG27 IBK27 HRO27 HHS27 GXW27 GOA27 GEE27 FUI27 FKM27 FAQ27 EQU27 EGY27 DXC27 DNG27 DDK27 CTO27 CJS27 BZW27 BQA27 BGE27 AWI27 AMM27 ACQ27 SU27 IY27 C27">
      <formula1>#REF!</formula1>
    </dataValidation>
    <dataValidation type="list" errorStyle="warning" allowBlank="1" showInputMessage="1" showErrorMessage="1" errorTitle="Entrada de Datos" error="Debe escoger un valor entre 0 y 4" sqref="E65511 WVM983015 WLQ983015 WBU983015 VRY983015 VIC983015 UYG983015 UOK983015 UEO983015 TUS983015 TKW983015 TBA983015 SRE983015 SHI983015 RXM983015 RNQ983015 RDU983015 QTY983015 QKC983015 QAG983015 PQK983015 PGO983015 OWS983015 OMW983015 ODA983015 NTE983015 NJI983015 MZM983015 MPQ983015 MFU983015 LVY983015 LMC983015 LCG983015 KSK983015 KIO983015 JYS983015 JOW983015 JFA983015 IVE983015 ILI983015 IBM983015 HRQ983015 HHU983015 GXY983015 GOC983015 GEG983015 FUK983015 FKO983015 FAS983015 EQW983015 EHA983015 DXE983015 DNI983015 DDM983015 CTQ983015 CJU983015 BZY983015 BQC983015 BGG983015 AWK983015 AMO983015 ACS983015 SW983015 JA983015 E983015 WVM917479 WLQ917479 WBU917479 VRY917479 VIC917479 UYG917479 UOK917479 UEO917479 TUS917479 TKW917479 TBA917479 SRE917479 SHI917479 RXM917479 RNQ917479 RDU917479 QTY917479 QKC917479 QAG917479 PQK917479 PGO917479 OWS917479 OMW917479 ODA917479 NTE917479 NJI917479 MZM917479 MPQ917479 MFU917479 LVY917479 LMC917479 LCG917479 KSK917479 KIO917479 JYS917479 JOW917479 JFA917479 IVE917479 ILI917479 IBM917479 HRQ917479 HHU917479 GXY917479 GOC917479 GEG917479 FUK917479 FKO917479 FAS917479 EQW917479 EHA917479 DXE917479 DNI917479 DDM917479 CTQ917479 CJU917479 BZY917479 BQC917479 BGG917479 AWK917479 AMO917479 ACS917479 SW917479 JA917479 E917479 WVM851943 WLQ851943 WBU851943 VRY851943 VIC851943 UYG851943 UOK851943 UEO851943 TUS851943 TKW851943 TBA851943 SRE851943 SHI851943 RXM851943 RNQ851943 RDU851943 QTY851943 QKC851943 QAG851943 PQK851943 PGO851943 OWS851943 OMW851943 ODA851943 NTE851943 NJI851943 MZM851943 MPQ851943 MFU851943 LVY851943 LMC851943 LCG851943 KSK851943 KIO851943 JYS851943 JOW851943 JFA851943 IVE851943 ILI851943 IBM851943 HRQ851943 HHU851943 GXY851943 GOC851943 GEG851943 FUK851943 FKO851943 FAS851943 EQW851943 EHA851943 DXE851943 DNI851943 DDM851943 CTQ851943 CJU851943 BZY851943 BQC851943 BGG851943 AWK851943 AMO851943 ACS851943 SW851943 JA851943 E851943 WVM786407 WLQ786407 WBU786407 VRY786407 VIC786407 UYG786407 UOK786407 UEO786407 TUS786407 TKW786407 TBA786407 SRE786407 SHI786407 RXM786407 RNQ786407 RDU786407 QTY786407 QKC786407 QAG786407 PQK786407 PGO786407 OWS786407 OMW786407 ODA786407 NTE786407 NJI786407 MZM786407 MPQ786407 MFU786407 LVY786407 LMC786407 LCG786407 KSK786407 KIO786407 JYS786407 JOW786407 JFA786407 IVE786407 ILI786407 IBM786407 HRQ786407 HHU786407 GXY786407 GOC786407 GEG786407 FUK786407 FKO786407 FAS786407 EQW786407 EHA786407 DXE786407 DNI786407 DDM786407 CTQ786407 CJU786407 BZY786407 BQC786407 BGG786407 AWK786407 AMO786407 ACS786407 SW786407 JA786407 E786407 WVM720871 WLQ720871 WBU720871 VRY720871 VIC720871 UYG720871 UOK720871 UEO720871 TUS720871 TKW720871 TBA720871 SRE720871 SHI720871 RXM720871 RNQ720871 RDU720871 QTY720871 QKC720871 QAG720871 PQK720871 PGO720871 OWS720871 OMW720871 ODA720871 NTE720871 NJI720871 MZM720871 MPQ720871 MFU720871 LVY720871 LMC720871 LCG720871 KSK720871 KIO720871 JYS720871 JOW720871 JFA720871 IVE720871 ILI720871 IBM720871 HRQ720871 HHU720871 GXY720871 GOC720871 GEG720871 FUK720871 FKO720871 FAS720871 EQW720871 EHA720871 DXE720871 DNI720871 DDM720871 CTQ720871 CJU720871 BZY720871 BQC720871 BGG720871 AWK720871 AMO720871 ACS720871 SW720871 JA720871 E720871 WVM655335 WLQ655335 WBU655335 VRY655335 VIC655335 UYG655335 UOK655335 UEO655335 TUS655335 TKW655335 TBA655335 SRE655335 SHI655335 RXM655335 RNQ655335 RDU655335 QTY655335 QKC655335 QAG655335 PQK655335 PGO655335 OWS655335 OMW655335 ODA655335 NTE655335 NJI655335 MZM655335 MPQ655335 MFU655335 LVY655335 LMC655335 LCG655335 KSK655335 KIO655335 JYS655335 JOW655335 JFA655335 IVE655335 ILI655335 IBM655335 HRQ655335 HHU655335 GXY655335 GOC655335 GEG655335 FUK655335 FKO655335 FAS655335 EQW655335 EHA655335 DXE655335 DNI655335 DDM655335 CTQ655335 CJU655335 BZY655335 BQC655335 BGG655335 AWK655335 AMO655335 ACS655335 SW655335 JA655335 E655335 WVM589799 WLQ589799 WBU589799 VRY589799 VIC589799 UYG589799 UOK589799 UEO589799 TUS589799 TKW589799 TBA589799 SRE589799 SHI589799 RXM589799 RNQ589799 RDU589799 QTY589799 QKC589799 QAG589799 PQK589799 PGO589799 OWS589799 OMW589799 ODA589799 NTE589799 NJI589799 MZM589799 MPQ589799 MFU589799 LVY589799 LMC589799 LCG589799 KSK589799 KIO589799 JYS589799 JOW589799 JFA589799 IVE589799 ILI589799 IBM589799 HRQ589799 HHU589799 GXY589799 GOC589799 GEG589799 FUK589799 FKO589799 FAS589799 EQW589799 EHA589799 DXE589799 DNI589799 DDM589799 CTQ589799 CJU589799 BZY589799 BQC589799 BGG589799 AWK589799 AMO589799 ACS589799 SW589799 JA589799 E589799 WVM524263 WLQ524263 WBU524263 VRY524263 VIC524263 UYG524263 UOK524263 UEO524263 TUS524263 TKW524263 TBA524263 SRE524263 SHI524263 RXM524263 RNQ524263 RDU524263 QTY524263 QKC524263 QAG524263 PQK524263 PGO524263 OWS524263 OMW524263 ODA524263 NTE524263 NJI524263 MZM524263 MPQ524263 MFU524263 LVY524263 LMC524263 LCG524263 KSK524263 KIO524263 JYS524263 JOW524263 JFA524263 IVE524263 ILI524263 IBM524263 HRQ524263 HHU524263 GXY524263 GOC524263 GEG524263 FUK524263 FKO524263 FAS524263 EQW524263 EHA524263 DXE524263 DNI524263 DDM524263 CTQ524263 CJU524263 BZY524263 BQC524263 BGG524263 AWK524263 AMO524263 ACS524263 SW524263 JA524263 E524263 WVM458727 WLQ458727 WBU458727 VRY458727 VIC458727 UYG458727 UOK458727 UEO458727 TUS458727 TKW458727 TBA458727 SRE458727 SHI458727 RXM458727 RNQ458727 RDU458727 QTY458727 QKC458727 QAG458727 PQK458727 PGO458727 OWS458727 OMW458727 ODA458727 NTE458727 NJI458727 MZM458727 MPQ458727 MFU458727 LVY458727 LMC458727 LCG458727 KSK458727 KIO458727 JYS458727 JOW458727 JFA458727 IVE458727 ILI458727 IBM458727 HRQ458727 HHU458727 GXY458727 GOC458727 GEG458727 FUK458727 FKO458727 FAS458727 EQW458727 EHA458727 DXE458727 DNI458727 DDM458727 CTQ458727 CJU458727 BZY458727 BQC458727 BGG458727 AWK458727 AMO458727 ACS458727 SW458727 JA458727 E458727 WVM393191 WLQ393191 WBU393191 VRY393191 VIC393191 UYG393191 UOK393191 UEO393191 TUS393191 TKW393191 TBA393191 SRE393191 SHI393191 RXM393191 RNQ393191 RDU393191 QTY393191 QKC393191 QAG393191 PQK393191 PGO393191 OWS393191 OMW393191 ODA393191 NTE393191 NJI393191 MZM393191 MPQ393191 MFU393191 LVY393191 LMC393191 LCG393191 KSK393191 KIO393191 JYS393191 JOW393191 JFA393191 IVE393191 ILI393191 IBM393191 HRQ393191 HHU393191 GXY393191 GOC393191 GEG393191 FUK393191 FKO393191 FAS393191 EQW393191 EHA393191 DXE393191 DNI393191 DDM393191 CTQ393191 CJU393191 BZY393191 BQC393191 BGG393191 AWK393191 AMO393191 ACS393191 SW393191 JA393191 E393191 WVM327655 WLQ327655 WBU327655 VRY327655 VIC327655 UYG327655 UOK327655 UEO327655 TUS327655 TKW327655 TBA327655 SRE327655 SHI327655 RXM327655 RNQ327655 RDU327655 QTY327655 QKC327655 QAG327655 PQK327655 PGO327655 OWS327655 OMW327655 ODA327655 NTE327655 NJI327655 MZM327655 MPQ327655 MFU327655 LVY327655 LMC327655 LCG327655 KSK327655 KIO327655 JYS327655 JOW327655 JFA327655 IVE327655 ILI327655 IBM327655 HRQ327655 HHU327655 GXY327655 GOC327655 GEG327655 FUK327655 FKO327655 FAS327655 EQW327655 EHA327655 DXE327655 DNI327655 DDM327655 CTQ327655 CJU327655 BZY327655 BQC327655 BGG327655 AWK327655 AMO327655 ACS327655 SW327655 JA327655 E327655 WVM262119 WLQ262119 WBU262119 VRY262119 VIC262119 UYG262119 UOK262119 UEO262119 TUS262119 TKW262119 TBA262119 SRE262119 SHI262119 RXM262119 RNQ262119 RDU262119 QTY262119 QKC262119 QAG262119 PQK262119 PGO262119 OWS262119 OMW262119 ODA262119 NTE262119 NJI262119 MZM262119 MPQ262119 MFU262119 LVY262119 LMC262119 LCG262119 KSK262119 KIO262119 JYS262119 JOW262119 JFA262119 IVE262119 ILI262119 IBM262119 HRQ262119 HHU262119 GXY262119 GOC262119 GEG262119 FUK262119 FKO262119 FAS262119 EQW262119 EHA262119 DXE262119 DNI262119 DDM262119 CTQ262119 CJU262119 BZY262119 BQC262119 BGG262119 AWK262119 AMO262119 ACS262119 SW262119 JA262119 E262119 WVM196583 WLQ196583 WBU196583 VRY196583 VIC196583 UYG196583 UOK196583 UEO196583 TUS196583 TKW196583 TBA196583 SRE196583 SHI196583 RXM196583 RNQ196583 RDU196583 QTY196583 QKC196583 QAG196583 PQK196583 PGO196583 OWS196583 OMW196583 ODA196583 NTE196583 NJI196583 MZM196583 MPQ196583 MFU196583 LVY196583 LMC196583 LCG196583 KSK196583 KIO196583 JYS196583 JOW196583 JFA196583 IVE196583 ILI196583 IBM196583 HRQ196583 HHU196583 GXY196583 GOC196583 GEG196583 FUK196583 FKO196583 FAS196583 EQW196583 EHA196583 DXE196583 DNI196583 DDM196583 CTQ196583 CJU196583 BZY196583 BQC196583 BGG196583 AWK196583 AMO196583 ACS196583 SW196583 JA196583 E196583 WVM131047 WLQ131047 WBU131047 VRY131047 VIC131047 UYG131047 UOK131047 UEO131047 TUS131047 TKW131047 TBA131047 SRE131047 SHI131047 RXM131047 RNQ131047 RDU131047 QTY131047 QKC131047 QAG131047 PQK131047 PGO131047 OWS131047 OMW131047 ODA131047 NTE131047 NJI131047 MZM131047 MPQ131047 MFU131047 LVY131047 LMC131047 LCG131047 KSK131047 KIO131047 JYS131047 JOW131047 JFA131047 IVE131047 ILI131047 IBM131047 HRQ131047 HHU131047 GXY131047 GOC131047 GEG131047 FUK131047 FKO131047 FAS131047 EQW131047 EHA131047 DXE131047 DNI131047 DDM131047 CTQ131047 CJU131047 BZY131047 BQC131047 BGG131047 AWK131047 AMO131047 ACS131047 SW131047 JA131047 E131047 WVM65511 WLQ65511 WBU65511 VRY65511 VIC65511 UYG65511 UOK65511 UEO65511 TUS65511 TKW65511 TBA65511 SRE65511 SHI65511 RXM65511 RNQ65511 RDU65511 QTY65511 QKC65511 QAG65511 PQK65511 PGO65511 OWS65511 OMW65511 ODA65511 NTE65511 NJI65511 MZM65511 MPQ65511 MFU65511 LVY65511 LMC65511 LCG65511 KSK65511 KIO65511 JYS65511 JOW65511 JFA65511 IVE65511 ILI65511 IBM65511 HRQ65511 HHU65511 GXY65511 GOC65511 GEG65511 FUK65511 FKO65511 FAS65511 EQW65511 EHA65511 DXE65511 DNI65511 DDM65511 CTQ65511 CJU65511 BZY65511 BQC65511 BGG65511 AWK65511 AMO65511 ACS65511 SW65511 JA65511">
      <formula1>#REF!</formula1>
    </dataValidation>
    <dataValidation type="list" allowBlank="1" showInputMessage="1" showErrorMessage="1" sqref="B65513 WVJ983017 WLN983017 WBR983017 VRV983017 VHZ983017 UYD983017 UOH983017 UEL983017 TUP983017 TKT983017 TAX983017 SRB983017 SHF983017 RXJ983017 RNN983017 RDR983017 QTV983017 QJZ983017 QAD983017 PQH983017 PGL983017 OWP983017 OMT983017 OCX983017 NTB983017 NJF983017 MZJ983017 MPN983017 MFR983017 LVV983017 LLZ983017 LCD983017 KSH983017 KIL983017 JYP983017 JOT983017 JEX983017 IVB983017 ILF983017 IBJ983017 HRN983017 HHR983017 GXV983017 GNZ983017 GED983017 FUH983017 FKL983017 FAP983017 EQT983017 EGX983017 DXB983017 DNF983017 DDJ983017 CTN983017 CJR983017 BZV983017 BPZ983017 BGD983017 AWH983017 AML983017 ACP983017 ST983017 IX983017 B983017 WVJ917481 WLN917481 WBR917481 VRV917481 VHZ917481 UYD917481 UOH917481 UEL917481 TUP917481 TKT917481 TAX917481 SRB917481 SHF917481 RXJ917481 RNN917481 RDR917481 QTV917481 QJZ917481 QAD917481 PQH917481 PGL917481 OWP917481 OMT917481 OCX917481 NTB917481 NJF917481 MZJ917481 MPN917481 MFR917481 LVV917481 LLZ917481 LCD917481 KSH917481 KIL917481 JYP917481 JOT917481 JEX917481 IVB917481 ILF917481 IBJ917481 HRN917481 HHR917481 GXV917481 GNZ917481 GED917481 FUH917481 FKL917481 FAP917481 EQT917481 EGX917481 DXB917481 DNF917481 DDJ917481 CTN917481 CJR917481 BZV917481 BPZ917481 BGD917481 AWH917481 AML917481 ACP917481 ST917481 IX917481 B917481 WVJ851945 WLN851945 WBR851945 VRV851945 VHZ851945 UYD851945 UOH851945 UEL851945 TUP851945 TKT851945 TAX851945 SRB851945 SHF851945 RXJ851945 RNN851945 RDR851945 QTV851945 QJZ851945 QAD851945 PQH851945 PGL851945 OWP851945 OMT851945 OCX851945 NTB851945 NJF851945 MZJ851945 MPN851945 MFR851945 LVV851945 LLZ851945 LCD851945 KSH851945 KIL851945 JYP851945 JOT851945 JEX851945 IVB851945 ILF851945 IBJ851945 HRN851945 HHR851945 GXV851945 GNZ851945 GED851945 FUH851945 FKL851945 FAP851945 EQT851945 EGX851945 DXB851945 DNF851945 DDJ851945 CTN851945 CJR851945 BZV851945 BPZ851945 BGD851945 AWH851945 AML851945 ACP851945 ST851945 IX851945 B851945 WVJ786409 WLN786409 WBR786409 VRV786409 VHZ786409 UYD786409 UOH786409 UEL786409 TUP786409 TKT786409 TAX786409 SRB786409 SHF786409 RXJ786409 RNN786409 RDR786409 QTV786409 QJZ786409 QAD786409 PQH786409 PGL786409 OWP786409 OMT786409 OCX786409 NTB786409 NJF786409 MZJ786409 MPN786409 MFR786409 LVV786409 LLZ786409 LCD786409 KSH786409 KIL786409 JYP786409 JOT786409 JEX786409 IVB786409 ILF786409 IBJ786409 HRN786409 HHR786409 GXV786409 GNZ786409 GED786409 FUH786409 FKL786409 FAP786409 EQT786409 EGX786409 DXB786409 DNF786409 DDJ786409 CTN786409 CJR786409 BZV786409 BPZ786409 BGD786409 AWH786409 AML786409 ACP786409 ST786409 IX786409 B786409 WVJ720873 WLN720873 WBR720873 VRV720873 VHZ720873 UYD720873 UOH720873 UEL720873 TUP720873 TKT720873 TAX720873 SRB720873 SHF720873 RXJ720873 RNN720873 RDR720873 QTV720873 QJZ720873 QAD720873 PQH720873 PGL720873 OWP720873 OMT720873 OCX720873 NTB720873 NJF720873 MZJ720873 MPN720873 MFR720873 LVV720873 LLZ720873 LCD720873 KSH720873 KIL720873 JYP720873 JOT720873 JEX720873 IVB720873 ILF720873 IBJ720873 HRN720873 HHR720873 GXV720873 GNZ720873 GED720873 FUH720873 FKL720873 FAP720873 EQT720873 EGX720873 DXB720873 DNF720873 DDJ720873 CTN720873 CJR720873 BZV720873 BPZ720873 BGD720873 AWH720873 AML720873 ACP720873 ST720873 IX720873 B720873 WVJ655337 WLN655337 WBR655337 VRV655337 VHZ655337 UYD655337 UOH655337 UEL655337 TUP655337 TKT655337 TAX655337 SRB655337 SHF655337 RXJ655337 RNN655337 RDR655337 QTV655337 QJZ655337 QAD655337 PQH655337 PGL655337 OWP655337 OMT655337 OCX655337 NTB655337 NJF655337 MZJ655337 MPN655337 MFR655337 LVV655337 LLZ655337 LCD655337 KSH655337 KIL655337 JYP655337 JOT655337 JEX655337 IVB655337 ILF655337 IBJ655337 HRN655337 HHR655337 GXV655337 GNZ655337 GED655337 FUH655337 FKL655337 FAP655337 EQT655337 EGX655337 DXB655337 DNF655337 DDJ655337 CTN655337 CJR655337 BZV655337 BPZ655337 BGD655337 AWH655337 AML655337 ACP655337 ST655337 IX655337 B655337 WVJ589801 WLN589801 WBR589801 VRV589801 VHZ589801 UYD589801 UOH589801 UEL589801 TUP589801 TKT589801 TAX589801 SRB589801 SHF589801 RXJ589801 RNN589801 RDR589801 QTV589801 QJZ589801 QAD589801 PQH589801 PGL589801 OWP589801 OMT589801 OCX589801 NTB589801 NJF589801 MZJ589801 MPN589801 MFR589801 LVV589801 LLZ589801 LCD589801 KSH589801 KIL589801 JYP589801 JOT589801 JEX589801 IVB589801 ILF589801 IBJ589801 HRN589801 HHR589801 GXV589801 GNZ589801 GED589801 FUH589801 FKL589801 FAP589801 EQT589801 EGX589801 DXB589801 DNF589801 DDJ589801 CTN589801 CJR589801 BZV589801 BPZ589801 BGD589801 AWH589801 AML589801 ACP589801 ST589801 IX589801 B589801 WVJ524265 WLN524265 WBR524265 VRV524265 VHZ524265 UYD524265 UOH524265 UEL524265 TUP524265 TKT524265 TAX524265 SRB524265 SHF524265 RXJ524265 RNN524265 RDR524265 QTV524265 QJZ524265 QAD524265 PQH524265 PGL524265 OWP524265 OMT524265 OCX524265 NTB524265 NJF524265 MZJ524265 MPN524265 MFR524265 LVV524265 LLZ524265 LCD524265 KSH524265 KIL524265 JYP524265 JOT524265 JEX524265 IVB524265 ILF524265 IBJ524265 HRN524265 HHR524265 GXV524265 GNZ524265 GED524265 FUH524265 FKL524265 FAP524265 EQT524265 EGX524265 DXB524265 DNF524265 DDJ524265 CTN524265 CJR524265 BZV524265 BPZ524265 BGD524265 AWH524265 AML524265 ACP524265 ST524265 IX524265 B524265 WVJ458729 WLN458729 WBR458729 VRV458729 VHZ458729 UYD458729 UOH458729 UEL458729 TUP458729 TKT458729 TAX458729 SRB458729 SHF458729 RXJ458729 RNN458729 RDR458729 QTV458729 QJZ458729 QAD458729 PQH458729 PGL458729 OWP458729 OMT458729 OCX458729 NTB458729 NJF458729 MZJ458729 MPN458729 MFR458729 LVV458729 LLZ458729 LCD458729 KSH458729 KIL458729 JYP458729 JOT458729 JEX458729 IVB458729 ILF458729 IBJ458729 HRN458729 HHR458729 GXV458729 GNZ458729 GED458729 FUH458729 FKL458729 FAP458729 EQT458729 EGX458729 DXB458729 DNF458729 DDJ458729 CTN458729 CJR458729 BZV458729 BPZ458729 BGD458729 AWH458729 AML458729 ACP458729 ST458729 IX458729 B458729 WVJ393193 WLN393193 WBR393193 VRV393193 VHZ393193 UYD393193 UOH393193 UEL393193 TUP393193 TKT393193 TAX393193 SRB393193 SHF393193 RXJ393193 RNN393193 RDR393193 QTV393193 QJZ393193 QAD393193 PQH393193 PGL393193 OWP393193 OMT393193 OCX393193 NTB393193 NJF393193 MZJ393193 MPN393193 MFR393193 LVV393193 LLZ393193 LCD393193 KSH393193 KIL393193 JYP393193 JOT393193 JEX393193 IVB393193 ILF393193 IBJ393193 HRN393193 HHR393193 GXV393193 GNZ393193 GED393193 FUH393193 FKL393193 FAP393193 EQT393193 EGX393193 DXB393193 DNF393193 DDJ393193 CTN393193 CJR393193 BZV393193 BPZ393193 BGD393193 AWH393193 AML393193 ACP393193 ST393193 IX393193 B393193 WVJ327657 WLN327657 WBR327657 VRV327657 VHZ327657 UYD327657 UOH327657 UEL327657 TUP327657 TKT327657 TAX327657 SRB327657 SHF327657 RXJ327657 RNN327657 RDR327657 QTV327657 QJZ327657 QAD327657 PQH327657 PGL327657 OWP327657 OMT327657 OCX327657 NTB327657 NJF327657 MZJ327657 MPN327657 MFR327657 LVV327657 LLZ327657 LCD327657 KSH327657 KIL327657 JYP327657 JOT327657 JEX327657 IVB327657 ILF327657 IBJ327657 HRN327657 HHR327657 GXV327657 GNZ327657 GED327657 FUH327657 FKL327657 FAP327657 EQT327657 EGX327657 DXB327657 DNF327657 DDJ327657 CTN327657 CJR327657 BZV327657 BPZ327657 BGD327657 AWH327657 AML327657 ACP327657 ST327657 IX327657 B327657 WVJ262121 WLN262121 WBR262121 VRV262121 VHZ262121 UYD262121 UOH262121 UEL262121 TUP262121 TKT262121 TAX262121 SRB262121 SHF262121 RXJ262121 RNN262121 RDR262121 QTV262121 QJZ262121 QAD262121 PQH262121 PGL262121 OWP262121 OMT262121 OCX262121 NTB262121 NJF262121 MZJ262121 MPN262121 MFR262121 LVV262121 LLZ262121 LCD262121 KSH262121 KIL262121 JYP262121 JOT262121 JEX262121 IVB262121 ILF262121 IBJ262121 HRN262121 HHR262121 GXV262121 GNZ262121 GED262121 FUH262121 FKL262121 FAP262121 EQT262121 EGX262121 DXB262121 DNF262121 DDJ262121 CTN262121 CJR262121 BZV262121 BPZ262121 BGD262121 AWH262121 AML262121 ACP262121 ST262121 IX262121 B262121 WVJ196585 WLN196585 WBR196585 VRV196585 VHZ196585 UYD196585 UOH196585 UEL196585 TUP196585 TKT196585 TAX196585 SRB196585 SHF196585 RXJ196585 RNN196585 RDR196585 QTV196585 QJZ196585 QAD196585 PQH196585 PGL196585 OWP196585 OMT196585 OCX196585 NTB196585 NJF196585 MZJ196585 MPN196585 MFR196585 LVV196585 LLZ196585 LCD196585 KSH196585 KIL196585 JYP196585 JOT196585 JEX196585 IVB196585 ILF196585 IBJ196585 HRN196585 HHR196585 GXV196585 GNZ196585 GED196585 FUH196585 FKL196585 FAP196585 EQT196585 EGX196585 DXB196585 DNF196585 DDJ196585 CTN196585 CJR196585 BZV196585 BPZ196585 BGD196585 AWH196585 AML196585 ACP196585 ST196585 IX196585 B196585 WVJ131049 WLN131049 WBR131049 VRV131049 VHZ131049 UYD131049 UOH131049 UEL131049 TUP131049 TKT131049 TAX131049 SRB131049 SHF131049 RXJ131049 RNN131049 RDR131049 QTV131049 QJZ131049 QAD131049 PQH131049 PGL131049 OWP131049 OMT131049 OCX131049 NTB131049 NJF131049 MZJ131049 MPN131049 MFR131049 LVV131049 LLZ131049 LCD131049 KSH131049 KIL131049 JYP131049 JOT131049 JEX131049 IVB131049 ILF131049 IBJ131049 HRN131049 HHR131049 GXV131049 GNZ131049 GED131049 FUH131049 FKL131049 FAP131049 EQT131049 EGX131049 DXB131049 DNF131049 DDJ131049 CTN131049 CJR131049 BZV131049 BPZ131049 BGD131049 AWH131049 AML131049 ACP131049 ST131049 IX131049 B131049 WVJ65513 WLN65513 WBR65513 VRV65513 VHZ65513 UYD65513 UOH65513 UEL65513 TUP65513 TKT65513 TAX65513 SRB65513 SHF65513 RXJ65513 RNN65513 RDR65513 QTV65513 QJZ65513 QAD65513 PQH65513 PGL65513 OWP65513 OMT65513 OCX65513 NTB65513 NJF65513 MZJ65513 MPN65513 MFR65513 LVV65513 LLZ65513 LCD65513 KSH65513 KIL65513 JYP65513 JOT65513 JEX65513 IVB65513 ILF65513 IBJ65513 HRN65513 HHR65513 GXV65513 GNZ65513 GED65513 FUH65513 FKL65513 FAP65513 EQT65513 EGX65513 DXB65513 DNF65513 DDJ65513 CTN65513 CJR65513 BZV65513 BPZ65513 BGD65513 AWH65513 AML65513 ACP65513 ST65513 IX65513 I65518 WVQ983022 WLU983022 WBY983022 VSC983022 VIG983022 UYK983022 UOO983022 UES983022 TUW983022 TLA983022 TBE983022 SRI983022 SHM983022 RXQ983022 RNU983022 RDY983022 QUC983022 QKG983022 QAK983022 PQO983022 PGS983022 OWW983022 ONA983022 ODE983022 NTI983022 NJM983022 MZQ983022 MPU983022 MFY983022 LWC983022 LMG983022 LCK983022 KSO983022 KIS983022 JYW983022 JPA983022 JFE983022 IVI983022 ILM983022 IBQ983022 HRU983022 HHY983022 GYC983022 GOG983022 GEK983022 FUO983022 FKS983022 FAW983022 ERA983022 EHE983022 DXI983022 DNM983022 DDQ983022 CTU983022 CJY983022 CAC983022 BQG983022 BGK983022 AWO983022 AMS983022 ACW983022 TA983022 JE983022 I983022 WVQ917486 WLU917486 WBY917486 VSC917486 VIG917486 UYK917486 UOO917486 UES917486 TUW917486 TLA917486 TBE917486 SRI917486 SHM917486 RXQ917486 RNU917486 RDY917486 QUC917486 QKG917486 QAK917486 PQO917486 PGS917486 OWW917486 ONA917486 ODE917486 NTI917486 NJM917486 MZQ917486 MPU917486 MFY917486 LWC917486 LMG917486 LCK917486 KSO917486 KIS917486 JYW917486 JPA917486 JFE917486 IVI917486 ILM917486 IBQ917486 HRU917486 HHY917486 GYC917486 GOG917486 GEK917486 FUO917486 FKS917486 FAW917486 ERA917486 EHE917486 DXI917486 DNM917486 DDQ917486 CTU917486 CJY917486 CAC917486 BQG917486 BGK917486 AWO917486 AMS917486 ACW917486 TA917486 JE917486 I917486 WVQ851950 WLU851950 WBY851950 VSC851950 VIG851950 UYK851950 UOO851950 UES851950 TUW851950 TLA851950 TBE851950 SRI851950 SHM851950 RXQ851950 RNU851950 RDY851950 QUC851950 QKG851950 QAK851950 PQO851950 PGS851950 OWW851950 ONA851950 ODE851950 NTI851950 NJM851950 MZQ851950 MPU851950 MFY851950 LWC851950 LMG851950 LCK851950 KSO851950 KIS851950 JYW851950 JPA851950 JFE851950 IVI851950 ILM851950 IBQ851950 HRU851950 HHY851950 GYC851950 GOG851950 GEK851950 FUO851950 FKS851950 FAW851950 ERA851950 EHE851950 DXI851950 DNM851950 DDQ851950 CTU851950 CJY851950 CAC851950 BQG851950 BGK851950 AWO851950 AMS851950 ACW851950 TA851950 JE851950 I851950 WVQ786414 WLU786414 WBY786414 VSC786414 VIG786414 UYK786414 UOO786414 UES786414 TUW786414 TLA786414 TBE786414 SRI786414 SHM786414 RXQ786414 RNU786414 RDY786414 QUC786414 QKG786414 QAK786414 PQO786414 PGS786414 OWW786414 ONA786414 ODE786414 NTI786414 NJM786414 MZQ786414 MPU786414 MFY786414 LWC786414 LMG786414 LCK786414 KSO786414 KIS786414 JYW786414 JPA786414 JFE786414 IVI786414 ILM786414 IBQ786414 HRU786414 HHY786414 GYC786414 GOG786414 GEK786414 FUO786414 FKS786414 FAW786414 ERA786414 EHE786414 DXI786414 DNM786414 DDQ786414 CTU786414 CJY786414 CAC786414 BQG786414 BGK786414 AWO786414 AMS786414 ACW786414 TA786414 JE786414 I786414 WVQ720878 WLU720878 WBY720878 VSC720878 VIG720878 UYK720878 UOO720878 UES720878 TUW720878 TLA720878 TBE720878 SRI720878 SHM720878 RXQ720878 RNU720878 RDY720878 QUC720878 QKG720878 QAK720878 PQO720878 PGS720878 OWW720878 ONA720878 ODE720878 NTI720878 NJM720878 MZQ720878 MPU720878 MFY720878 LWC720878 LMG720878 LCK720878 KSO720878 KIS720878 JYW720878 JPA720878 JFE720878 IVI720878 ILM720878 IBQ720878 HRU720878 HHY720878 GYC720878 GOG720878 GEK720878 FUO720878 FKS720878 FAW720878 ERA720878 EHE720878 DXI720878 DNM720878 DDQ720878 CTU720878 CJY720878 CAC720878 BQG720878 BGK720878 AWO720878 AMS720878 ACW720878 TA720878 JE720878 I720878 WVQ655342 WLU655342 WBY655342 VSC655342 VIG655342 UYK655342 UOO655342 UES655342 TUW655342 TLA655342 TBE655342 SRI655342 SHM655342 RXQ655342 RNU655342 RDY655342 QUC655342 QKG655342 QAK655342 PQO655342 PGS655342 OWW655342 ONA655342 ODE655342 NTI655342 NJM655342 MZQ655342 MPU655342 MFY655342 LWC655342 LMG655342 LCK655342 KSO655342 KIS655342 JYW655342 JPA655342 JFE655342 IVI655342 ILM655342 IBQ655342 HRU655342 HHY655342 GYC655342 GOG655342 GEK655342 FUO655342 FKS655342 FAW655342 ERA655342 EHE655342 DXI655342 DNM655342 DDQ655342 CTU655342 CJY655342 CAC655342 BQG655342 BGK655342 AWO655342 AMS655342 ACW655342 TA655342 JE655342 I655342 WVQ589806 WLU589806 WBY589806 VSC589806 VIG589806 UYK589806 UOO589806 UES589806 TUW589806 TLA589806 TBE589806 SRI589806 SHM589806 RXQ589806 RNU589806 RDY589806 QUC589806 QKG589806 QAK589806 PQO589806 PGS589806 OWW589806 ONA589806 ODE589806 NTI589806 NJM589806 MZQ589806 MPU589806 MFY589806 LWC589806 LMG589806 LCK589806 KSO589806 KIS589806 JYW589806 JPA589806 JFE589806 IVI589806 ILM589806 IBQ589806 HRU589806 HHY589806 GYC589806 GOG589806 GEK589806 FUO589806 FKS589806 FAW589806 ERA589806 EHE589806 DXI589806 DNM589806 DDQ589806 CTU589806 CJY589806 CAC589806 BQG589806 BGK589806 AWO589806 AMS589806 ACW589806 TA589806 JE589806 I589806 WVQ524270 WLU524270 WBY524270 VSC524270 VIG524270 UYK524270 UOO524270 UES524270 TUW524270 TLA524270 TBE524270 SRI524270 SHM524270 RXQ524270 RNU524270 RDY524270 QUC524270 QKG524270 QAK524270 PQO524270 PGS524270 OWW524270 ONA524270 ODE524270 NTI524270 NJM524270 MZQ524270 MPU524270 MFY524270 LWC524270 LMG524270 LCK524270 KSO524270 KIS524270 JYW524270 JPA524270 JFE524270 IVI524270 ILM524270 IBQ524270 HRU524270 HHY524270 GYC524270 GOG524270 GEK524270 FUO524270 FKS524270 FAW524270 ERA524270 EHE524270 DXI524270 DNM524270 DDQ524270 CTU524270 CJY524270 CAC524270 BQG524270 BGK524270 AWO524270 AMS524270 ACW524270 TA524270 JE524270 I524270 WVQ458734 WLU458734 WBY458734 VSC458734 VIG458734 UYK458734 UOO458734 UES458734 TUW458734 TLA458734 TBE458734 SRI458734 SHM458734 RXQ458734 RNU458734 RDY458734 QUC458734 QKG458734 QAK458734 PQO458734 PGS458734 OWW458734 ONA458734 ODE458734 NTI458734 NJM458734 MZQ458734 MPU458734 MFY458734 LWC458734 LMG458734 LCK458734 KSO458734 KIS458734 JYW458734 JPA458734 JFE458734 IVI458734 ILM458734 IBQ458734 HRU458734 HHY458734 GYC458734 GOG458734 GEK458734 FUO458734 FKS458734 FAW458734 ERA458734 EHE458734 DXI458734 DNM458734 DDQ458734 CTU458734 CJY458734 CAC458734 BQG458734 BGK458734 AWO458734 AMS458734 ACW458734 TA458734 JE458734 I458734 WVQ393198 WLU393198 WBY393198 VSC393198 VIG393198 UYK393198 UOO393198 UES393198 TUW393198 TLA393198 TBE393198 SRI393198 SHM393198 RXQ393198 RNU393198 RDY393198 QUC393198 QKG393198 QAK393198 PQO393198 PGS393198 OWW393198 ONA393198 ODE393198 NTI393198 NJM393198 MZQ393198 MPU393198 MFY393198 LWC393198 LMG393198 LCK393198 KSO393198 KIS393198 JYW393198 JPA393198 JFE393198 IVI393198 ILM393198 IBQ393198 HRU393198 HHY393198 GYC393198 GOG393198 GEK393198 FUO393198 FKS393198 FAW393198 ERA393198 EHE393198 DXI393198 DNM393198 DDQ393198 CTU393198 CJY393198 CAC393198 BQG393198 BGK393198 AWO393198 AMS393198 ACW393198 TA393198 JE393198 I393198 WVQ327662 WLU327662 WBY327662 VSC327662 VIG327662 UYK327662 UOO327662 UES327662 TUW327662 TLA327662 TBE327662 SRI327662 SHM327662 RXQ327662 RNU327662 RDY327662 QUC327662 QKG327662 QAK327662 PQO327662 PGS327662 OWW327662 ONA327662 ODE327662 NTI327662 NJM327662 MZQ327662 MPU327662 MFY327662 LWC327662 LMG327662 LCK327662 KSO327662 KIS327662 JYW327662 JPA327662 JFE327662 IVI327662 ILM327662 IBQ327662 HRU327662 HHY327662 GYC327662 GOG327662 GEK327662 FUO327662 FKS327662 FAW327662 ERA327662 EHE327662 DXI327662 DNM327662 DDQ327662 CTU327662 CJY327662 CAC327662 BQG327662 BGK327662 AWO327662 AMS327662 ACW327662 TA327662 JE327662 I327662 WVQ262126 WLU262126 WBY262126 VSC262126 VIG262126 UYK262126 UOO262126 UES262126 TUW262126 TLA262126 TBE262126 SRI262126 SHM262126 RXQ262126 RNU262126 RDY262126 QUC262126 QKG262126 QAK262126 PQO262126 PGS262126 OWW262126 ONA262126 ODE262126 NTI262126 NJM262126 MZQ262126 MPU262126 MFY262126 LWC262126 LMG262126 LCK262126 KSO262126 KIS262126 JYW262126 JPA262126 JFE262126 IVI262126 ILM262126 IBQ262126 HRU262126 HHY262126 GYC262126 GOG262126 GEK262126 FUO262126 FKS262126 FAW262126 ERA262126 EHE262126 DXI262126 DNM262126 DDQ262126 CTU262126 CJY262126 CAC262126 BQG262126 BGK262126 AWO262126 AMS262126 ACW262126 TA262126 JE262126 I262126 WVQ196590 WLU196590 WBY196590 VSC196590 VIG196590 UYK196590 UOO196590 UES196590 TUW196590 TLA196590 TBE196590 SRI196590 SHM196590 RXQ196590 RNU196590 RDY196590 QUC196590 QKG196590 QAK196590 PQO196590 PGS196590 OWW196590 ONA196590 ODE196590 NTI196590 NJM196590 MZQ196590 MPU196590 MFY196590 LWC196590 LMG196590 LCK196590 KSO196590 KIS196590 JYW196590 JPA196590 JFE196590 IVI196590 ILM196590 IBQ196590 HRU196590 HHY196590 GYC196590 GOG196590 GEK196590 FUO196590 FKS196590 FAW196590 ERA196590 EHE196590 DXI196590 DNM196590 DDQ196590 CTU196590 CJY196590 CAC196590 BQG196590 BGK196590 AWO196590 AMS196590 ACW196590 TA196590 JE196590 I196590 WVQ131054 WLU131054 WBY131054 VSC131054 VIG131054 UYK131054 UOO131054 UES131054 TUW131054 TLA131054 TBE131054 SRI131054 SHM131054 RXQ131054 RNU131054 RDY131054 QUC131054 QKG131054 QAK131054 PQO131054 PGS131054 OWW131054 ONA131054 ODE131054 NTI131054 NJM131054 MZQ131054 MPU131054 MFY131054 LWC131054 LMG131054 LCK131054 KSO131054 KIS131054 JYW131054 JPA131054 JFE131054 IVI131054 ILM131054 IBQ131054 HRU131054 HHY131054 GYC131054 GOG131054 GEK131054 FUO131054 FKS131054 FAW131054 ERA131054 EHE131054 DXI131054 DNM131054 DDQ131054 CTU131054 CJY131054 CAC131054 BQG131054 BGK131054 AWO131054 AMS131054 ACW131054 TA131054 JE131054 I131054 WVQ65518 WLU65518 WBY65518 VSC65518 VIG65518 UYK65518 UOO65518 UES65518 TUW65518 TLA65518 TBE65518 SRI65518 SHM65518 RXQ65518 RNU65518 RDY65518 QUC65518 QKG65518 QAK65518 PQO65518 PGS65518 OWW65518 ONA65518 ODE65518 NTI65518 NJM65518 MZQ65518 MPU65518 MFY65518 LWC65518 LMG65518 LCK65518 KSO65518 KIS65518 JYW65518 JPA65518 JFE65518 IVI65518 ILM65518 IBQ65518 HRU65518 HHY65518 GYC65518 GOG65518 GEK65518 FUO65518 FKS65518 FAW65518 ERA65518 EHE65518 DXI65518 DNM65518 DDQ65518 CTU65518 CJY65518 CAC65518 BQG65518 BGK65518 AWO65518 AMS65518 ACW65518 TA65518 JE65518 WVQ23 WLU23 WBY23 VSC23 VIG23 UYK23 UOO23 UES23 TUW23 TLA23 TBE23 SRI23 SHM23 RXQ23 RNU23 RDY23 QUC23 QKG23 QAK23 PQO23 PGS23 OWW23 ONA23 ODE23 NTI23 NJM23 MZQ23 MPU23 MFY23 LWC23 LMG23 LCK23 KSO23 KIS23 JYW23 JPA23 JFE23 IVI23 ILM23 IBQ23 HRU23 HHY23 GYC23 GOG23 GEK23 FUO23 FKS23 FAW23 ERA23 EHE23 DXI23 DNM23 DDQ23 CTU23 CJY23 CAC23 BQG23 BGK23 AWO23 AMS23 ACW23 TA23 JE23 I23">
      <formula1>#REF!</formula1>
    </dataValidation>
  </dataValidations>
  <printOptions horizontalCentered="1" verticalCentered="1"/>
  <pageMargins left="2.1" right="0.70866141732283472" top="0.74803149606299213" bottom="0.74803149606299213" header="0.31496062992125984" footer="0.31496062992125984"/>
  <pageSetup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workbookViewId="0">
      <pane xSplit="1" ySplit="5" topLeftCell="L6" activePane="bottomRight" state="frozen"/>
      <selection pane="topRight" activeCell="C1" sqref="C1"/>
      <selection pane="bottomLeft" activeCell="A7" sqref="A7"/>
      <selection pane="bottomRight" activeCell="L2" sqref="L2:M2"/>
    </sheetView>
  </sheetViews>
  <sheetFormatPr baseColWidth="10" defaultRowHeight="12.75"/>
  <cols>
    <col min="1" max="1" width="50" style="151" bestFit="1" customWidth="1"/>
    <col min="2" max="7" width="10.7109375" style="151" customWidth="1"/>
    <col min="8" max="11" width="10.42578125" style="154" bestFit="1" customWidth="1"/>
    <col min="12" max="13" width="10.5703125" style="154" bestFit="1" customWidth="1"/>
    <col min="14" max="17" width="9.7109375" style="154" bestFit="1" customWidth="1"/>
    <col min="18" max="18" width="11" style="154" bestFit="1" customWidth="1"/>
    <col min="19" max="19" width="9.7109375" style="154" customWidth="1"/>
    <col min="20" max="22" width="7" style="154" customWidth="1"/>
    <col min="23" max="23" width="6.7109375" style="154" customWidth="1"/>
    <col min="24" max="25" width="7" style="154" customWidth="1"/>
    <col min="26" max="26" width="9.5703125" style="154" customWidth="1"/>
    <col min="27" max="242" width="11.42578125" style="154"/>
    <col min="243" max="243" width="46.140625" style="154" customWidth="1"/>
    <col min="244" max="244" width="0" style="154" hidden="1" customWidth="1"/>
    <col min="245" max="248" width="9.5703125" style="154" customWidth="1"/>
    <col min="249" max="253" width="9.28515625" style="154" customWidth="1"/>
    <col min="254" max="257" width="9.140625" style="154" customWidth="1"/>
    <col min="258" max="262" width="9.42578125" style="154" bestFit="1" customWidth="1"/>
    <col min="263" max="263" width="9.7109375" style="154" customWidth="1"/>
    <col min="264" max="266" width="7" style="154" customWidth="1"/>
    <col min="267" max="267" width="6.7109375" style="154" customWidth="1"/>
    <col min="268" max="269" width="7" style="154" customWidth="1"/>
    <col min="270" max="270" width="8.7109375" style="154" customWidth="1"/>
    <col min="271" max="271" width="11.42578125" style="154"/>
    <col min="272" max="272" width="50" style="154" bestFit="1" customWidth="1"/>
    <col min="273" max="282" width="10.7109375" style="154" bestFit="1" customWidth="1"/>
    <col min="283" max="498" width="11.42578125" style="154"/>
    <col min="499" max="499" width="46.140625" style="154" customWidth="1"/>
    <col min="500" max="500" width="0" style="154" hidden="1" customWidth="1"/>
    <col min="501" max="504" width="9.5703125" style="154" customWidth="1"/>
    <col min="505" max="509" width="9.28515625" style="154" customWidth="1"/>
    <col min="510" max="513" width="9.140625" style="154" customWidth="1"/>
    <col min="514" max="518" width="9.42578125" style="154" bestFit="1" customWidth="1"/>
    <col min="519" max="519" width="9.7109375" style="154" customWidth="1"/>
    <col min="520" max="522" width="7" style="154" customWidth="1"/>
    <col min="523" max="523" width="6.7109375" style="154" customWidth="1"/>
    <col min="524" max="525" width="7" style="154" customWidth="1"/>
    <col min="526" max="526" width="8.7109375" style="154" customWidth="1"/>
    <col min="527" max="527" width="11.42578125" style="154"/>
    <col min="528" max="528" width="50" style="154" bestFit="1" customWidth="1"/>
    <col min="529" max="538" width="10.7109375" style="154" bestFit="1" customWidth="1"/>
    <col min="539" max="754" width="11.42578125" style="154"/>
    <col min="755" max="755" width="46.140625" style="154" customWidth="1"/>
    <col min="756" max="756" width="0" style="154" hidden="1" customWidth="1"/>
    <col min="757" max="760" width="9.5703125" style="154" customWidth="1"/>
    <col min="761" max="765" width="9.28515625" style="154" customWidth="1"/>
    <col min="766" max="769" width="9.140625" style="154" customWidth="1"/>
    <col min="770" max="774" width="9.42578125" style="154" bestFit="1" customWidth="1"/>
    <col min="775" max="775" width="9.7109375" style="154" customWidth="1"/>
    <col min="776" max="778" width="7" style="154" customWidth="1"/>
    <col min="779" max="779" width="6.7109375" style="154" customWidth="1"/>
    <col min="780" max="781" width="7" style="154" customWidth="1"/>
    <col min="782" max="782" width="8.7109375" style="154" customWidth="1"/>
    <col min="783" max="783" width="11.42578125" style="154"/>
    <col min="784" max="784" width="50" style="154" bestFit="1" customWidth="1"/>
    <col min="785" max="794" width="10.7109375" style="154" bestFit="1" customWidth="1"/>
    <col min="795" max="1010" width="11.42578125" style="154"/>
    <col min="1011" max="1011" width="46.140625" style="154" customWidth="1"/>
    <col min="1012" max="1012" width="0" style="154" hidden="1" customWidth="1"/>
    <col min="1013" max="1016" width="9.5703125" style="154" customWidth="1"/>
    <col min="1017" max="1021" width="9.28515625" style="154" customWidth="1"/>
    <col min="1022" max="1025" width="9.140625" style="154" customWidth="1"/>
    <col min="1026" max="1030" width="9.42578125" style="154" bestFit="1" customWidth="1"/>
    <col min="1031" max="1031" width="9.7109375" style="154" customWidth="1"/>
    <col min="1032" max="1034" width="7" style="154" customWidth="1"/>
    <col min="1035" max="1035" width="6.7109375" style="154" customWidth="1"/>
    <col min="1036" max="1037" width="7" style="154" customWidth="1"/>
    <col min="1038" max="1038" width="8.7109375" style="154" customWidth="1"/>
    <col min="1039" max="1039" width="11.42578125" style="154"/>
    <col min="1040" max="1040" width="50" style="154" bestFit="1" customWidth="1"/>
    <col min="1041" max="1050" width="10.7109375" style="154" bestFit="1" customWidth="1"/>
    <col min="1051" max="1266" width="11.42578125" style="154"/>
    <col min="1267" max="1267" width="46.140625" style="154" customWidth="1"/>
    <col min="1268" max="1268" width="0" style="154" hidden="1" customWidth="1"/>
    <col min="1269" max="1272" width="9.5703125" style="154" customWidth="1"/>
    <col min="1273" max="1277" width="9.28515625" style="154" customWidth="1"/>
    <col min="1278" max="1281" width="9.140625" style="154" customWidth="1"/>
    <col min="1282" max="1286" width="9.42578125" style="154" bestFit="1" customWidth="1"/>
    <col min="1287" max="1287" width="9.7109375" style="154" customWidth="1"/>
    <col min="1288" max="1290" width="7" style="154" customWidth="1"/>
    <col min="1291" max="1291" width="6.7109375" style="154" customWidth="1"/>
    <col min="1292" max="1293" width="7" style="154" customWidth="1"/>
    <col min="1294" max="1294" width="8.7109375" style="154" customWidth="1"/>
    <col min="1295" max="1295" width="11.42578125" style="154"/>
    <col min="1296" max="1296" width="50" style="154" bestFit="1" customWidth="1"/>
    <col min="1297" max="1306" width="10.7109375" style="154" bestFit="1" customWidth="1"/>
    <col min="1307" max="1522" width="11.42578125" style="154"/>
    <col min="1523" max="1523" width="46.140625" style="154" customWidth="1"/>
    <col min="1524" max="1524" width="0" style="154" hidden="1" customWidth="1"/>
    <col min="1525" max="1528" width="9.5703125" style="154" customWidth="1"/>
    <col min="1529" max="1533" width="9.28515625" style="154" customWidth="1"/>
    <col min="1534" max="1537" width="9.140625" style="154" customWidth="1"/>
    <col min="1538" max="1542" width="9.42578125" style="154" bestFit="1" customWidth="1"/>
    <col min="1543" max="1543" width="9.7109375" style="154" customWidth="1"/>
    <col min="1544" max="1546" width="7" style="154" customWidth="1"/>
    <col min="1547" max="1547" width="6.7109375" style="154" customWidth="1"/>
    <col min="1548" max="1549" width="7" style="154" customWidth="1"/>
    <col min="1550" max="1550" width="8.7109375" style="154" customWidth="1"/>
    <col min="1551" max="1551" width="11.42578125" style="154"/>
    <col min="1552" max="1552" width="50" style="154" bestFit="1" customWidth="1"/>
    <col min="1553" max="1562" width="10.7109375" style="154" bestFit="1" customWidth="1"/>
    <col min="1563" max="1778" width="11.42578125" style="154"/>
    <col min="1779" max="1779" width="46.140625" style="154" customWidth="1"/>
    <col min="1780" max="1780" width="0" style="154" hidden="1" customWidth="1"/>
    <col min="1781" max="1784" width="9.5703125" style="154" customWidth="1"/>
    <col min="1785" max="1789" width="9.28515625" style="154" customWidth="1"/>
    <col min="1790" max="1793" width="9.140625" style="154" customWidth="1"/>
    <col min="1794" max="1798" width="9.42578125" style="154" bestFit="1" customWidth="1"/>
    <col min="1799" max="1799" width="9.7109375" style="154" customWidth="1"/>
    <col min="1800" max="1802" width="7" style="154" customWidth="1"/>
    <col min="1803" max="1803" width="6.7109375" style="154" customWidth="1"/>
    <col min="1804" max="1805" width="7" style="154" customWidth="1"/>
    <col min="1806" max="1806" width="8.7109375" style="154" customWidth="1"/>
    <col min="1807" max="1807" width="11.42578125" style="154"/>
    <col min="1808" max="1808" width="50" style="154" bestFit="1" customWidth="1"/>
    <col min="1809" max="1818" width="10.7109375" style="154" bestFit="1" customWidth="1"/>
    <col min="1819" max="2034" width="11.42578125" style="154"/>
    <col min="2035" max="2035" width="46.140625" style="154" customWidth="1"/>
    <col min="2036" max="2036" width="0" style="154" hidden="1" customWidth="1"/>
    <col min="2037" max="2040" width="9.5703125" style="154" customWidth="1"/>
    <col min="2041" max="2045" width="9.28515625" style="154" customWidth="1"/>
    <col min="2046" max="2049" width="9.140625" style="154" customWidth="1"/>
    <col min="2050" max="2054" width="9.42578125" style="154" bestFit="1" customWidth="1"/>
    <col min="2055" max="2055" width="9.7109375" style="154" customWidth="1"/>
    <col min="2056" max="2058" width="7" style="154" customWidth="1"/>
    <col min="2059" max="2059" width="6.7109375" style="154" customWidth="1"/>
    <col min="2060" max="2061" width="7" style="154" customWidth="1"/>
    <col min="2062" max="2062" width="8.7109375" style="154" customWidth="1"/>
    <col min="2063" max="2063" width="11.42578125" style="154"/>
    <col min="2064" max="2064" width="50" style="154" bestFit="1" customWidth="1"/>
    <col min="2065" max="2074" width="10.7109375" style="154" bestFit="1" customWidth="1"/>
    <col min="2075" max="2290" width="11.42578125" style="154"/>
    <col min="2291" max="2291" width="46.140625" style="154" customWidth="1"/>
    <col min="2292" max="2292" width="0" style="154" hidden="1" customWidth="1"/>
    <col min="2293" max="2296" width="9.5703125" style="154" customWidth="1"/>
    <col min="2297" max="2301" width="9.28515625" style="154" customWidth="1"/>
    <col min="2302" max="2305" width="9.140625" style="154" customWidth="1"/>
    <col min="2306" max="2310" width="9.42578125" style="154" bestFit="1" customWidth="1"/>
    <col min="2311" max="2311" width="9.7109375" style="154" customWidth="1"/>
    <col min="2312" max="2314" width="7" style="154" customWidth="1"/>
    <col min="2315" max="2315" width="6.7109375" style="154" customWidth="1"/>
    <col min="2316" max="2317" width="7" style="154" customWidth="1"/>
    <col min="2318" max="2318" width="8.7109375" style="154" customWidth="1"/>
    <col min="2319" max="2319" width="11.42578125" style="154"/>
    <col min="2320" max="2320" width="50" style="154" bestFit="1" customWidth="1"/>
    <col min="2321" max="2330" width="10.7109375" style="154" bestFit="1" customWidth="1"/>
    <col min="2331" max="2546" width="11.42578125" style="154"/>
    <col min="2547" max="2547" width="46.140625" style="154" customWidth="1"/>
    <col min="2548" max="2548" width="0" style="154" hidden="1" customWidth="1"/>
    <col min="2549" max="2552" width="9.5703125" style="154" customWidth="1"/>
    <col min="2553" max="2557" width="9.28515625" style="154" customWidth="1"/>
    <col min="2558" max="2561" width="9.140625" style="154" customWidth="1"/>
    <col min="2562" max="2566" width="9.42578125" style="154" bestFit="1" customWidth="1"/>
    <col min="2567" max="2567" width="9.7109375" style="154" customWidth="1"/>
    <col min="2568" max="2570" width="7" style="154" customWidth="1"/>
    <col min="2571" max="2571" width="6.7109375" style="154" customWidth="1"/>
    <col min="2572" max="2573" width="7" style="154" customWidth="1"/>
    <col min="2574" max="2574" width="8.7109375" style="154" customWidth="1"/>
    <col min="2575" max="2575" width="11.42578125" style="154"/>
    <col min="2576" max="2576" width="50" style="154" bestFit="1" customWidth="1"/>
    <col min="2577" max="2586" width="10.7109375" style="154" bestFit="1" customWidth="1"/>
    <col min="2587" max="2802" width="11.42578125" style="154"/>
    <col min="2803" max="2803" width="46.140625" style="154" customWidth="1"/>
    <col min="2804" max="2804" width="0" style="154" hidden="1" customWidth="1"/>
    <col min="2805" max="2808" width="9.5703125" style="154" customWidth="1"/>
    <col min="2809" max="2813" width="9.28515625" style="154" customWidth="1"/>
    <col min="2814" max="2817" width="9.140625" style="154" customWidth="1"/>
    <col min="2818" max="2822" width="9.42578125" style="154" bestFit="1" customWidth="1"/>
    <col min="2823" max="2823" width="9.7109375" style="154" customWidth="1"/>
    <col min="2824" max="2826" width="7" style="154" customWidth="1"/>
    <col min="2827" max="2827" width="6.7109375" style="154" customWidth="1"/>
    <col min="2828" max="2829" width="7" style="154" customWidth="1"/>
    <col min="2830" max="2830" width="8.7109375" style="154" customWidth="1"/>
    <col min="2831" max="2831" width="11.42578125" style="154"/>
    <col min="2832" max="2832" width="50" style="154" bestFit="1" customWidth="1"/>
    <col min="2833" max="2842" width="10.7109375" style="154" bestFit="1" customWidth="1"/>
    <col min="2843" max="3058" width="11.42578125" style="154"/>
    <col min="3059" max="3059" width="46.140625" style="154" customWidth="1"/>
    <col min="3060" max="3060" width="0" style="154" hidden="1" customWidth="1"/>
    <col min="3061" max="3064" width="9.5703125" style="154" customWidth="1"/>
    <col min="3065" max="3069" width="9.28515625" style="154" customWidth="1"/>
    <col min="3070" max="3073" width="9.140625" style="154" customWidth="1"/>
    <col min="3074" max="3078" width="9.42578125" style="154" bestFit="1" customWidth="1"/>
    <col min="3079" max="3079" width="9.7109375" style="154" customWidth="1"/>
    <col min="3080" max="3082" width="7" style="154" customWidth="1"/>
    <col min="3083" max="3083" width="6.7109375" style="154" customWidth="1"/>
    <col min="3084" max="3085" width="7" style="154" customWidth="1"/>
    <col min="3086" max="3086" width="8.7109375" style="154" customWidth="1"/>
    <col min="3087" max="3087" width="11.42578125" style="154"/>
    <col min="3088" max="3088" width="50" style="154" bestFit="1" customWidth="1"/>
    <col min="3089" max="3098" width="10.7109375" style="154" bestFit="1" customWidth="1"/>
    <col min="3099" max="3314" width="11.42578125" style="154"/>
    <col min="3315" max="3315" width="46.140625" style="154" customWidth="1"/>
    <col min="3316" max="3316" width="0" style="154" hidden="1" customWidth="1"/>
    <col min="3317" max="3320" width="9.5703125" style="154" customWidth="1"/>
    <col min="3321" max="3325" width="9.28515625" style="154" customWidth="1"/>
    <col min="3326" max="3329" width="9.140625" style="154" customWidth="1"/>
    <col min="3330" max="3334" width="9.42578125" style="154" bestFit="1" customWidth="1"/>
    <col min="3335" max="3335" width="9.7109375" style="154" customWidth="1"/>
    <col min="3336" max="3338" width="7" style="154" customWidth="1"/>
    <col min="3339" max="3339" width="6.7109375" style="154" customWidth="1"/>
    <col min="3340" max="3341" width="7" style="154" customWidth="1"/>
    <col min="3342" max="3342" width="8.7109375" style="154" customWidth="1"/>
    <col min="3343" max="3343" width="11.42578125" style="154"/>
    <col min="3344" max="3344" width="50" style="154" bestFit="1" customWidth="1"/>
    <col min="3345" max="3354" width="10.7109375" style="154" bestFit="1" customWidth="1"/>
    <col min="3355" max="3570" width="11.42578125" style="154"/>
    <col min="3571" max="3571" width="46.140625" style="154" customWidth="1"/>
    <col min="3572" max="3572" width="0" style="154" hidden="1" customWidth="1"/>
    <col min="3573" max="3576" width="9.5703125" style="154" customWidth="1"/>
    <col min="3577" max="3581" width="9.28515625" style="154" customWidth="1"/>
    <col min="3582" max="3585" width="9.140625" style="154" customWidth="1"/>
    <col min="3586" max="3590" width="9.42578125" style="154" bestFit="1" customWidth="1"/>
    <col min="3591" max="3591" width="9.7109375" style="154" customWidth="1"/>
    <col min="3592" max="3594" width="7" style="154" customWidth="1"/>
    <col min="3595" max="3595" width="6.7109375" style="154" customWidth="1"/>
    <col min="3596" max="3597" width="7" style="154" customWidth="1"/>
    <col min="3598" max="3598" width="8.7109375" style="154" customWidth="1"/>
    <col min="3599" max="3599" width="11.42578125" style="154"/>
    <col min="3600" max="3600" width="50" style="154" bestFit="1" customWidth="1"/>
    <col min="3601" max="3610" width="10.7109375" style="154" bestFit="1" customWidth="1"/>
    <col min="3611" max="3826" width="11.42578125" style="154"/>
    <col min="3827" max="3827" width="46.140625" style="154" customWidth="1"/>
    <col min="3828" max="3828" width="0" style="154" hidden="1" customWidth="1"/>
    <col min="3829" max="3832" width="9.5703125" style="154" customWidth="1"/>
    <col min="3833" max="3837" width="9.28515625" style="154" customWidth="1"/>
    <col min="3838" max="3841" width="9.140625" style="154" customWidth="1"/>
    <col min="3842" max="3846" width="9.42578125" style="154" bestFit="1" customWidth="1"/>
    <col min="3847" max="3847" width="9.7109375" style="154" customWidth="1"/>
    <col min="3848" max="3850" width="7" style="154" customWidth="1"/>
    <col min="3851" max="3851" width="6.7109375" style="154" customWidth="1"/>
    <col min="3852" max="3853" width="7" style="154" customWidth="1"/>
    <col min="3854" max="3854" width="8.7109375" style="154" customWidth="1"/>
    <col min="3855" max="3855" width="11.42578125" style="154"/>
    <col min="3856" max="3856" width="50" style="154" bestFit="1" customWidth="1"/>
    <col min="3857" max="3866" width="10.7109375" style="154" bestFit="1" customWidth="1"/>
    <col min="3867" max="4082" width="11.42578125" style="154"/>
    <col min="4083" max="4083" width="46.140625" style="154" customWidth="1"/>
    <col min="4084" max="4084" width="0" style="154" hidden="1" customWidth="1"/>
    <col min="4085" max="4088" width="9.5703125" style="154" customWidth="1"/>
    <col min="4089" max="4093" width="9.28515625" style="154" customWidth="1"/>
    <col min="4094" max="4097" width="9.140625" style="154" customWidth="1"/>
    <col min="4098" max="4102" width="9.42578125" style="154" bestFit="1" customWidth="1"/>
    <col min="4103" max="4103" width="9.7109375" style="154" customWidth="1"/>
    <col min="4104" max="4106" width="7" style="154" customWidth="1"/>
    <col min="4107" max="4107" width="6.7109375" style="154" customWidth="1"/>
    <col min="4108" max="4109" width="7" style="154" customWidth="1"/>
    <col min="4110" max="4110" width="8.7109375" style="154" customWidth="1"/>
    <col min="4111" max="4111" width="11.42578125" style="154"/>
    <col min="4112" max="4112" width="50" style="154" bestFit="1" customWidth="1"/>
    <col min="4113" max="4122" width="10.7109375" style="154" bestFit="1" customWidth="1"/>
    <col min="4123" max="4338" width="11.42578125" style="154"/>
    <col min="4339" max="4339" width="46.140625" style="154" customWidth="1"/>
    <col min="4340" max="4340" width="0" style="154" hidden="1" customWidth="1"/>
    <col min="4341" max="4344" width="9.5703125" style="154" customWidth="1"/>
    <col min="4345" max="4349" width="9.28515625" style="154" customWidth="1"/>
    <col min="4350" max="4353" width="9.140625" style="154" customWidth="1"/>
    <col min="4354" max="4358" width="9.42578125" style="154" bestFit="1" customWidth="1"/>
    <col min="4359" max="4359" width="9.7109375" style="154" customWidth="1"/>
    <col min="4360" max="4362" width="7" style="154" customWidth="1"/>
    <col min="4363" max="4363" width="6.7109375" style="154" customWidth="1"/>
    <col min="4364" max="4365" width="7" style="154" customWidth="1"/>
    <col min="4366" max="4366" width="8.7109375" style="154" customWidth="1"/>
    <col min="4367" max="4367" width="11.42578125" style="154"/>
    <col min="4368" max="4368" width="50" style="154" bestFit="1" customWidth="1"/>
    <col min="4369" max="4378" width="10.7109375" style="154" bestFit="1" customWidth="1"/>
    <col min="4379" max="4594" width="11.42578125" style="154"/>
    <col min="4595" max="4595" width="46.140625" style="154" customWidth="1"/>
    <col min="4596" max="4596" width="0" style="154" hidden="1" customWidth="1"/>
    <col min="4597" max="4600" width="9.5703125" style="154" customWidth="1"/>
    <col min="4601" max="4605" width="9.28515625" style="154" customWidth="1"/>
    <col min="4606" max="4609" width="9.140625" style="154" customWidth="1"/>
    <col min="4610" max="4614" width="9.42578125" style="154" bestFit="1" customWidth="1"/>
    <col min="4615" max="4615" width="9.7109375" style="154" customWidth="1"/>
    <col min="4616" max="4618" width="7" style="154" customWidth="1"/>
    <col min="4619" max="4619" width="6.7109375" style="154" customWidth="1"/>
    <col min="4620" max="4621" width="7" style="154" customWidth="1"/>
    <col min="4622" max="4622" width="8.7109375" style="154" customWidth="1"/>
    <col min="4623" max="4623" width="11.42578125" style="154"/>
    <col min="4624" max="4624" width="50" style="154" bestFit="1" customWidth="1"/>
    <col min="4625" max="4634" width="10.7109375" style="154" bestFit="1" customWidth="1"/>
    <col min="4635" max="4850" width="11.42578125" style="154"/>
    <col min="4851" max="4851" width="46.140625" style="154" customWidth="1"/>
    <col min="4852" max="4852" width="0" style="154" hidden="1" customWidth="1"/>
    <col min="4853" max="4856" width="9.5703125" style="154" customWidth="1"/>
    <col min="4857" max="4861" width="9.28515625" style="154" customWidth="1"/>
    <col min="4862" max="4865" width="9.140625" style="154" customWidth="1"/>
    <col min="4866" max="4870" width="9.42578125" style="154" bestFit="1" customWidth="1"/>
    <col min="4871" max="4871" width="9.7109375" style="154" customWidth="1"/>
    <col min="4872" max="4874" width="7" style="154" customWidth="1"/>
    <col min="4875" max="4875" width="6.7109375" style="154" customWidth="1"/>
    <col min="4876" max="4877" width="7" style="154" customWidth="1"/>
    <col min="4878" max="4878" width="8.7109375" style="154" customWidth="1"/>
    <col min="4879" max="4879" width="11.42578125" style="154"/>
    <col min="4880" max="4880" width="50" style="154" bestFit="1" customWidth="1"/>
    <col min="4881" max="4890" width="10.7109375" style="154" bestFit="1" customWidth="1"/>
    <col min="4891" max="5106" width="11.42578125" style="154"/>
    <col min="5107" max="5107" width="46.140625" style="154" customWidth="1"/>
    <col min="5108" max="5108" width="0" style="154" hidden="1" customWidth="1"/>
    <col min="5109" max="5112" width="9.5703125" style="154" customWidth="1"/>
    <col min="5113" max="5117" width="9.28515625" style="154" customWidth="1"/>
    <col min="5118" max="5121" width="9.140625" style="154" customWidth="1"/>
    <col min="5122" max="5126" width="9.42578125" style="154" bestFit="1" customWidth="1"/>
    <col min="5127" max="5127" width="9.7109375" style="154" customWidth="1"/>
    <col min="5128" max="5130" width="7" style="154" customWidth="1"/>
    <col min="5131" max="5131" width="6.7109375" style="154" customWidth="1"/>
    <col min="5132" max="5133" width="7" style="154" customWidth="1"/>
    <col min="5134" max="5134" width="8.7109375" style="154" customWidth="1"/>
    <col min="5135" max="5135" width="11.42578125" style="154"/>
    <col min="5136" max="5136" width="50" style="154" bestFit="1" customWidth="1"/>
    <col min="5137" max="5146" width="10.7109375" style="154" bestFit="1" customWidth="1"/>
    <col min="5147" max="5362" width="11.42578125" style="154"/>
    <col min="5363" max="5363" width="46.140625" style="154" customWidth="1"/>
    <col min="5364" max="5364" width="0" style="154" hidden="1" customWidth="1"/>
    <col min="5365" max="5368" width="9.5703125" style="154" customWidth="1"/>
    <col min="5369" max="5373" width="9.28515625" style="154" customWidth="1"/>
    <col min="5374" max="5377" width="9.140625" style="154" customWidth="1"/>
    <col min="5378" max="5382" width="9.42578125" style="154" bestFit="1" customWidth="1"/>
    <col min="5383" max="5383" width="9.7109375" style="154" customWidth="1"/>
    <col min="5384" max="5386" width="7" style="154" customWidth="1"/>
    <col min="5387" max="5387" width="6.7109375" style="154" customWidth="1"/>
    <col min="5388" max="5389" width="7" style="154" customWidth="1"/>
    <col min="5390" max="5390" width="8.7109375" style="154" customWidth="1"/>
    <col min="5391" max="5391" width="11.42578125" style="154"/>
    <col min="5392" max="5392" width="50" style="154" bestFit="1" customWidth="1"/>
    <col min="5393" max="5402" width="10.7109375" style="154" bestFit="1" customWidth="1"/>
    <col min="5403" max="5618" width="11.42578125" style="154"/>
    <col min="5619" max="5619" width="46.140625" style="154" customWidth="1"/>
    <col min="5620" max="5620" width="0" style="154" hidden="1" customWidth="1"/>
    <col min="5621" max="5624" width="9.5703125" style="154" customWidth="1"/>
    <col min="5625" max="5629" width="9.28515625" style="154" customWidth="1"/>
    <col min="5630" max="5633" width="9.140625" style="154" customWidth="1"/>
    <col min="5634" max="5638" width="9.42578125" style="154" bestFit="1" customWidth="1"/>
    <col min="5639" max="5639" width="9.7109375" style="154" customWidth="1"/>
    <col min="5640" max="5642" width="7" style="154" customWidth="1"/>
    <col min="5643" max="5643" width="6.7109375" style="154" customWidth="1"/>
    <col min="5644" max="5645" width="7" style="154" customWidth="1"/>
    <col min="5646" max="5646" width="8.7109375" style="154" customWidth="1"/>
    <col min="5647" max="5647" width="11.42578125" style="154"/>
    <col min="5648" max="5648" width="50" style="154" bestFit="1" customWidth="1"/>
    <col min="5649" max="5658" width="10.7109375" style="154" bestFit="1" customWidth="1"/>
    <col min="5659" max="5874" width="11.42578125" style="154"/>
    <col min="5875" max="5875" width="46.140625" style="154" customWidth="1"/>
    <col min="5876" max="5876" width="0" style="154" hidden="1" customWidth="1"/>
    <col min="5877" max="5880" width="9.5703125" style="154" customWidth="1"/>
    <col min="5881" max="5885" width="9.28515625" style="154" customWidth="1"/>
    <col min="5886" max="5889" width="9.140625" style="154" customWidth="1"/>
    <col min="5890" max="5894" width="9.42578125" style="154" bestFit="1" customWidth="1"/>
    <col min="5895" max="5895" width="9.7109375" style="154" customWidth="1"/>
    <col min="5896" max="5898" width="7" style="154" customWidth="1"/>
    <col min="5899" max="5899" width="6.7109375" style="154" customWidth="1"/>
    <col min="5900" max="5901" width="7" style="154" customWidth="1"/>
    <col min="5902" max="5902" width="8.7109375" style="154" customWidth="1"/>
    <col min="5903" max="5903" width="11.42578125" style="154"/>
    <col min="5904" max="5904" width="50" style="154" bestFit="1" customWidth="1"/>
    <col min="5905" max="5914" width="10.7109375" style="154" bestFit="1" customWidth="1"/>
    <col min="5915" max="6130" width="11.42578125" style="154"/>
    <col min="6131" max="6131" width="46.140625" style="154" customWidth="1"/>
    <col min="6132" max="6132" width="0" style="154" hidden="1" customWidth="1"/>
    <col min="6133" max="6136" width="9.5703125" style="154" customWidth="1"/>
    <col min="6137" max="6141" width="9.28515625" style="154" customWidth="1"/>
    <col min="6142" max="6145" width="9.140625" style="154" customWidth="1"/>
    <col min="6146" max="6150" width="9.42578125" style="154" bestFit="1" customWidth="1"/>
    <col min="6151" max="6151" width="9.7109375" style="154" customWidth="1"/>
    <col min="6152" max="6154" width="7" style="154" customWidth="1"/>
    <col min="6155" max="6155" width="6.7109375" style="154" customWidth="1"/>
    <col min="6156" max="6157" width="7" style="154" customWidth="1"/>
    <col min="6158" max="6158" width="8.7109375" style="154" customWidth="1"/>
    <col min="6159" max="6159" width="11.42578125" style="154"/>
    <col min="6160" max="6160" width="50" style="154" bestFit="1" customWidth="1"/>
    <col min="6161" max="6170" width="10.7109375" style="154" bestFit="1" customWidth="1"/>
    <col min="6171" max="6386" width="11.42578125" style="154"/>
    <col min="6387" max="6387" width="46.140625" style="154" customWidth="1"/>
    <col min="6388" max="6388" width="0" style="154" hidden="1" customWidth="1"/>
    <col min="6389" max="6392" width="9.5703125" style="154" customWidth="1"/>
    <col min="6393" max="6397" width="9.28515625" style="154" customWidth="1"/>
    <col min="6398" max="6401" width="9.140625" style="154" customWidth="1"/>
    <col min="6402" max="6406" width="9.42578125" style="154" bestFit="1" customWidth="1"/>
    <col min="6407" max="6407" width="9.7109375" style="154" customWidth="1"/>
    <col min="6408" max="6410" width="7" style="154" customWidth="1"/>
    <col min="6411" max="6411" width="6.7109375" style="154" customWidth="1"/>
    <col min="6412" max="6413" width="7" style="154" customWidth="1"/>
    <col min="6414" max="6414" width="8.7109375" style="154" customWidth="1"/>
    <col min="6415" max="6415" width="11.42578125" style="154"/>
    <col min="6416" max="6416" width="50" style="154" bestFit="1" customWidth="1"/>
    <col min="6417" max="6426" width="10.7109375" style="154" bestFit="1" customWidth="1"/>
    <col min="6427" max="6642" width="11.42578125" style="154"/>
    <col min="6643" max="6643" width="46.140625" style="154" customWidth="1"/>
    <col min="6644" max="6644" width="0" style="154" hidden="1" customWidth="1"/>
    <col min="6645" max="6648" width="9.5703125" style="154" customWidth="1"/>
    <col min="6649" max="6653" width="9.28515625" style="154" customWidth="1"/>
    <col min="6654" max="6657" width="9.140625" style="154" customWidth="1"/>
    <col min="6658" max="6662" width="9.42578125" style="154" bestFit="1" customWidth="1"/>
    <col min="6663" max="6663" width="9.7109375" style="154" customWidth="1"/>
    <col min="6664" max="6666" width="7" style="154" customWidth="1"/>
    <col min="6667" max="6667" width="6.7109375" style="154" customWidth="1"/>
    <col min="6668" max="6669" width="7" style="154" customWidth="1"/>
    <col min="6670" max="6670" width="8.7109375" style="154" customWidth="1"/>
    <col min="6671" max="6671" width="11.42578125" style="154"/>
    <col min="6672" max="6672" width="50" style="154" bestFit="1" customWidth="1"/>
    <col min="6673" max="6682" width="10.7109375" style="154" bestFit="1" customWidth="1"/>
    <col min="6683" max="6898" width="11.42578125" style="154"/>
    <col min="6899" max="6899" width="46.140625" style="154" customWidth="1"/>
    <col min="6900" max="6900" width="0" style="154" hidden="1" customWidth="1"/>
    <col min="6901" max="6904" width="9.5703125" style="154" customWidth="1"/>
    <col min="6905" max="6909" width="9.28515625" style="154" customWidth="1"/>
    <col min="6910" max="6913" width="9.140625" style="154" customWidth="1"/>
    <col min="6914" max="6918" width="9.42578125" style="154" bestFit="1" customWidth="1"/>
    <col min="6919" max="6919" width="9.7109375" style="154" customWidth="1"/>
    <col min="6920" max="6922" width="7" style="154" customWidth="1"/>
    <col min="6923" max="6923" width="6.7109375" style="154" customWidth="1"/>
    <col min="6924" max="6925" width="7" style="154" customWidth="1"/>
    <col min="6926" max="6926" width="8.7109375" style="154" customWidth="1"/>
    <col min="6927" max="6927" width="11.42578125" style="154"/>
    <col min="6928" max="6928" width="50" style="154" bestFit="1" customWidth="1"/>
    <col min="6929" max="6938" width="10.7109375" style="154" bestFit="1" customWidth="1"/>
    <col min="6939" max="7154" width="11.42578125" style="154"/>
    <col min="7155" max="7155" width="46.140625" style="154" customWidth="1"/>
    <col min="7156" max="7156" width="0" style="154" hidden="1" customWidth="1"/>
    <col min="7157" max="7160" width="9.5703125" style="154" customWidth="1"/>
    <col min="7161" max="7165" width="9.28515625" style="154" customWidth="1"/>
    <col min="7166" max="7169" width="9.140625" style="154" customWidth="1"/>
    <col min="7170" max="7174" width="9.42578125" style="154" bestFit="1" customWidth="1"/>
    <col min="7175" max="7175" width="9.7109375" style="154" customWidth="1"/>
    <col min="7176" max="7178" width="7" style="154" customWidth="1"/>
    <col min="7179" max="7179" width="6.7109375" style="154" customWidth="1"/>
    <col min="7180" max="7181" width="7" style="154" customWidth="1"/>
    <col min="7182" max="7182" width="8.7109375" style="154" customWidth="1"/>
    <col min="7183" max="7183" width="11.42578125" style="154"/>
    <col min="7184" max="7184" width="50" style="154" bestFit="1" customWidth="1"/>
    <col min="7185" max="7194" width="10.7109375" style="154" bestFit="1" customWidth="1"/>
    <col min="7195" max="7410" width="11.42578125" style="154"/>
    <col min="7411" max="7411" width="46.140625" style="154" customWidth="1"/>
    <col min="7412" max="7412" width="0" style="154" hidden="1" customWidth="1"/>
    <col min="7413" max="7416" width="9.5703125" style="154" customWidth="1"/>
    <col min="7417" max="7421" width="9.28515625" style="154" customWidth="1"/>
    <col min="7422" max="7425" width="9.140625" style="154" customWidth="1"/>
    <col min="7426" max="7430" width="9.42578125" style="154" bestFit="1" customWidth="1"/>
    <col min="7431" max="7431" width="9.7109375" style="154" customWidth="1"/>
    <col min="7432" max="7434" width="7" style="154" customWidth="1"/>
    <col min="7435" max="7435" width="6.7109375" style="154" customWidth="1"/>
    <col min="7436" max="7437" width="7" style="154" customWidth="1"/>
    <col min="7438" max="7438" width="8.7109375" style="154" customWidth="1"/>
    <col min="7439" max="7439" width="11.42578125" style="154"/>
    <col min="7440" max="7440" width="50" style="154" bestFit="1" customWidth="1"/>
    <col min="7441" max="7450" width="10.7109375" style="154" bestFit="1" customWidth="1"/>
    <col min="7451" max="7666" width="11.42578125" style="154"/>
    <col min="7667" max="7667" width="46.140625" style="154" customWidth="1"/>
    <col min="7668" max="7668" width="0" style="154" hidden="1" customWidth="1"/>
    <col min="7669" max="7672" width="9.5703125" style="154" customWidth="1"/>
    <col min="7673" max="7677" width="9.28515625" style="154" customWidth="1"/>
    <col min="7678" max="7681" width="9.140625" style="154" customWidth="1"/>
    <col min="7682" max="7686" width="9.42578125" style="154" bestFit="1" customWidth="1"/>
    <col min="7687" max="7687" width="9.7109375" style="154" customWidth="1"/>
    <col min="7688" max="7690" width="7" style="154" customWidth="1"/>
    <col min="7691" max="7691" width="6.7109375" style="154" customWidth="1"/>
    <col min="7692" max="7693" width="7" style="154" customWidth="1"/>
    <col min="7694" max="7694" width="8.7109375" style="154" customWidth="1"/>
    <col min="7695" max="7695" width="11.42578125" style="154"/>
    <col min="7696" max="7696" width="50" style="154" bestFit="1" customWidth="1"/>
    <col min="7697" max="7706" width="10.7109375" style="154" bestFit="1" customWidth="1"/>
    <col min="7707" max="7922" width="11.42578125" style="154"/>
    <col min="7923" max="7923" width="46.140625" style="154" customWidth="1"/>
    <col min="7924" max="7924" width="0" style="154" hidden="1" customWidth="1"/>
    <col min="7925" max="7928" width="9.5703125" style="154" customWidth="1"/>
    <col min="7929" max="7933" width="9.28515625" style="154" customWidth="1"/>
    <col min="7934" max="7937" width="9.140625" style="154" customWidth="1"/>
    <col min="7938" max="7942" width="9.42578125" style="154" bestFit="1" customWidth="1"/>
    <col min="7943" max="7943" width="9.7109375" style="154" customWidth="1"/>
    <col min="7944" max="7946" width="7" style="154" customWidth="1"/>
    <col min="7947" max="7947" width="6.7109375" style="154" customWidth="1"/>
    <col min="7948" max="7949" width="7" style="154" customWidth="1"/>
    <col min="7950" max="7950" width="8.7109375" style="154" customWidth="1"/>
    <col min="7951" max="7951" width="11.42578125" style="154"/>
    <col min="7952" max="7952" width="50" style="154" bestFit="1" customWidth="1"/>
    <col min="7953" max="7962" width="10.7109375" style="154" bestFit="1" customWidth="1"/>
    <col min="7963" max="8178" width="11.42578125" style="154"/>
    <col min="8179" max="8179" width="46.140625" style="154" customWidth="1"/>
    <col min="8180" max="8180" width="0" style="154" hidden="1" customWidth="1"/>
    <col min="8181" max="8184" width="9.5703125" style="154" customWidth="1"/>
    <col min="8185" max="8189" width="9.28515625" style="154" customWidth="1"/>
    <col min="8190" max="8193" width="9.140625" style="154" customWidth="1"/>
    <col min="8194" max="8198" width="9.42578125" style="154" bestFit="1" customWidth="1"/>
    <col min="8199" max="8199" width="9.7109375" style="154" customWidth="1"/>
    <col min="8200" max="8202" width="7" style="154" customWidth="1"/>
    <col min="8203" max="8203" width="6.7109375" style="154" customWidth="1"/>
    <col min="8204" max="8205" width="7" style="154" customWidth="1"/>
    <col min="8206" max="8206" width="8.7109375" style="154" customWidth="1"/>
    <col min="8207" max="8207" width="11.42578125" style="154"/>
    <col min="8208" max="8208" width="50" style="154" bestFit="1" customWidth="1"/>
    <col min="8209" max="8218" width="10.7109375" style="154" bestFit="1" customWidth="1"/>
    <col min="8219" max="8434" width="11.42578125" style="154"/>
    <col min="8435" max="8435" width="46.140625" style="154" customWidth="1"/>
    <col min="8436" max="8436" width="0" style="154" hidden="1" customWidth="1"/>
    <col min="8437" max="8440" width="9.5703125" style="154" customWidth="1"/>
    <col min="8441" max="8445" width="9.28515625" style="154" customWidth="1"/>
    <col min="8446" max="8449" width="9.140625" style="154" customWidth="1"/>
    <col min="8450" max="8454" width="9.42578125" style="154" bestFit="1" customWidth="1"/>
    <col min="8455" max="8455" width="9.7109375" style="154" customWidth="1"/>
    <col min="8456" max="8458" width="7" style="154" customWidth="1"/>
    <col min="8459" max="8459" width="6.7109375" style="154" customWidth="1"/>
    <col min="8460" max="8461" width="7" style="154" customWidth="1"/>
    <col min="8462" max="8462" width="8.7109375" style="154" customWidth="1"/>
    <col min="8463" max="8463" width="11.42578125" style="154"/>
    <col min="8464" max="8464" width="50" style="154" bestFit="1" customWidth="1"/>
    <col min="8465" max="8474" width="10.7109375" style="154" bestFit="1" customWidth="1"/>
    <col min="8475" max="8690" width="11.42578125" style="154"/>
    <col min="8691" max="8691" width="46.140625" style="154" customWidth="1"/>
    <col min="8692" max="8692" width="0" style="154" hidden="1" customWidth="1"/>
    <col min="8693" max="8696" width="9.5703125" style="154" customWidth="1"/>
    <col min="8697" max="8701" width="9.28515625" style="154" customWidth="1"/>
    <col min="8702" max="8705" width="9.140625" style="154" customWidth="1"/>
    <col min="8706" max="8710" width="9.42578125" style="154" bestFit="1" customWidth="1"/>
    <col min="8711" max="8711" width="9.7109375" style="154" customWidth="1"/>
    <col min="8712" max="8714" width="7" style="154" customWidth="1"/>
    <col min="8715" max="8715" width="6.7109375" style="154" customWidth="1"/>
    <col min="8716" max="8717" width="7" style="154" customWidth="1"/>
    <col min="8718" max="8718" width="8.7109375" style="154" customWidth="1"/>
    <col min="8719" max="8719" width="11.42578125" style="154"/>
    <col min="8720" max="8720" width="50" style="154" bestFit="1" customWidth="1"/>
    <col min="8721" max="8730" width="10.7109375" style="154" bestFit="1" customWidth="1"/>
    <col min="8731" max="8946" width="11.42578125" style="154"/>
    <col min="8947" max="8947" width="46.140625" style="154" customWidth="1"/>
    <col min="8948" max="8948" width="0" style="154" hidden="1" customWidth="1"/>
    <col min="8949" max="8952" width="9.5703125" style="154" customWidth="1"/>
    <col min="8953" max="8957" width="9.28515625" style="154" customWidth="1"/>
    <col min="8958" max="8961" width="9.140625" style="154" customWidth="1"/>
    <col min="8962" max="8966" width="9.42578125" style="154" bestFit="1" customWidth="1"/>
    <col min="8967" max="8967" width="9.7109375" style="154" customWidth="1"/>
    <col min="8968" max="8970" width="7" style="154" customWidth="1"/>
    <col min="8971" max="8971" width="6.7109375" style="154" customWidth="1"/>
    <col min="8972" max="8973" width="7" style="154" customWidth="1"/>
    <col min="8974" max="8974" width="8.7109375" style="154" customWidth="1"/>
    <col min="8975" max="8975" width="11.42578125" style="154"/>
    <col min="8976" max="8976" width="50" style="154" bestFit="1" customWidth="1"/>
    <col min="8977" max="8986" width="10.7109375" style="154" bestFit="1" customWidth="1"/>
    <col min="8987" max="9202" width="11.42578125" style="154"/>
    <col min="9203" max="9203" width="46.140625" style="154" customWidth="1"/>
    <col min="9204" max="9204" width="0" style="154" hidden="1" customWidth="1"/>
    <col min="9205" max="9208" width="9.5703125" style="154" customWidth="1"/>
    <col min="9209" max="9213" width="9.28515625" style="154" customWidth="1"/>
    <col min="9214" max="9217" width="9.140625" style="154" customWidth="1"/>
    <col min="9218" max="9222" width="9.42578125" style="154" bestFit="1" customWidth="1"/>
    <col min="9223" max="9223" width="9.7109375" style="154" customWidth="1"/>
    <col min="9224" max="9226" width="7" style="154" customWidth="1"/>
    <col min="9227" max="9227" width="6.7109375" style="154" customWidth="1"/>
    <col min="9228" max="9229" width="7" style="154" customWidth="1"/>
    <col min="9230" max="9230" width="8.7109375" style="154" customWidth="1"/>
    <col min="9231" max="9231" width="11.42578125" style="154"/>
    <col min="9232" max="9232" width="50" style="154" bestFit="1" customWidth="1"/>
    <col min="9233" max="9242" width="10.7109375" style="154" bestFit="1" customWidth="1"/>
    <col min="9243" max="9458" width="11.42578125" style="154"/>
    <col min="9459" max="9459" width="46.140625" style="154" customWidth="1"/>
    <col min="9460" max="9460" width="0" style="154" hidden="1" customWidth="1"/>
    <col min="9461" max="9464" width="9.5703125" style="154" customWidth="1"/>
    <col min="9465" max="9469" width="9.28515625" style="154" customWidth="1"/>
    <col min="9470" max="9473" width="9.140625" style="154" customWidth="1"/>
    <col min="9474" max="9478" width="9.42578125" style="154" bestFit="1" customWidth="1"/>
    <col min="9479" max="9479" width="9.7109375" style="154" customWidth="1"/>
    <col min="9480" max="9482" width="7" style="154" customWidth="1"/>
    <col min="9483" max="9483" width="6.7109375" style="154" customWidth="1"/>
    <col min="9484" max="9485" width="7" style="154" customWidth="1"/>
    <col min="9486" max="9486" width="8.7109375" style="154" customWidth="1"/>
    <col min="9487" max="9487" width="11.42578125" style="154"/>
    <col min="9488" max="9488" width="50" style="154" bestFit="1" customWidth="1"/>
    <col min="9489" max="9498" width="10.7109375" style="154" bestFit="1" customWidth="1"/>
    <col min="9499" max="9714" width="11.42578125" style="154"/>
    <col min="9715" max="9715" width="46.140625" style="154" customWidth="1"/>
    <col min="9716" max="9716" width="0" style="154" hidden="1" customWidth="1"/>
    <col min="9717" max="9720" width="9.5703125" style="154" customWidth="1"/>
    <col min="9721" max="9725" width="9.28515625" style="154" customWidth="1"/>
    <col min="9726" max="9729" width="9.140625" style="154" customWidth="1"/>
    <col min="9730" max="9734" width="9.42578125" style="154" bestFit="1" customWidth="1"/>
    <col min="9735" max="9735" width="9.7109375" style="154" customWidth="1"/>
    <col min="9736" max="9738" width="7" style="154" customWidth="1"/>
    <col min="9739" max="9739" width="6.7109375" style="154" customWidth="1"/>
    <col min="9740" max="9741" width="7" style="154" customWidth="1"/>
    <col min="9742" max="9742" width="8.7109375" style="154" customWidth="1"/>
    <col min="9743" max="9743" width="11.42578125" style="154"/>
    <col min="9744" max="9744" width="50" style="154" bestFit="1" customWidth="1"/>
    <col min="9745" max="9754" width="10.7109375" style="154" bestFit="1" customWidth="1"/>
    <col min="9755" max="9970" width="11.42578125" style="154"/>
    <col min="9971" max="9971" width="46.140625" style="154" customWidth="1"/>
    <col min="9972" max="9972" width="0" style="154" hidden="1" customWidth="1"/>
    <col min="9973" max="9976" width="9.5703125" style="154" customWidth="1"/>
    <col min="9977" max="9981" width="9.28515625" style="154" customWidth="1"/>
    <col min="9982" max="9985" width="9.140625" style="154" customWidth="1"/>
    <col min="9986" max="9990" width="9.42578125" style="154" bestFit="1" customWidth="1"/>
    <col min="9991" max="9991" width="9.7109375" style="154" customWidth="1"/>
    <col min="9992" max="9994" width="7" style="154" customWidth="1"/>
    <col min="9995" max="9995" width="6.7109375" style="154" customWidth="1"/>
    <col min="9996" max="9997" width="7" style="154" customWidth="1"/>
    <col min="9998" max="9998" width="8.7109375" style="154" customWidth="1"/>
    <col min="9999" max="9999" width="11.42578125" style="154"/>
    <col min="10000" max="10000" width="50" style="154" bestFit="1" customWidth="1"/>
    <col min="10001" max="10010" width="10.7109375" style="154" bestFit="1" customWidth="1"/>
    <col min="10011" max="10226" width="11.42578125" style="154"/>
    <col min="10227" max="10227" width="46.140625" style="154" customWidth="1"/>
    <col min="10228" max="10228" width="0" style="154" hidden="1" customWidth="1"/>
    <col min="10229" max="10232" width="9.5703125" style="154" customWidth="1"/>
    <col min="10233" max="10237" width="9.28515625" style="154" customWidth="1"/>
    <col min="10238" max="10241" width="9.140625" style="154" customWidth="1"/>
    <col min="10242" max="10246" width="9.42578125" style="154" bestFit="1" customWidth="1"/>
    <col min="10247" max="10247" width="9.7109375" style="154" customWidth="1"/>
    <col min="10248" max="10250" width="7" style="154" customWidth="1"/>
    <col min="10251" max="10251" width="6.7109375" style="154" customWidth="1"/>
    <col min="10252" max="10253" width="7" style="154" customWidth="1"/>
    <col min="10254" max="10254" width="8.7109375" style="154" customWidth="1"/>
    <col min="10255" max="10255" width="11.42578125" style="154"/>
    <col min="10256" max="10256" width="50" style="154" bestFit="1" customWidth="1"/>
    <col min="10257" max="10266" width="10.7109375" style="154" bestFit="1" customWidth="1"/>
    <col min="10267" max="10482" width="11.42578125" style="154"/>
    <col min="10483" max="10483" width="46.140625" style="154" customWidth="1"/>
    <col min="10484" max="10484" width="0" style="154" hidden="1" customWidth="1"/>
    <col min="10485" max="10488" width="9.5703125" style="154" customWidth="1"/>
    <col min="10489" max="10493" width="9.28515625" style="154" customWidth="1"/>
    <col min="10494" max="10497" width="9.140625" style="154" customWidth="1"/>
    <col min="10498" max="10502" width="9.42578125" style="154" bestFit="1" customWidth="1"/>
    <col min="10503" max="10503" width="9.7109375" style="154" customWidth="1"/>
    <col min="10504" max="10506" width="7" style="154" customWidth="1"/>
    <col min="10507" max="10507" width="6.7109375" style="154" customWidth="1"/>
    <col min="10508" max="10509" width="7" style="154" customWidth="1"/>
    <col min="10510" max="10510" width="8.7109375" style="154" customWidth="1"/>
    <col min="10511" max="10511" width="11.42578125" style="154"/>
    <col min="10512" max="10512" width="50" style="154" bestFit="1" customWidth="1"/>
    <col min="10513" max="10522" width="10.7109375" style="154" bestFit="1" customWidth="1"/>
    <col min="10523" max="10738" width="11.42578125" style="154"/>
    <col min="10739" max="10739" width="46.140625" style="154" customWidth="1"/>
    <col min="10740" max="10740" width="0" style="154" hidden="1" customWidth="1"/>
    <col min="10741" max="10744" width="9.5703125" style="154" customWidth="1"/>
    <col min="10745" max="10749" width="9.28515625" style="154" customWidth="1"/>
    <col min="10750" max="10753" width="9.140625" style="154" customWidth="1"/>
    <col min="10754" max="10758" width="9.42578125" style="154" bestFit="1" customWidth="1"/>
    <col min="10759" max="10759" width="9.7109375" style="154" customWidth="1"/>
    <col min="10760" max="10762" width="7" style="154" customWidth="1"/>
    <col min="10763" max="10763" width="6.7109375" style="154" customWidth="1"/>
    <col min="10764" max="10765" width="7" style="154" customWidth="1"/>
    <col min="10766" max="10766" width="8.7109375" style="154" customWidth="1"/>
    <col min="10767" max="10767" width="11.42578125" style="154"/>
    <col min="10768" max="10768" width="50" style="154" bestFit="1" customWidth="1"/>
    <col min="10769" max="10778" width="10.7109375" style="154" bestFit="1" customWidth="1"/>
    <col min="10779" max="10994" width="11.42578125" style="154"/>
    <col min="10995" max="10995" width="46.140625" style="154" customWidth="1"/>
    <col min="10996" max="10996" width="0" style="154" hidden="1" customWidth="1"/>
    <col min="10997" max="11000" width="9.5703125" style="154" customWidth="1"/>
    <col min="11001" max="11005" width="9.28515625" style="154" customWidth="1"/>
    <col min="11006" max="11009" width="9.140625" style="154" customWidth="1"/>
    <col min="11010" max="11014" width="9.42578125" style="154" bestFit="1" customWidth="1"/>
    <col min="11015" max="11015" width="9.7109375" style="154" customWidth="1"/>
    <col min="11016" max="11018" width="7" style="154" customWidth="1"/>
    <col min="11019" max="11019" width="6.7109375" style="154" customWidth="1"/>
    <col min="11020" max="11021" width="7" style="154" customWidth="1"/>
    <col min="11022" max="11022" width="8.7109375" style="154" customWidth="1"/>
    <col min="11023" max="11023" width="11.42578125" style="154"/>
    <col min="11024" max="11024" width="50" style="154" bestFit="1" customWidth="1"/>
    <col min="11025" max="11034" width="10.7109375" style="154" bestFit="1" customWidth="1"/>
    <col min="11035" max="11250" width="11.42578125" style="154"/>
    <col min="11251" max="11251" width="46.140625" style="154" customWidth="1"/>
    <col min="11252" max="11252" width="0" style="154" hidden="1" customWidth="1"/>
    <col min="11253" max="11256" width="9.5703125" style="154" customWidth="1"/>
    <col min="11257" max="11261" width="9.28515625" style="154" customWidth="1"/>
    <col min="11262" max="11265" width="9.140625" style="154" customWidth="1"/>
    <col min="11266" max="11270" width="9.42578125" style="154" bestFit="1" customWidth="1"/>
    <col min="11271" max="11271" width="9.7109375" style="154" customWidth="1"/>
    <col min="11272" max="11274" width="7" style="154" customWidth="1"/>
    <col min="11275" max="11275" width="6.7109375" style="154" customWidth="1"/>
    <col min="11276" max="11277" width="7" style="154" customWidth="1"/>
    <col min="11278" max="11278" width="8.7109375" style="154" customWidth="1"/>
    <col min="11279" max="11279" width="11.42578125" style="154"/>
    <col min="11280" max="11280" width="50" style="154" bestFit="1" customWidth="1"/>
    <col min="11281" max="11290" width="10.7109375" style="154" bestFit="1" customWidth="1"/>
    <col min="11291" max="11506" width="11.42578125" style="154"/>
    <col min="11507" max="11507" width="46.140625" style="154" customWidth="1"/>
    <col min="11508" max="11508" width="0" style="154" hidden="1" customWidth="1"/>
    <col min="11509" max="11512" width="9.5703125" style="154" customWidth="1"/>
    <col min="11513" max="11517" width="9.28515625" style="154" customWidth="1"/>
    <col min="11518" max="11521" width="9.140625" style="154" customWidth="1"/>
    <col min="11522" max="11526" width="9.42578125" style="154" bestFit="1" customWidth="1"/>
    <col min="11527" max="11527" width="9.7109375" style="154" customWidth="1"/>
    <col min="11528" max="11530" width="7" style="154" customWidth="1"/>
    <col min="11531" max="11531" width="6.7109375" style="154" customWidth="1"/>
    <col min="11532" max="11533" width="7" style="154" customWidth="1"/>
    <col min="11534" max="11534" width="8.7109375" style="154" customWidth="1"/>
    <col min="11535" max="11535" width="11.42578125" style="154"/>
    <col min="11536" max="11536" width="50" style="154" bestFit="1" customWidth="1"/>
    <col min="11537" max="11546" width="10.7109375" style="154" bestFit="1" customWidth="1"/>
    <col min="11547" max="11762" width="11.42578125" style="154"/>
    <col min="11763" max="11763" width="46.140625" style="154" customWidth="1"/>
    <col min="11764" max="11764" width="0" style="154" hidden="1" customWidth="1"/>
    <col min="11765" max="11768" width="9.5703125" style="154" customWidth="1"/>
    <col min="11769" max="11773" width="9.28515625" style="154" customWidth="1"/>
    <col min="11774" max="11777" width="9.140625" style="154" customWidth="1"/>
    <col min="11778" max="11782" width="9.42578125" style="154" bestFit="1" customWidth="1"/>
    <col min="11783" max="11783" width="9.7109375" style="154" customWidth="1"/>
    <col min="11784" max="11786" width="7" style="154" customWidth="1"/>
    <col min="11787" max="11787" width="6.7109375" style="154" customWidth="1"/>
    <col min="11788" max="11789" width="7" style="154" customWidth="1"/>
    <col min="11790" max="11790" width="8.7109375" style="154" customWidth="1"/>
    <col min="11791" max="11791" width="11.42578125" style="154"/>
    <col min="11792" max="11792" width="50" style="154" bestFit="1" customWidth="1"/>
    <col min="11793" max="11802" width="10.7109375" style="154" bestFit="1" customWidth="1"/>
    <col min="11803" max="12018" width="11.42578125" style="154"/>
    <col min="12019" max="12019" width="46.140625" style="154" customWidth="1"/>
    <col min="12020" max="12020" width="0" style="154" hidden="1" customWidth="1"/>
    <col min="12021" max="12024" width="9.5703125" style="154" customWidth="1"/>
    <col min="12025" max="12029" width="9.28515625" style="154" customWidth="1"/>
    <col min="12030" max="12033" width="9.140625" style="154" customWidth="1"/>
    <col min="12034" max="12038" width="9.42578125" style="154" bestFit="1" customWidth="1"/>
    <col min="12039" max="12039" width="9.7109375" style="154" customWidth="1"/>
    <col min="12040" max="12042" width="7" style="154" customWidth="1"/>
    <col min="12043" max="12043" width="6.7109375" style="154" customWidth="1"/>
    <col min="12044" max="12045" width="7" style="154" customWidth="1"/>
    <col min="12046" max="12046" width="8.7109375" style="154" customWidth="1"/>
    <col min="12047" max="12047" width="11.42578125" style="154"/>
    <col min="12048" max="12048" width="50" style="154" bestFit="1" customWidth="1"/>
    <col min="12049" max="12058" width="10.7109375" style="154" bestFit="1" customWidth="1"/>
    <col min="12059" max="12274" width="11.42578125" style="154"/>
    <col min="12275" max="12275" width="46.140625" style="154" customWidth="1"/>
    <col min="12276" max="12276" width="0" style="154" hidden="1" customWidth="1"/>
    <col min="12277" max="12280" width="9.5703125" style="154" customWidth="1"/>
    <col min="12281" max="12285" width="9.28515625" style="154" customWidth="1"/>
    <col min="12286" max="12289" width="9.140625" style="154" customWidth="1"/>
    <col min="12290" max="12294" width="9.42578125" style="154" bestFit="1" customWidth="1"/>
    <col min="12295" max="12295" width="9.7109375" style="154" customWidth="1"/>
    <col min="12296" max="12298" width="7" style="154" customWidth="1"/>
    <col min="12299" max="12299" width="6.7109375" style="154" customWidth="1"/>
    <col min="12300" max="12301" width="7" style="154" customWidth="1"/>
    <col min="12302" max="12302" width="8.7109375" style="154" customWidth="1"/>
    <col min="12303" max="12303" width="11.42578125" style="154"/>
    <col min="12304" max="12304" width="50" style="154" bestFit="1" customWidth="1"/>
    <col min="12305" max="12314" width="10.7109375" style="154" bestFit="1" customWidth="1"/>
    <col min="12315" max="12530" width="11.42578125" style="154"/>
    <col min="12531" max="12531" width="46.140625" style="154" customWidth="1"/>
    <col min="12532" max="12532" width="0" style="154" hidden="1" customWidth="1"/>
    <col min="12533" max="12536" width="9.5703125" style="154" customWidth="1"/>
    <col min="12537" max="12541" width="9.28515625" style="154" customWidth="1"/>
    <col min="12542" max="12545" width="9.140625" style="154" customWidth="1"/>
    <col min="12546" max="12550" width="9.42578125" style="154" bestFit="1" customWidth="1"/>
    <col min="12551" max="12551" width="9.7109375" style="154" customWidth="1"/>
    <col min="12552" max="12554" width="7" style="154" customWidth="1"/>
    <col min="12555" max="12555" width="6.7109375" style="154" customWidth="1"/>
    <col min="12556" max="12557" width="7" style="154" customWidth="1"/>
    <col min="12558" max="12558" width="8.7109375" style="154" customWidth="1"/>
    <col min="12559" max="12559" width="11.42578125" style="154"/>
    <col min="12560" max="12560" width="50" style="154" bestFit="1" customWidth="1"/>
    <col min="12561" max="12570" width="10.7109375" style="154" bestFit="1" customWidth="1"/>
    <col min="12571" max="12786" width="11.42578125" style="154"/>
    <col min="12787" max="12787" width="46.140625" style="154" customWidth="1"/>
    <col min="12788" max="12788" width="0" style="154" hidden="1" customWidth="1"/>
    <col min="12789" max="12792" width="9.5703125" style="154" customWidth="1"/>
    <col min="12793" max="12797" width="9.28515625" style="154" customWidth="1"/>
    <col min="12798" max="12801" width="9.140625" style="154" customWidth="1"/>
    <col min="12802" max="12806" width="9.42578125" style="154" bestFit="1" customWidth="1"/>
    <col min="12807" max="12807" width="9.7109375" style="154" customWidth="1"/>
    <col min="12808" max="12810" width="7" style="154" customWidth="1"/>
    <col min="12811" max="12811" width="6.7109375" style="154" customWidth="1"/>
    <col min="12812" max="12813" width="7" style="154" customWidth="1"/>
    <col min="12814" max="12814" width="8.7109375" style="154" customWidth="1"/>
    <col min="12815" max="12815" width="11.42578125" style="154"/>
    <col min="12816" max="12816" width="50" style="154" bestFit="1" customWidth="1"/>
    <col min="12817" max="12826" width="10.7109375" style="154" bestFit="1" customWidth="1"/>
    <col min="12827" max="13042" width="11.42578125" style="154"/>
    <col min="13043" max="13043" width="46.140625" style="154" customWidth="1"/>
    <col min="13044" max="13044" width="0" style="154" hidden="1" customWidth="1"/>
    <col min="13045" max="13048" width="9.5703125" style="154" customWidth="1"/>
    <col min="13049" max="13053" width="9.28515625" style="154" customWidth="1"/>
    <col min="13054" max="13057" width="9.140625" style="154" customWidth="1"/>
    <col min="13058" max="13062" width="9.42578125" style="154" bestFit="1" customWidth="1"/>
    <col min="13063" max="13063" width="9.7109375" style="154" customWidth="1"/>
    <col min="13064" max="13066" width="7" style="154" customWidth="1"/>
    <col min="13067" max="13067" width="6.7109375" style="154" customWidth="1"/>
    <col min="13068" max="13069" width="7" style="154" customWidth="1"/>
    <col min="13070" max="13070" width="8.7109375" style="154" customWidth="1"/>
    <col min="13071" max="13071" width="11.42578125" style="154"/>
    <col min="13072" max="13072" width="50" style="154" bestFit="1" customWidth="1"/>
    <col min="13073" max="13082" width="10.7109375" style="154" bestFit="1" customWidth="1"/>
    <col min="13083" max="13298" width="11.42578125" style="154"/>
    <col min="13299" max="13299" width="46.140625" style="154" customWidth="1"/>
    <col min="13300" max="13300" width="0" style="154" hidden="1" customWidth="1"/>
    <col min="13301" max="13304" width="9.5703125" style="154" customWidth="1"/>
    <col min="13305" max="13309" width="9.28515625" style="154" customWidth="1"/>
    <col min="13310" max="13313" width="9.140625" style="154" customWidth="1"/>
    <col min="13314" max="13318" width="9.42578125" style="154" bestFit="1" customWidth="1"/>
    <col min="13319" max="13319" width="9.7109375" style="154" customWidth="1"/>
    <col min="13320" max="13322" width="7" style="154" customWidth="1"/>
    <col min="13323" max="13323" width="6.7109375" style="154" customWidth="1"/>
    <col min="13324" max="13325" width="7" style="154" customWidth="1"/>
    <col min="13326" max="13326" width="8.7109375" style="154" customWidth="1"/>
    <col min="13327" max="13327" width="11.42578125" style="154"/>
    <col min="13328" max="13328" width="50" style="154" bestFit="1" customWidth="1"/>
    <col min="13329" max="13338" width="10.7109375" style="154" bestFit="1" customWidth="1"/>
    <col min="13339" max="13554" width="11.42578125" style="154"/>
    <col min="13555" max="13555" width="46.140625" style="154" customWidth="1"/>
    <col min="13556" max="13556" width="0" style="154" hidden="1" customWidth="1"/>
    <col min="13557" max="13560" width="9.5703125" style="154" customWidth="1"/>
    <col min="13561" max="13565" width="9.28515625" style="154" customWidth="1"/>
    <col min="13566" max="13569" width="9.140625" style="154" customWidth="1"/>
    <col min="13570" max="13574" width="9.42578125" style="154" bestFit="1" customWidth="1"/>
    <col min="13575" max="13575" width="9.7109375" style="154" customWidth="1"/>
    <col min="13576" max="13578" width="7" style="154" customWidth="1"/>
    <col min="13579" max="13579" width="6.7109375" style="154" customWidth="1"/>
    <col min="13580" max="13581" width="7" style="154" customWidth="1"/>
    <col min="13582" max="13582" width="8.7109375" style="154" customWidth="1"/>
    <col min="13583" max="13583" width="11.42578125" style="154"/>
    <col min="13584" max="13584" width="50" style="154" bestFit="1" customWidth="1"/>
    <col min="13585" max="13594" width="10.7109375" style="154" bestFit="1" customWidth="1"/>
    <col min="13595" max="13810" width="11.42578125" style="154"/>
    <col min="13811" max="13811" width="46.140625" style="154" customWidth="1"/>
    <col min="13812" max="13812" width="0" style="154" hidden="1" customWidth="1"/>
    <col min="13813" max="13816" width="9.5703125" style="154" customWidth="1"/>
    <col min="13817" max="13821" width="9.28515625" style="154" customWidth="1"/>
    <col min="13822" max="13825" width="9.140625" style="154" customWidth="1"/>
    <col min="13826" max="13830" width="9.42578125" style="154" bestFit="1" customWidth="1"/>
    <col min="13831" max="13831" width="9.7109375" style="154" customWidth="1"/>
    <col min="13832" max="13834" width="7" style="154" customWidth="1"/>
    <col min="13835" max="13835" width="6.7109375" style="154" customWidth="1"/>
    <col min="13836" max="13837" width="7" style="154" customWidth="1"/>
    <col min="13838" max="13838" width="8.7109375" style="154" customWidth="1"/>
    <col min="13839" max="13839" width="11.42578125" style="154"/>
    <col min="13840" max="13840" width="50" style="154" bestFit="1" customWidth="1"/>
    <col min="13841" max="13850" width="10.7109375" style="154" bestFit="1" customWidth="1"/>
    <col min="13851" max="14066" width="11.42578125" style="154"/>
    <col min="14067" max="14067" width="46.140625" style="154" customWidth="1"/>
    <col min="14068" max="14068" width="0" style="154" hidden="1" customWidth="1"/>
    <col min="14069" max="14072" width="9.5703125" style="154" customWidth="1"/>
    <col min="14073" max="14077" width="9.28515625" style="154" customWidth="1"/>
    <col min="14078" max="14081" width="9.140625" style="154" customWidth="1"/>
    <col min="14082" max="14086" width="9.42578125" style="154" bestFit="1" customWidth="1"/>
    <col min="14087" max="14087" width="9.7109375" style="154" customWidth="1"/>
    <col min="14088" max="14090" width="7" style="154" customWidth="1"/>
    <col min="14091" max="14091" width="6.7109375" style="154" customWidth="1"/>
    <col min="14092" max="14093" width="7" style="154" customWidth="1"/>
    <col min="14094" max="14094" width="8.7109375" style="154" customWidth="1"/>
    <col min="14095" max="14095" width="11.42578125" style="154"/>
    <col min="14096" max="14096" width="50" style="154" bestFit="1" customWidth="1"/>
    <col min="14097" max="14106" width="10.7109375" style="154" bestFit="1" customWidth="1"/>
    <col min="14107" max="14322" width="11.42578125" style="154"/>
    <col min="14323" max="14323" width="46.140625" style="154" customWidth="1"/>
    <col min="14324" max="14324" width="0" style="154" hidden="1" customWidth="1"/>
    <col min="14325" max="14328" width="9.5703125" style="154" customWidth="1"/>
    <col min="14329" max="14333" width="9.28515625" style="154" customWidth="1"/>
    <col min="14334" max="14337" width="9.140625" style="154" customWidth="1"/>
    <col min="14338" max="14342" width="9.42578125" style="154" bestFit="1" customWidth="1"/>
    <col min="14343" max="14343" width="9.7109375" style="154" customWidth="1"/>
    <col min="14344" max="14346" width="7" style="154" customWidth="1"/>
    <col min="14347" max="14347" width="6.7109375" style="154" customWidth="1"/>
    <col min="14348" max="14349" width="7" style="154" customWidth="1"/>
    <col min="14350" max="14350" width="8.7109375" style="154" customWidth="1"/>
    <col min="14351" max="14351" width="11.42578125" style="154"/>
    <col min="14352" max="14352" width="50" style="154" bestFit="1" customWidth="1"/>
    <col min="14353" max="14362" width="10.7109375" style="154" bestFit="1" customWidth="1"/>
    <col min="14363" max="14578" width="11.42578125" style="154"/>
    <col min="14579" max="14579" width="46.140625" style="154" customWidth="1"/>
    <col min="14580" max="14580" width="0" style="154" hidden="1" customWidth="1"/>
    <col min="14581" max="14584" width="9.5703125" style="154" customWidth="1"/>
    <col min="14585" max="14589" width="9.28515625" style="154" customWidth="1"/>
    <col min="14590" max="14593" width="9.140625" style="154" customWidth="1"/>
    <col min="14594" max="14598" width="9.42578125" style="154" bestFit="1" customWidth="1"/>
    <col min="14599" max="14599" width="9.7109375" style="154" customWidth="1"/>
    <col min="14600" max="14602" width="7" style="154" customWidth="1"/>
    <col min="14603" max="14603" width="6.7109375" style="154" customWidth="1"/>
    <col min="14604" max="14605" width="7" style="154" customWidth="1"/>
    <col min="14606" max="14606" width="8.7109375" style="154" customWidth="1"/>
    <col min="14607" max="14607" width="11.42578125" style="154"/>
    <col min="14608" max="14608" width="50" style="154" bestFit="1" customWidth="1"/>
    <col min="14609" max="14618" width="10.7109375" style="154" bestFit="1" customWidth="1"/>
    <col min="14619" max="14834" width="11.42578125" style="154"/>
    <col min="14835" max="14835" width="46.140625" style="154" customWidth="1"/>
    <col min="14836" max="14836" width="0" style="154" hidden="1" customWidth="1"/>
    <col min="14837" max="14840" width="9.5703125" style="154" customWidth="1"/>
    <col min="14841" max="14845" width="9.28515625" style="154" customWidth="1"/>
    <col min="14846" max="14849" width="9.140625" style="154" customWidth="1"/>
    <col min="14850" max="14854" width="9.42578125" style="154" bestFit="1" customWidth="1"/>
    <col min="14855" max="14855" width="9.7109375" style="154" customWidth="1"/>
    <col min="14856" max="14858" width="7" style="154" customWidth="1"/>
    <col min="14859" max="14859" width="6.7109375" style="154" customWidth="1"/>
    <col min="14860" max="14861" width="7" style="154" customWidth="1"/>
    <col min="14862" max="14862" width="8.7109375" style="154" customWidth="1"/>
    <col min="14863" max="14863" width="11.42578125" style="154"/>
    <col min="14864" max="14864" width="50" style="154" bestFit="1" customWidth="1"/>
    <col min="14865" max="14874" width="10.7109375" style="154" bestFit="1" customWidth="1"/>
    <col min="14875" max="15090" width="11.42578125" style="154"/>
    <col min="15091" max="15091" width="46.140625" style="154" customWidth="1"/>
    <col min="15092" max="15092" width="0" style="154" hidden="1" customWidth="1"/>
    <col min="15093" max="15096" width="9.5703125" style="154" customWidth="1"/>
    <col min="15097" max="15101" width="9.28515625" style="154" customWidth="1"/>
    <col min="15102" max="15105" width="9.140625" style="154" customWidth="1"/>
    <col min="15106" max="15110" width="9.42578125" style="154" bestFit="1" customWidth="1"/>
    <col min="15111" max="15111" width="9.7109375" style="154" customWidth="1"/>
    <col min="15112" max="15114" width="7" style="154" customWidth="1"/>
    <col min="15115" max="15115" width="6.7109375" style="154" customWidth="1"/>
    <col min="15116" max="15117" width="7" style="154" customWidth="1"/>
    <col min="15118" max="15118" width="8.7109375" style="154" customWidth="1"/>
    <col min="15119" max="15119" width="11.42578125" style="154"/>
    <col min="15120" max="15120" width="50" style="154" bestFit="1" customWidth="1"/>
    <col min="15121" max="15130" width="10.7109375" style="154" bestFit="1" customWidth="1"/>
    <col min="15131" max="15346" width="11.42578125" style="154"/>
    <col min="15347" max="15347" width="46.140625" style="154" customWidth="1"/>
    <col min="15348" max="15348" width="0" style="154" hidden="1" customWidth="1"/>
    <col min="15349" max="15352" width="9.5703125" style="154" customWidth="1"/>
    <col min="15353" max="15357" width="9.28515625" style="154" customWidth="1"/>
    <col min="15358" max="15361" width="9.140625" style="154" customWidth="1"/>
    <col min="15362" max="15366" width="9.42578125" style="154" bestFit="1" customWidth="1"/>
    <col min="15367" max="15367" width="9.7109375" style="154" customWidth="1"/>
    <col min="15368" max="15370" width="7" style="154" customWidth="1"/>
    <col min="15371" max="15371" width="6.7109375" style="154" customWidth="1"/>
    <col min="15372" max="15373" width="7" style="154" customWidth="1"/>
    <col min="15374" max="15374" width="8.7109375" style="154" customWidth="1"/>
    <col min="15375" max="15375" width="11.42578125" style="154"/>
    <col min="15376" max="15376" width="50" style="154" bestFit="1" customWidth="1"/>
    <col min="15377" max="15386" width="10.7109375" style="154" bestFit="1" customWidth="1"/>
    <col min="15387" max="15602" width="11.42578125" style="154"/>
    <col min="15603" max="15603" width="46.140625" style="154" customWidth="1"/>
    <col min="15604" max="15604" width="0" style="154" hidden="1" customWidth="1"/>
    <col min="15605" max="15608" width="9.5703125" style="154" customWidth="1"/>
    <col min="15609" max="15613" width="9.28515625" style="154" customWidth="1"/>
    <col min="15614" max="15617" width="9.140625" style="154" customWidth="1"/>
    <col min="15618" max="15622" width="9.42578125" style="154" bestFit="1" customWidth="1"/>
    <col min="15623" max="15623" width="9.7109375" style="154" customWidth="1"/>
    <col min="15624" max="15626" width="7" style="154" customWidth="1"/>
    <col min="15627" max="15627" width="6.7109375" style="154" customWidth="1"/>
    <col min="15628" max="15629" width="7" style="154" customWidth="1"/>
    <col min="15630" max="15630" width="8.7109375" style="154" customWidth="1"/>
    <col min="15631" max="15631" width="11.42578125" style="154"/>
    <col min="15632" max="15632" width="50" style="154" bestFit="1" customWidth="1"/>
    <col min="15633" max="15642" width="10.7109375" style="154" bestFit="1" customWidth="1"/>
    <col min="15643" max="15858" width="11.42578125" style="154"/>
    <col min="15859" max="15859" width="46.140625" style="154" customWidth="1"/>
    <col min="15860" max="15860" width="0" style="154" hidden="1" customWidth="1"/>
    <col min="15861" max="15864" width="9.5703125" style="154" customWidth="1"/>
    <col min="15865" max="15869" width="9.28515625" style="154" customWidth="1"/>
    <col min="15870" max="15873" width="9.140625" style="154" customWidth="1"/>
    <col min="15874" max="15878" width="9.42578125" style="154" bestFit="1" customWidth="1"/>
    <col min="15879" max="15879" width="9.7109375" style="154" customWidth="1"/>
    <col min="15880" max="15882" width="7" style="154" customWidth="1"/>
    <col min="15883" max="15883" width="6.7109375" style="154" customWidth="1"/>
    <col min="15884" max="15885" width="7" style="154" customWidth="1"/>
    <col min="15886" max="15886" width="8.7109375" style="154" customWidth="1"/>
    <col min="15887" max="15887" width="11.42578125" style="154"/>
    <col min="15888" max="15888" width="50" style="154" bestFit="1" customWidth="1"/>
    <col min="15889" max="15898" width="10.7109375" style="154" bestFit="1" customWidth="1"/>
    <col min="15899" max="16114" width="11.42578125" style="154"/>
    <col min="16115" max="16115" width="46.140625" style="154" customWidth="1"/>
    <col min="16116" max="16116" width="0" style="154" hidden="1" customWidth="1"/>
    <col min="16117" max="16120" width="9.5703125" style="154" customWidth="1"/>
    <col min="16121" max="16125" width="9.28515625" style="154" customWidth="1"/>
    <col min="16126" max="16129" width="9.140625" style="154" customWidth="1"/>
    <col min="16130" max="16134" width="9.42578125" style="154" bestFit="1" customWidth="1"/>
    <col min="16135" max="16135" width="9.7109375" style="154" customWidth="1"/>
    <col min="16136" max="16138" width="7" style="154" customWidth="1"/>
    <col min="16139" max="16139" width="6.7109375" style="154" customWidth="1"/>
    <col min="16140" max="16141" width="7" style="154" customWidth="1"/>
    <col min="16142" max="16142" width="8.7109375" style="154" customWidth="1"/>
    <col min="16143" max="16143" width="11.42578125" style="154"/>
    <col min="16144" max="16144" width="50" style="154" bestFit="1" customWidth="1"/>
    <col min="16145" max="16154" width="10.7109375" style="154" bestFit="1" customWidth="1"/>
    <col min="16155" max="16384" width="11.42578125" style="154"/>
  </cols>
  <sheetData>
    <row r="1" spans="1:27" s="28" customFormat="1">
      <c r="A1" s="149" t="s">
        <v>2443</v>
      </c>
      <c r="B1" s="150"/>
      <c r="C1" s="151"/>
      <c r="D1" s="151"/>
      <c r="E1" s="151"/>
      <c r="F1" s="151"/>
      <c r="G1" s="151"/>
      <c r="H1" s="152" t="s">
        <v>2259</v>
      </c>
      <c r="I1" s="152" t="s">
        <v>2260</v>
      </c>
      <c r="J1" s="152" t="s">
        <v>2261</v>
      </c>
      <c r="K1" s="153" t="s">
        <v>2262</v>
      </c>
      <c r="L1" s="152" t="s">
        <v>2263</v>
      </c>
      <c r="M1" s="152" t="s">
        <v>2264</v>
      </c>
      <c r="N1" s="151"/>
      <c r="O1" s="151"/>
      <c r="P1" s="151"/>
      <c r="Q1" s="151"/>
      <c r="R1" s="151"/>
      <c r="S1" s="151"/>
      <c r="T1" s="151"/>
      <c r="U1" s="151"/>
      <c r="V1" s="151"/>
      <c r="W1" s="151"/>
      <c r="X1" s="151"/>
      <c r="Y1" s="151"/>
      <c r="Z1" s="151"/>
      <c r="AA1" s="154"/>
    </row>
    <row r="2" spans="1:27" s="28" customFormat="1">
      <c r="A2" s="151" t="s">
        <v>2302</v>
      </c>
      <c r="B2" s="155"/>
      <c r="D2" s="156"/>
      <c r="F2" s="156"/>
      <c r="G2" s="156" t="s">
        <v>2442</v>
      </c>
      <c r="H2" s="157">
        <v>0.78644728693049948</v>
      </c>
      <c r="I2" s="157">
        <v>0.82458998034662867</v>
      </c>
      <c r="J2" s="157">
        <v>0.86153161146615753</v>
      </c>
      <c r="K2" s="157">
        <v>0.91055276015858189</v>
      </c>
      <c r="L2" s="157">
        <v>0.98039215686274506</v>
      </c>
      <c r="M2" s="157">
        <v>1</v>
      </c>
      <c r="N2" s="151"/>
      <c r="O2" s="151"/>
      <c r="P2" s="151"/>
      <c r="Q2" s="151"/>
      <c r="R2" s="151"/>
      <c r="S2" s="151"/>
      <c r="T2" s="151"/>
      <c r="U2" s="151"/>
      <c r="V2" s="151"/>
      <c r="W2" s="151"/>
      <c r="X2" s="151"/>
      <c r="Y2" s="151"/>
      <c r="Z2" s="151"/>
      <c r="AA2" s="154"/>
    </row>
    <row r="3" spans="1:27" s="28" customFormat="1">
      <c r="A3" s="151"/>
      <c r="B3" s="155"/>
      <c r="C3" s="156"/>
      <c r="D3" s="156"/>
      <c r="E3" s="156"/>
      <c r="F3" s="156"/>
      <c r="G3" s="156"/>
      <c r="H3" s="158"/>
      <c r="I3" s="158"/>
      <c r="J3" s="151"/>
      <c r="K3" s="151"/>
      <c r="L3" s="151"/>
      <c r="M3" s="151"/>
      <c r="N3" s="151"/>
      <c r="O3" s="151"/>
      <c r="P3" s="151"/>
      <c r="Q3" s="151"/>
      <c r="R3" s="151"/>
      <c r="S3" s="151"/>
      <c r="T3" s="151"/>
      <c r="U3" s="151"/>
      <c r="V3" s="151"/>
      <c r="W3" s="151"/>
      <c r="X3" s="151"/>
      <c r="Y3" s="151"/>
      <c r="Z3" s="151"/>
      <c r="AA3" s="154"/>
    </row>
    <row r="4" spans="1:27" s="28" customFormat="1" ht="13.5" thickBot="1">
      <c r="A4" s="151"/>
      <c r="B4" s="149" t="s">
        <v>2447</v>
      </c>
      <c r="C4" s="151"/>
      <c r="D4" s="159"/>
      <c r="E4" s="159"/>
      <c r="F4" s="159"/>
      <c r="G4" s="159"/>
      <c r="H4" s="149" t="s">
        <v>2444</v>
      </c>
      <c r="I4" s="151"/>
      <c r="J4" s="151"/>
      <c r="K4" s="151"/>
      <c r="L4" s="151"/>
      <c r="M4" s="151"/>
      <c r="N4" s="149" t="s">
        <v>2445</v>
      </c>
      <c r="O4" s="151"/>
      <c r="P4" s="151"/>
      <c r="Q4" s="151"/>
      <c r="R4" s="151"/>
      <c r="S4" s="151"/>
      <c r="T4" s="149" t="s">
        <v>2446</v>
      </c>
      <c r="U4" s="151"/>
      <c r="V4" s="151"/>
      <c r="W4" s="151"/>
      <c r="X4" s="151"/>
      <c r="Y4" s="151"/>
      <c r="Z4" s="151"/>
      <c r="AA4" s="154"/>
    </row>
    <row r="5" spans="1:27" s="169" customFormat="1" ht="18" customHeight="1">
      <c r="A5" s="160" t="s">
        <v>2210</v>
      </c>
      <c r="B5" s="161" t="s">
        <v>2259</v>
      </c>
      <c r="C5" s="161" t="s">
        <v>2260</v>
      </c>
      <c r="D5" s="162" t="s">
        <v>2261</v>
      </c>
      <c r="E5" s="161" t="s">
        <v>2262</v>
      </c>
      <c r="F5" s="162" t="s">
        <v>2263</v>
      </c>
      <c r="G5" s="163" t="s">
        <v>2264</v>
      </c>
      <c r="H5" s="164" t="s">
        <v>2265</v>
      </c>
      <c r="I5" s="161" t="s">
        <v>2266</v>
      </c>
      <c r="J5" s="161" t="s">
        <v>2267</v>
      </c>
      <c r="K5" s="161" t="s">
        <v>2268</v>
      </c>
      <c r="L5" s="161" t="s">
        <v>2269</v>
      </c>
      <c r="M5" s="163" t="s">
        <v>2270</v>
      </c>
      <c r="N5" s="165" t="s">
        <v>2271</v>
      </c>
      <c r="O5" s="166" t="s">
        <v>2272</v>
      </c>
      <c r="P5" s="166" t="s">
        <v>2273</v>
      </c>
      <c r="Q5" s="166" t="s">
        <v>2274</v>
      </c>
      <c r="R5" s="166" t="s">
        <v>2275</v>
      </c>
      <c r="S5" s="167" t="s">
        <v>2276</v>
      </c>
      <c r="T5" s="164" t="s">
        <v>2265</v>
      </c>
      <c r="U5" s="161" t="s">
        <v>2266</v>
      </c>
      <c r="V5" s="161" t="s">
        <v>2267</v>
      </c>
      <c r="W5" s="161" t="s">
        <v>2268</v>
      </c>
      <c r="X5" s="161" t="s">
        <v>2269</v>
      </c>
      <c r="Y5" s="161" t="s">
        <v>2270</v>
      </c>
      <c r="Z5" s="167" t="s">
        <v>2276</v>
      </c>
      <c r="AA5" s="168"/>
    </row>
    <row r="6" spans="1:27" s="28" customFormat="1">
      <c r="A6" s="170" t="s">
        <v>2277</v>
      </c>
      <c r="B6" s="141">
        <v>6938.4380000000001</v>
      </c>
      <c r="C6" s="141">
        <v>8375.8760000000002</v>
      </c>
      <c r="D6" s="141">
        <v>9889.7895299999982</v>
      </c>
      <c r="E6" s="141">
        <v>9845.3559999999998</v>
      </c>
      <c r="F6" s="141">
        <v>12536.205</v>
      </c>
      <c r="G6" s="142">
        <v>15539.541999999999</v>
      </c>
      <c r="H6" s="171">
        <f t="shared" ref="H6:H40" si="0">+B6/H$2</f>
        <v>8822.5086605367978</v>
      </c>
      <c r="I6" s="172">
        <f t="shared" ref="I6:I40" si="1">+C6/I$2</f>
        <v>10157.625243613895</v>
      </c>
      <c r="J6" s="172">
        <f t="shared" ref="J6:J40" si="2">+D6/J$2</f>
        <v>11479.31126191588</v>
      </c>
      <c r="K6" s="172">
        <f t="shared" ref="K6:K40" si="3">+E6/K$2</f>
        <v>10812.504701304</v>
      </c>
      <c r="L6" s="172">
        <f t="shared" ref="L6:L40" si="4">+F6/L$2</f>
        <v>12786.929100000001</v>
      </c>
      <c r="M6" s="173">
        <f t="shared" ref="M6:M40" si="5">+G6/M$2</f>
        <v>15539.541999999999</v>
      </c>
      <c r="N6" s="174">
        <f t="shared" ref="N6:R40" si="6">IF(ISERROR(I6/H6),0,(I6/H6-1)*100)</f>
        <v>15.133071946407849</v>
      </c>
      <c r="O6" s="175">
        <f t="shared" si="6"/>
        <v>13.011761968014435</v>
      </c>
      <c r="P6" s="175">
        <f t="shared" si="6"/>
        <v>-5.808768012276988</v>
      </c>
      <c r="Q6" s="175">
        <f t="shared" si="6"/>
        <v>18.260564533746582</v>
      </c>
      <c r="R6" s="175">
        <f t="shared" si="6"/>
        <v>21.526770645815162</v>
      </c>
      <c r="S6" s="176">
        <f>AVERAGE(N6:R6)</f>
        <v>12.424680216341409</v>
      </c>
      <c r="T6" s="177">
        <f t="shared" ref="T6:Y16" si="7">+B6/B$6*100</f>
        <v>100</v>
      </c>
      <c r="U6" s="178">
        <f t="shared" si="7"/>
        <v>100</v>
      </c>
      <c r="V6" s="178">
        <f t="shared" si="7"/>
        <v>100</v>
      </c>
      <c r="W6" s="178">
        <f t="shared" si="7"/>
        <v>100</v>
      </c>
      <c r="X6" s="178">
        <f t="shared" si="7"/>
        <v>100</v>
      </c>
      <c r="Y6" s="178">
        <f t="shared" si="7"/>
        <v>100</v>
      </c>
      <c r="Z6" s="179">
        <f>+AVERAGE(T6:Y6)</f>
        <v>100</v>
      </c>
      <c r="AA6" s="154"/>
    </row>
    <row r="7" spans="1:27" s="28" customFormat="1">
      <c r="A7" s="180" t="s">
        <v>2214</v>
      </c>
      <c r="B7" s="143">
        <v>1299.9970000000001</v>
      </c>
      <c r="C7" s="143">
        <v>1497.125</v>
      </c>
      <c r="D7" s="143">
        <v>2295.3705299999997</v>
      </c>
      <c r="E7" s="143">
        <v>1770.346</v>
      </c>
      <c r="F7" s="144">
        <v>1695.8130000000001</v>
      </c>
      <c r="G7" s="145">
        <v>1896.1489999999999</v>
      </c>
      <c r="H7" s="181">
        <f t="shared" si="0"/>
        <v>1652.9995355109979</v>
      </c>
      <c r="I7" s="182">
        <f t="shared" si="1"/>
        <v>1815.5993107879642</v>
      </c>
      <c r="J7" s="182">
        <f t="shared" si="2"/>
        <v>2664.2905488908641</v>
      </c>
      <c r="K7" s="182">
        <f t="shared" si="3"/>
        <v>1944.254168964</v>
      </c>
      <c r="L7" s="182">
        <f t="shared" si="4"/>
        <v>1729.7292600000001</v>
      </c>
      <c r="M7" s="183">
        <f t="shared" si="5"/>
        <v>1896.1489999999999</v>
      </c>
      <c r="N7" s="184">
        <f t="shared" si="6"/>
        <v>9.8366497862748083</v>
      </c>
      <c r="O7" s="185">
        <f t="shared" si="6"/>
        <v>46.74441288119737</v>
      </c>
      <c r="P7" s="185">
        <f t="shared" si="6"/>
        <v>-27.025445112456413</v>
      </c>
      <c r="Q7" s="185">
        <f t="shared" si="6"/>
        <v>-11.033789325924914</v>
      </c>
      <c r="R7" s="185">
        <f t="shared" si="6"/>
        <v>9.6211438314918638</v>
      </c>
      <c r="S7" s="186">
        <f t="shared" ref="S7:S40" si="8">AVERAGE(N7:R7)</f>
        <v>5.6285944121165432</v>
      </c>
      <c r="T7" s="187">
        <f t="shared" si="7"/>
        <v>18.736162231326418</v>
      </c>
      <c r="U7" s="188">
        <f t="shared" si="7"/>
        <v>17.874249809810937</v>
      </c>
      <c r="V7" s="188">
        <f t="shared" si="7"/>
        <v>23.209498271294354</v>
      </c>
      <c r="W7" s="188">
        <f t="shared" si="7"/>
        <v>17.981533628646847</v>
      </c>
      <c r="X7" s="188">
        <f t="shared" si="7"/>
        <v>13.527323460329502</v>
      </c>
      <c r="Y7" s="188">
        <f t="shared" si="7"/>
        <v>12.202090640766633</v>
      </c>
      <c r="Z7" s="189">
        <f t="shared" ref="Z7:Z40" si="9">+AVERAGE(T7:Y7)</f>
        <v>17.255143007029112</v>
      </c>
      <c r="AA7" s="190"/>
    </row>
    <row r="8" spans="1:27" s="28" customFormat="1">
      <c r="A8" s="180" t="s">
        <v>2216</v>
      </c>
      <c r="B8" s="143">
        <v>414.37799999999999</v>
      </c>
      <c r="C8" s="143">
        <v>562.41899999999998</v>
      </c>
      <c r="D8" s="143">
        <v>1248.8589999999999</v>
      </c>
      <c r="E8" s="143">
        <v>815.9</v>
      </c>
      <c r="F8" s="144">
        <v>799.56200000000001</v>
      </c>
      <c r="G8" s="145">
        <v>941.31700000000001</v>
      </c>
      <c r="H8" s="181">
        <f t="shared" si="0"/>
        <v>526.89863247836433</v>
      </c>
      <c r="I8" s="182">
        <f t="shared" si="1"/>
        <v>682.05897889224752</v>
      </c>
      <c r="J8" s="182">
        <f t="shared" si="2"/>
        <v>1449.5800077198412</v>
      </c>
      <c r="K8" s="182">
        <f t="shared" si="3"/>
        <v>896.04912059999992</v>
      </c>
      <c r="L8" s="182">
        <f t="shared" si="4"/>
        <v>815.55324000000007</v>
      </c>
      <c r="M8" s="183">
        <f t="shared" si="5"/>
        <v>941.31700000000001</v>
      </c>
      <c r="N8" s="184">
        <f t="shared" si="6"/>
        <v>29.447855213451213</v>
      </c>
      <c r="O8" s="185">
        <f t="shared" si="6"/>
        <v>112.53000877932107</v>
      </c>
      <c r="P8" s="185">
        <f t="shared" si="6"/>
        <v>-38.185604393822572</v>
      </c>
      <c r="Q8" s="185">
        <f t="shared" si="6"/>
        <v>-8.9834227554510981</v>
      </c>
      <c r="R8" s="185">
        <f t="shared" si="6"/>
        <v>15.420668306093654</v>
      </c>
      <c r="S8" s="186">
        <f t="shared" si="8"/>
        <v>22.045901029918454</v>
      </c>
      <c r="T8" s="187">
        <f t="shared" si="7"/>
        <v>5.9722087305528992</v>
      </c>
      <c r="U8" s="188">
        <f t="shared" si="7"/>
        <v>6.7147484036296614</v>
      </c>
      <c r="V8" s="188">
        <f t="shared" si="7"/>
        <v>12.627761149129329</v>
      </c>
      <c r="W8" s="188">
        <f t="shared" si="7"/>
        <v>8.2871558936010032</v>
      </c>
      <c r="X8" s="188">
        <f t="shared" si="7"/>
        <v>6.3780226950660115</v>
      </c>
      <c r="Y8" s="188">
        <f t="shared" si="7"/>
        <v>6.0575594827698271</v>
      </c>
      <c r="Z8" s="189">
        <f t="shared" si="9"/>
        <v>7.6729093924581226</v>
      </c>
      <c r="AA8" s="154"/>
    </row>
    <row r="9" spans="1:27" s="28" customFormat="1">
      <c r="A9" s="180" t="s">
        <v>2217</v>
      </c>
      <c r="B9" s="143">
        <v>29.137</v>
      </c>
      <c r="C9" s="143">
        <v>48.222000000000001</v>
      </c>
      <c r="D9" s="143">
        <v>563.154</v>
      </c>
      <c r="E9" s="143">
        <v>322.02100000000002</v>
      </c>
      <c r="F9" s="144">
        <v>334.12599999999998</v>
      </c>
      <c r="G9" s="145">
        <v>343.77499999999998</v>
      </c>
      <c r="H9" s="181">
        <f t="shared" si="0"/>
        <v>37.048891240659742</v>
      </c>
      <c r="I9" s="182">
        <f t="shared" si="1"/>
        <v>58.479973258623836</v>
      </c>
      <c r="J9" s="182">
        <f t="shared" si="2"/>
        <v>653.66609014104836</v>
      </c>
      <c r="K9" s="182">
        <f t="shared" si="3"/>
        <v>353.65441091399998</v>
      </c>
      <c r="L9" s="182">
        <f t="shared" si="4"/>
        <v>340.80851999999999</v>
      </c>
      <c r="M9" s="183">
        <f t="shared" si="5"/>
        <v>343.77499999999998</v>
      </c>
      <c r="N9" s="184">
        <f t="shared" si="6"/>
        <v>57.845407245127767</v>
      </c>
      <c r="O9" s="185">
        <f t="shared" si="6"/>
        <v>1017.7605831833284</v>
      </c>
      <c r="P9" s="185">
        <f t="shared" si="6"/>
        <v>-45.896778760897895</v>
      </c>
      <c r="Q9" s="185">
        <f t="shared" si="6"/>
        <v>-3.6323287699990825</v>
      </c>
      <c r="R9" s="185">
        <f t="shared" si="6"/>
        <v>0.87042424878345237</v>
      </c>
      <c r="S9" s="186">
        <f t="shared" si="8"/>
        <v>205.38946142926852</v>
      </c>
      <c r="T9" s="187">
        <f t="shared" si="7"/>
        <v>0.41993601441707767</v>
      </c>
      <c r="U9" s="188">
        <f t="shared" si="7"/>
        <v>0.57572485552555941</v>
      </c>
      <c r="V9" s="188">
        <f t="shared" si="7"/>
        <v>5.6942971161490439</v>
      </c>
      <c r="W9" s="188">
        <f t="shared" si="7"/>
        <v>3.2707908175184319</v>
      </c>
      <c r="X9" s="188">
        <f t="shared" si="7"/>
        <v>2.665288259086382</v>
      </c>
      <c r="Y9" s="188">
        <f t="shared" si="7"/>
        <v>2.2122595376363083</v>
      </c>
      <c r="Z9" s="189">
        <f t="shared" si="9"/>
        <v>2.4730494333888005</v>
      </c>
      <c r="AA9" s="154"/>
    </row>
    <row r="10" spans="1:27" s="28" customFormat="1">
      <c r="A10" s="180" t="s">
        <v>2218</v>
      </c>
      <c r="B10" s="143">
        <v>84.706000000000003</v>
      </c>
      <c r="C10" s="143">
        <v>102.944</v>
      </c>
      <c r="D10" s="143">
        <v>147.31899999999999</v>
      </c>
      <c r="E10" s="143">
        <v>125.651</v>
      </c>
      <c r="F10" s="144">
        <v>82.567999999999998</v>
      </c>
      <c r="G10" s="145">
        <v>102.376</v>
      </c>
      <c r="H10" s="181">
        <f t="shared" si="0"/>
        <v>107.7071552126617</v>
      </c>
      <c r="I10" s="182">
        <f t="shared" si="1"/>
        <v>124.8426520495992</v>
      </c>
      <c r="J10" s="182">
        <f t="shared" si="2"/>
        <v>170.99662744735738</v>
      </c>
      <c r="K10" s="182">
        <f t="shared" si="3"/>
        <v>137.994200334</v>
      </c>
      <c r="L10" s="182">
        <f t="shared" si="4"/>
        <v>84.219359999999995</v>
      </c>
      <c r="M10" s="183">
        <f t="shared" si="5"/>
        <v>102.376</v>
      </c>
      <c r="N10" s="184">
        <f t="shared" si="6"/>
        <v>15.909339359213813</v>
      </c>
      <c r="O10" s="185">
        <f t="shared" si="6"/>
        <v>36.96971719202304</v>
      </c>
      <c r="P10" s="185">
        <f t="shared" si="6"/>
        <v>-19.30004562430182</v>
      </c>
      <c r="Q10" s="185">
        <f t="shared" si="6"/>
        <v>-38.968913333925506</v>
      </c>
      <c r="R10" s="185">
        <f t="shared" si="6"/>
        <v>21.558748487283697</v>
      </c>
      <c r="S10" s="186">
        <f t="shared" si="8"/>
        <v>3.2337692160586462</v>
      </c>
      <c r="T10" s="187">
        <f t="shared" si="7"/>
        <v>1.2208223234105429</v>
      </c>
      <c r="U10" s="188">
        <f t="shared" si="7"/>
        <v>1.2290535342213758</v>
      </c>
      <c r="V10" s="188">
        <f t="shared" si="7"/>
        <v>1.4896070290790102</v>
      </c>
      <c r="W10" s="188">
        <f t="shared" si="7"/>
        <v>1.2762463845898513</v>
      </c>
      <c r="X10" s="188">
        <f t="shared" si="7"/>
        <v>0.65863632574610897</v>
      </c>
      <c r="Y10" s="188">
        <f t="shared" si="7"/>
        <v>0.65880963544485427</v>
      </c>
      <c r="Z10" s="189">
        <f t="shared" si="9"/>
        <v>1.0888625387486239</v>
      </c>
      <c r="AA10" s="154"/>
    </row>
    <row r="11" spans="1:27" s="28" customFormat="1">
      <c r="A11" s="191" t="s">
        <v>2278</v>
      </c>
      <c r="B11" s="143">
        <v>112.02200000000001</v>
      </c>
      <c r="C11" s="143">
        <v>130.536</v>
      </c>
      <c r="D11" s="143">
        <v>144.953</v>
      </c>
      <c r="E11" s="143">
        <v>114.54300000000001</v>
      </c>
      <c r="F11" s="144">
        <v>147.446</v>
      </c>
      <c r="G11" s="145">
        <v>114.023</v>
      </c>
      <c r="H11" s="181">
        <f t="shared" si="0"/>
        <v>142.44057022209512</v>
      </c>
      <c r="I11" s="182">
        <f t="shared" si="1"/>
        <v>158.30413067246735</v>
      </c>
      <c r="J11" s="182">
        <f t="shared" si="2"/>
        <v>168.2503556118138</v>
      </c>
      <c r="K11" s="182">
        <f t="shared" si="3"/>
        <v>125.795017062</v>
      </c>
      <c r="L11" s="182">
        <f t="shared" si="4"/>
        <v>150.39492000000001</v>
      </c>
      <c r="M11" s="183">
        <f t="shared" si="5"/>
        <v>114.023</v>
      </c>
      <c r="N11" s="184">
        <f t="shared" si="6"/>
        <v>11.136967807442488</v>
      </c>
      <c r="O11" s="185">
        <f t="shared" si="6"/>
        <v>6.282985097795879</v>
      </c>
      <c r="P11" s="185">
        <f t="shared" si="6"/>
        <v>-25.23343168900427</v>
      </c>
      <c r="Q11" s="185">
        <f t="shared" si="6"/>
        <v>19.555546406003966</v>
      </c>
      <c r="R11" s="185">
        <f t="shared" si="6"/>
        <v>-24.184274309265241</v>
      </c>
      <c r="S11" s="186">
        <f t="shared" si="8"/>
        <v>-2.4884413374054355</v>
      </c>
      <c r="T11" s="187">
        <f t="shared" si="7"/>
        <v>1.6145132377056626</v>
      </c>
      <c r="U11" s="188">
        <f t="shared" si="7"/>
        <v>1.5584757940542577</v>
      </c>
      <c r="V11" s="188">
        <f t="shared" si="7"/>
        <v>1.4656833652556005</v>
      </c>
      <c r="W11" s="188">
        <f t="shared" si="7"/>
        <v>1.1634216172579235</v>
      </c>
      <c r="X11" s="188">
        <f t="shared" si="7"/>
        <v>1.1761613662188837</v>
      </c>
      <c r="Y11" s="188">
        <f t="shared" si="7"/>
        <v>0.73376036436595105</v>
      </c>
      <c r="Z11" s="189">
        <f t="shared" si="9"/>
        <v>1.2853359574763799</v>
      </c>
      <c r="AA11" s="154"/>
    </row>
    <row r="12" spans="1:27" s="28" customFormat="1">
      <c r="A12" s="191" t="s">
        <v>2220</v>
      </c>
      <c r="B12" s="143">
        <v>188.51300000000003</v>
      </c>
      <c r="C12" s="143">
        <v>280.71699999999998</v>
      </c>
      <c r="D12" s="143">
        <v>393.43299999999999</v>
      </c>
      <c r="E12" s="143">
        <v>253.685</v>
      </c>
      <c r="F12" s="144">
        <v>235.422</v>
      </c>
      <c r="G12" s="145">
        <v>381.14299999999997</v>
      </c>
      <c r="H12" s="181">
        <f t="shared" si="0"/>
        <v>239.70201580294784</v>
      </c>
      <c r="I12" s="182">
        <f t="shared" si="1"/>
        <v>340.43222291155712</v>
      </c>
      <c r="J12" s="182">
        <f t="shared" si="2"/>
        <v>456.6669345196218</v>
      </c>
      <c r="K12" s="182">
        <f t="shared" si="3"/>
        <v>278.60549228999997</v>
      </c>
      <c r="L12" s="182">
        <f t="shared" si="4"/>
        <v>240.13043999999999</v>
      </c>
      <c r="M12" s="183">
        <f t="shared" si="5"/>
        <v>381.14299999999997</v>
      </c>
      <c r="N12" s="184">
        <f t="shared" si="6"/>
        <v>42.023095538510916</v>
      </c>
      <c r="O12" s="185">
        <f t="shared" si="6"/>
        <v>34.143275455526421</v>
      </c>
      <c r="P12" s="185">
        <f t="shared" si="6"/>
        <v>-38.991533822550274</v>
      </c>
      <c r="Q12" s="185">
        <f t="shared" si="6"/>
        <v>-13.809868561367544</v>
      </c>
      <c r="R12" s="185">
        <f t="shared" si="6"/>
        <v>58.72331721042945</v>
      </c>
      <c r="S12" s="186">
        <f t="shared" si="8"/>
        <v>16.417657164109794</v>
      </c>
      <c r="T12" s="187">
        <f t="shared" si="7"/>
        <v>2.7169371550196173</v>
      </c>
      <c r="U12" s="188">
        <f t="shared" si="7"/>
        <v>3.3514942198284694</v>
      </c>
      <c r="V12" s="188">
        <f t="shared" si="7"/>
        <v>3.9781736386456754</v>
      </c>
      <c r="W12" s="188">
        <f t="shared" si="7"/>
        <v>2.5766970742347968</v>
      </c>
      <c r="X12" s="188">
        <f t="shared" si="7"/>
        <v>1.877936744014636</v>
      </c>
      <c r="Y12" s="188">
        <f t="shared" si="7"/>
        <v>2.4527299453227127</v>
      </c>
      <c r="Z12" s="189">
        <f t="shared" si="9"/>
        <v>2.8256614628443182</v>
      </c>
      <c r="AA12" s="154"/>
    </row>
    <row r="13" spans="1:27" s="28" customFormat="1">
      <c r="A13" s="180" t="s">
        <v>2221</v>
      </c>
      <c r="B13" s="143">
        <v>113.211</v>
      </c>
      <c r="C13" s="143">
        <v>145.422</v>
      </c>
      <c r="D13" s="143">
        <v>247.495</v>
      </c>
      <c r="E13" s="143">
        <v>161.80799999999999</v>
      </c>
      <c r="F13" s="144">
        <v>103.759</v>
      </c>
      <c r="G13" s="145">
        <v>103.13200000000001</v>
      </c>
      <c r="H13" s="181">
        <f t="shared" si="0"/>
        <v>143.95243251694856</v>
      </c>
      <c r="I13" s="182">
        <f t="shared" si="1"/>
        <v>176.35673906548038</v>
      </c>
      <c r="J13" s="182">
        <f t="shared" si="2"/>
        <v>287.273266245927</v>
      </c>
      <c r="K13" s="182">
        <f t="shared" si="3"/>
        <v>177.70304707199998</v>
      </c>
      <c r="L13" s="182">
        <f t="shared" si="4"/>
        <v>105.83418</v>
      </c>
      <c r="M13" s="183">
        <f t="shared" si="5"/>
        <v>103.13200000000001</v>
      </c>
      <c r="N13" s="184">
        <f t="shared" si="6"/>
        <v>22.510426522119808</v>
      </c>
      <c r="O13" s="185">
        <f t="shared" si="6"/>
        <v>62.893274035455974</v>
      </c>
      <c r="P13" s="185">
        <f t="shared" si="6"/>
        <v>-38.141460430963626</v>
      </c>
      <c r="Q13" s="185">
        <f t="shared" si="6"/>
        <v>-40.443238456615127</v>
      </c>
      <c r="R13" s="185">
        <f t="shared" si="6"/>
        <v>-2.5532205191177382</v>
      </c>
      <c r="S13" s="186">
        <f t="shared" si="8"/>
        <v>0.85315623017585662</v>
      </c>
      <c r="T13" s="187">
        <f t="shared" si="7"/>
        <v>1.6316496594766718</v>
      </c>
      <c r="U13" s="188">
        <f t="shared" si="7"/>
        <v>1.7362004881638649</v>
      </c>
      <c r="V13" s="188">
        <f t="shared" si="7"/>
        <v>2.5025305063291885</v>
      </c>
      <c r="W13" s="188">
        <f t="shared" si="7"/>
        <v>1.6434956745088751</v>
      </c>
      <c r="X13" s="188">
        <f t="shared" si="7"/>
        <v>0.82767472293249833</v>
      </c>
      <c r="Y13" s="188">
        <f t="shared" si="7"/>
        <v>0.66367464369284512</v>
      </c>
      <c r="Z13" s="189">
        <f t="shared" si="9"/>
        <v>1.5008709491839907</v>
      </c>
      <c r="AA13" s="154"/>
    </row>
    <row r="14" spans="1:27" s="28" customFormat="1">
      <c r="A14" s="180" t="s">
        <v>2223</v>
      </c>
      <c r="B14" s="143">
        <v>772.40800000000002</v>
      </c>
      <c r="C14" s="143">
        <v>789.28399999999999</v>
      </c>
      <c r="D14" s="143">
        <v>799.01652999999999</v>
      </c>
      <c r="E14" s="143">
        <v>792.63800000000003</v>
      </c>
      <c r="F14" s="144">
        <v>792.49199999999996</v>
      </c>
      <c r="G14" s="145">
        <v>851.69999999999993</v>
      </c>
      <c r="H14" s="181">
        <f t="shared" si="0"/>
        <v>982.14847051568483</v>
      </c>
      <c r="I14" s="182">
        <f t="shared" si="1"/>
        <v>957.18359283023631</v>
      </c>
      <c r="J14" s="182">
        <f t="shared" si="2"/>
        <v>927.43727492509629</v>
      </c>
      <c r="K14" s="182">
        <f t="shared" si="3"/>
        <v>870.50200129200005</v>
      </c>
      <c r="L14" s="182">
        <f t="shared" si="4"/>
        <v>808.34184000000005</v>
      </c>
      <c r="M14" s="183">
        <f t="shared" si="5"/>
        <v>851.69999999999993</v>
      </c>
      <c r="N14" s="184">
        <f t="shared" si="6"/>
        <v>-2.5418639273897647</v>
      </c>
      <c r="O14" s="185">
        <f t="shared" si="6"/>
        <v>-3.1076919963896388</v>
      </c>
      <c r="P14" s="185">
        <f t="shared" si="6"/>
        <v>-6.1389891448663807</v>
      </c>
      <c r="Q14" s="185">
        <f t="shared" si="6"/>
        <v>-7.1407258340293041</v>
      </c>
      <c r="R14" s="185">
        <f t="shared" si="6"/>
        <v>5.3638396349742212</v>
      </c>
      <c r="S14" s="186">
        <f t="shared" si="8"/>
        <v>-2.7130862535401734</v>
      </c>
      <c r="T14" s="187">
        <f t="shared" si="7"/>
        <v>11.132303841296846</v>
      </c>
      <c r="U14" s="188">
        <f t="shared" si="7"/>
        <v>9.4233009180174108</v>
      </c>
      <c r="V14" s="188">
        <f t="shared" si="7"/>
        <v>8.0792066158358384</v>
      </c>
      <c r="W14" s="188">
        <f t="shared" si="7"/>
        <v>8.0508820605369671</v>
      </c>
      <c r="X14" s="188">
        <f t="shared" si="7"/>
        <v>6.3216260423309922</v>
      </c>
      <c r="Y14" s="188">
        <f t="shared" si="7"/>
        <v>5.4808565143039605</v>
      </c>
      <c r="Z14" s="189">
        <f t="shared" si="9"/>
        <v>8.081362665387001</v>
      </c>
      <c r="AA14" s="154"/>
    </row>
    <row r="15" spans="1:27" s="28" customFormat="1">
      <c r="A15" s="180" t="s">
        <v>2224</v>
      </c>
      <c r="B15" s="143">
        <v>772.40800000000002</v>
      </c>
      <c r="C15" s="143">
        <v>787.36900000000003</v>
      </c>
      <c r="D15" s="143">
        <v>789.89053000000001</v>
      </c>
      <c r="E15" s="143">
        <v>783.36400000000003</v>
      </c>
      <c r="F15" s="144">
        <v>784.60500000000002</v>
      </c>
      <c r="G15" s="145">
        <v>842.94799999999998</v>
      </c>
      <c r="H15" s="181">
        <f t="shared" si="0"/>
        <v>982.14847051568483</v>
      </c>
      <c r="I15" s="182">
        <f t="shared" si="1"/>
        <v>954.86122650801281</v>
      </c>
      <c r="J15" s="182">
        <f t="shared" si="2"/>
        <v>916.84451213085674</v>
      </c>
      <c r="K15" s="182">
        <f t="shared" si="3"/>
        <v>860.31697917600002</v>
      </c>
      <c r="L15" s="182">
        <f t="shared" si="4"/>
        <v>800.2971</v>
      </c>
      <c r="M15" s="183">
        <f t="shared" si="5"/>
        <v>842.94799999999998</v>
      </c>
      <c r="N15" s="184">
        <f t="shared" si="6"/>
        <v>-2.7783216923755627</v>
      </c>
      <c r="O15" s="185">
        <f t="shared" si="6"/>
        <v>-3.9813863336126354</v>
      </c>
      <c r="P15" s="185">
        <f t="shared" si="6"/>
        <v>-6.1654437810267249</v>
      </c>
      <c r="Q15" s="185">
        <f t="shared" si="6"/>
        <v>-6.9764843224977664</v>
      </c>
      <c r="R15" s="185">
        <f t="shared" si="6"/>
        <v>5.3293833002768576</v>
      </c>
      <c r="S15" s="186">
        <f t="shared" si="8"/>
        <v>-2.914450565847166</v>
      </c>
      <c r="T15" s="187">
        <f t="shared" si="7"/>
        <v>11.132303841296846</v>
      </c>
      <c r="U15" s="188">
        <f t="shared" si="7"/>
        <v>9.4004376378064816</v>
      </c>
      <c r="V15" s="188">
        <f t="shared" si="7"/>
        <v>7.986929626802687</v>
      </c>
      <c r="W15" s="188">
        <f t="shared" si="7"/>
        <v>7.9566853651609968</v>
      </c>
      <c r="X15" s="188">
        <f t="shared" si="7"/>
        <v>6.2587122657933563</v>
      </c>
      <c r="Y15" s="188">
        <f t="shared" si="7"/>
        <v>5.4245356780785432</v>
      </c>
      <c r="Z15" s="189">
        <f t="shared" si="9"/>
        <v>8.0266007358231519</v>
      </c>
      <c r="AA15" s="154"/>
    </row>
    <row r="16" spans="1:27" s="28" customFormat="1">
      <c r="A16" s="180" t="s">
        <v>2225</v>
      </c>
      <c r="B16" s="143">
        <v>0</v>
      </c>
      <c r="C16" s="143">
        <v>1.915</v>
      </c>
      <c r="D16" s="143">
        <v>9.1259999999999994</v>
      </c>
      <c r="E16" s="143">
        <v>9.2739999999999991</v>
      </c>
      <c r="F16" s="144">
        <v>7.8869999999999996</v>
      </c>
      <c r="G16" s="145">
        <v>8.7520000000000007</v>
      </c>
      <c r="H16" s="181">
        <f t="shared" si="0"/>
        <v>0</v>
      </c>
      <c r="I16" s="182">
        <f t="shared" si="1"/>
        <v>2.3223663222235631</v>
      </c>
      <c r="J16" s="182">
        <f t="shared" si="2"/>
        <v>10.592762794239599</v>
      </c>
      <c r="K16" s="182">
        <f t="shared" si="3"/>
        <v>10.185022115999999</v>
      </c>
      <c r="L16" s="182">
        <f t="shared" si="4"/>
        <v>8.0447399999999991</v>
      </c>
      <c r="M16" s="183">
        <f t="shared" si="5"/>
        <v>8.7520000000000007</v>
      </c>
      <c r="N16" s="184">
        <f t="shared" si="6"/>
        <v>0</v>
      </c>
      <c r="O16" s="185">
        <f t="shared" si="6"/>
        <v>356.11937672681614</v>
      </c>
      <c r="P16" s="185">
        <f t="shared" si="6"/>
        <v>-3.8492382597421271</v>
      </c>
      <c r="Q16" s="185">
        <f t="shared" si="6"/>
        <v>-21.01401540049439</v>
      </c>
      <c r="R16" s="185">
        <f t="shared" si="6"/>
        <v>8.7915830716716936</v>
      </c>
      <c r="S16" s="186">
        <f t="shared" si="8"/>
        <v>68.00954122765026</v>
      </c>
      <c r="T16" s="187">
        <f t="shared" si="7"/>
        <v>0</v>
      </c>
      <c r="U16" s="188">
        <f t="shared" si="7"/>
        <v>2.2863280210929579E-2</v>
      </c>
      <c r="V16" s="188">
        <f t="shared" si="7"/>
        <v>9.2276989033152873E-2</v>
      </c>
      <c r="W16" s="188">
        <f t="shared" si="7"/>
        <v>9.4196695375972167E-2</v>
      </c>
      <c r="X16" s="188">
        <f t="shared" si="7"/>
        <v>6.2913776537636384E-2</v>
      </c>
      <c r="Y16" s="188">
        <f t="shared" si="7"/>
        <v>5.6320836225417725E-2</v>
      </c>
      <c r="Z16" s="189">
        <f t="shared" si="9"/>
        <v>5.4761929563851452E-2</v>
      </c>
      <c r="AA16" s="154"/>
    </row>
    <row r="17" spans="1:27" s="28" customFormat="1">
      <c r="A17" s="170" t="s">
        <v>2279</v>
      </c>
      <c r="B17" s="141">
        <v>6205.991</v>
      </c>
      <c r="C17" s="141">
        <v>8967.9310000000005</v>
      </c>
      <c r="D17" s="141">
        <v>10253.105</v>
      </c>
      <c r="E17" s="141">
        <v>11137.183000000001</v>
      </c>
      <c r="F17" s="141">
        <v>12467.563</v>
      </c>
      <c r="G17" s="142">
        <v>17439.736999999997</v>
      </c>
      <c r="H17" s="171">
        <f t="shared" si="0"/>
        <v>7891.1722414631977</v>
      </c>
      <c r="I17" s="172">
        <f t="shared" si="1"/>
        <v>10875.624508837953</v>
      </c>
      <c r="J17" s="172">
        <f t="shared" si="2"/>
        <v>11901.020071162831</v>
      </c>
      <c r="K17" s="172">
        <f t="shared" si="3"/>
        <v>12231.233034822</v>
      </c>
      <c r="L17" s="172">
        <f t="shared" si="4"/>
        <v>12716.914260000001</v>
      </c>
      <c r="M17" s="173">
        <f t="shared" si="5"/>
        <v>17439.736999999997</v>
      </c>
      <c r="N17" s="174">
        <f t="shared" si="6"/>
        <v>37.820138454123665</v>
      </c>
      <c r="O17" s="175">
        <f t="shared" si="6"/>
        <v>9.4283832757521502</v>
      </c>
      <c r="P17" s="175">
        <f t="shared" si="6"/>
        <v>2.7746610095995328</v>
      </c>
      <c r="Q17" s="175">
        <f t="shared" si="6"/>
        <v>3.9708279925276591</v>
      </c>
      <c r="R17" s="175">
        <f t="shared" si="6"/>
        <v>37.138118913447762</v>
      </c>
      <c r="S17" s="176">
        <f t="shared" si="8"/>
        <v>18.226425929090155</v>
      </c>
      <c r="T17" s="177">
        <f t="shared" ref="T17:Y24" si="10">+B17/B$17*100</f>
        <v>100</v>
      </c>
      <c r="U17" s="178">
        <f t="shared" si="10"/>
        <v>100</v>
      </c>
      <c r="V17" s="178">
        <f t="shared" si="10"/>
        <v>100</v>
      </c>
      <c r="W17" s="178">
        <f t="shared" si="10"/>
        <v>100</v>
      </c>
      <c r="X17" s="178">
        <f t="shared" si="10"/>
        <v>100</v>
      </c>
      <c r="Y17" s="178">
        <f t="shared" si="10"/>
        <v>100</v>
      </c>
      <c r="Z17" s="179">
        <f t="shared" si="9"/>
        <v>100</v>
      </c>
      <c r="AA17" s="154"/>
    </row>
    <row r="18" spans="1:27" s="28" customFormat="1">
      <c r="A18" s="180" t="s">
        <v>2280</v>
      </c>
      <c r="B18" s="143">
        <v>929.22</v>
      </c>
      <c r="C18" s="143">
        <v>1030.7159999999999</v>
      </c>
      <c r="D18" s="143">
        <v>958.73</v>
      </c>
      <c r="E18" s="143">
        <v>1111.4059999999999</v>
      </c>
      <c r="F18" s="144">
        <v>1110.5079999999998</v>
      </c>
      <c r="G18" s="145">
        <v>1210.6980000000001</v>
      </c>
      <c r="H18" s="181">
        <f t="shared" si="0"/>
        <v>1181.5413638550931</v>
      </c>
      <c r="I18" s="182">
        <f t="shared" si="1"/>
        <v>1249.9739562281889</v>
      </c>
      <c r="J18" s="182">
        <f t="shared" si="2"/>
        <v>1112.820455152458</v>
      </c>
      <c r="K18" s="182">
        <f t="shared" si="3"/>
        <v>1220.5838570039998</v>
      </c>
      <c r="L18" s="182">
        <f t="shared" si="4"/>
        <v>1132.7181599999999</v>
      </c>
      <c r="M18" s="183">
        <f t="shared" si="5"/>
        <v>1210.6980000000001</v>
      </c>
      <c r="N18" s="184">
        <f t="shared" si="6"/>
        <v>5.7918067421538488</v>
      </c>
      <c r="O18" s="185">
        <f t="shared" si="6"/>
        <v>-10.972508698468664</v>
      </c>
      <c r="P18" s="185">
        <f t="shared" si="6"/>
        <v>9.6838085023138945</v>
      </c>
      <c r="Q18" s="185">
        <f t="shared" si="6"/>
        <v>-7.1986612390296356</v>
      </c>
      <c r="R18" s="185">
        <f t="shared" si="6"/>
        <v>6.884310921615322</v>
      </c>
      <c r="S18" s="186">
        <f t="shared" si="8"/>
        <v>0.83775124571695314</v>
      </c>
      <c r="T18" s="187">
        <f t="shared" si="10"/>
        <v>14.972951137054501</v>
      </c>
      <c r="U18" s="188">
        <f t="shared" si="10"/>
        <v>11.493353372143472</v>
      </c>
      <c r="V18" s="188">
        <f t="shared" si="10"/>
        <v>9.3506308576767729</v>
      </c>
      <c r="W18" s="188">
        <f t="shared" si="10"/>
        <v>9.9792380173693829</v>
      </c>
      <c r="X18" s="188">
        <f t="shared" si="10"/>
        <v>8.9071777700261041</v>
      </c>
      <c r="Y18" s="188">
        <f t="shared" si="10"/>
        <v>6.9421803780641884</v>
      </c>
      <c r="Z18" s="189">
        <f t="shared" si="9"/>
        <v>10.27425525538907</v>
      </c>
      <c r="AA18" s="190"/>
    </row>
    <row r="19" spans="1:27" s="28" customFormat="1">
      <c r="A19" s="180" t="s">
        <v>2281</v>
      </c>
      <c r="B19" s="143">
        <v>929.22</v>
      </c>
      <c r="C19" s="143">
        <v>1030.7159999999999</v>
      </c>
      <c r="D19" s="143">
        <v>958.73</v>
      </c>
      <c r="E19" s="143">
        <v>1111.4059999999999</v>
      </c>
      <c r="F19" s="144">
        <v>1110.5079999999998</v>
      </c>
      <c r="G19" s="145">
        <v>1210.6980000000001</v>
      </c>
      <c r="H19" s="181">
        <f t="shared" si="0"/>
        <v>1181.5413638550931</v>
      </c>
      <c r="I19" s="182">
        <f t="shared" si="1"/>
        <v>1249.9739562281889</v>
      </c>
      <c r="J19" s="182">
        <f t="shared" si="2"/>
        <v>1112.820455152458</v>
      </c>
      <c r="K19" s="182">
        <f t="shared" si="3"/>
        <v>1220.5838570039998</v>
      </c>
      <c r="L19" s="182">
        <f t="shared" si="4"/>
        <v>1132.7181599999999</v>
      </c>
      <c r="M19" s="183">
        <f t="shared" si="5"/>
        <v>1210.6980000000001</v>
      </c>
      <c r="N19" s="184">
        <f t="shared" si="6"/>
        <v>5.7918067421538488</v>
      </c>
      <c r="O19" s="185">
        <f t="shared" si="6"/>
        <v>-10.972508698468664</v>
      </c>
      <c r="P19" s="185">
        <f t="shared" si="6"/>
        <v>9.6838085023138945</v>
      </c>
      <c r="Q19" s="185">
        <f t="shared" si="6"/>
        <v>-7.1986612390296356</v>
      </c>
      <c r="R19" s="185">
        <f t="shared" si="6"/>
        <v>6.884310921615322</v>
      </c>
      <c r="S19" s="186">
        <f t="shared" si="8"/>
        <v>0.83775124571695314</v>
      </c>
      <c r="T19" s="187">
        <f t="shared" si="10"/>
        <v>14.972951137054501</v>
      </c>
      <c r="U19" s="188">
        <f t="shared" si="10"/>
        <v>11.493353372143472</v>
      </c>
      <c r="V19" s="188">
        <f t="shared" si="10"/>
        <v>9.3506308576767729</v>
      </c>
      <c r="W19" s="188">
        <f t="shared" si="10"/>
        <v>9.9792380173693829</v>
      </c>
      <c r="X19" s="188">
        <f t="shared" si="10"/>
        <v>8.9071777700261041</v>
      </c>
      <c r="Y19" s="188">
        <f t="shared" si="10"/>
        <v>6.9421803780641884</v>
      </c>
      <c r="Z19" s="189">
        <f t="shared" si="9"/>
        <v>10.27425525538907</v>
      </c>
      <c r="AA19" s="154"/>
    </row>
    <row r="20" spans="1:27" s="28" customFormat="1">
      <c r="A20" s="180" t="s">
        <v>2282</v>
      </c>
      <c r="B20" s="143">
        <v>561.36199999999997</v>
      </c>
      <c r="C20" s="143">
        <v>636.66700000000003</v>
      </c>
      <c r="D20" s="143">
        <v>637.90899999999999</v>
      </c>
      <c r="E20" s="143">
        <v>622.17200000000003</v>
      </c>
      <c r="F20" s="144">
        <v>685.13499999999999</v>
      </c>
      <c r="G20" s="145">
        <v>782.60400000000004</v>
      </c>
      <c r="H20" s="181">
        <f t="shared" si="0"/>
        <v>713.79482049075853</v>
      </c>
      <c r="I20" s="182">
        <f t="shared" si="1"/>
        <v>772.10130510240685</v>
      </c>
      <c r="J20" s="182">
        <f t="shared" si="2"/>
        <v>740.43597647497131</v>
      </c>
      <c r="K20" s="182">
        <f t="shared" si="3"/>
        <v>683.29044424799997</v>
      </c>
      <c r="L20" s="182">
        <f t="shared" si="4"/>
        <v>698.83770000000004</v>
      </c>
      <c r="M20" s="183">
        <f t="shared" si="5"/>
        <v>782.60400000000004</v>
      </c>
      <c r="N20" s="184">
        <f t="shared" si="6"/>
        <v>8.1685216728752064</v>
      </c>
      <c r="O20" s="185">
        <f t="shared" si="6"/>
        <v>-4.1011883308804453</v>
      </c>
      <c r="P20" s="185">
        <f t="shared" si="6"/>
        <v>-7.7178222078061021</v>
      </c>
      <c r="Q20" s="185">
        <f t="shared" si="6"/>
        <v>2.2753509701296526</v>
      </c>
      <c r="R20" s="185">
        <f t="shared" si="6"/>
        <v>11.986517041081202</v>
      </c>
      <c r="S20" s="186">
        <f t="shared" si="8"/>
        <v>2.1222758290799026</v>
      </c>
      <c r="T20" s="187">
        <f t="shared" si="10"/>
        <v>9.045485241599609</v>
      </c>
      <c r="U20" s="188">
        <f t="shared" si="10"/>
        <v>7.0993744264981524</v>
      </c>
      <c r="V20" s="188">
        <f t="shared" si="10"/>
        <v>6.2216177440882543</v>
      </c>
      <c r="W20" s="188">
        <f t="shared" si="10"/>
        <v>5.5864395871020527</v>
      </c>
      <c r="X20" s="188">
        <f t="shared" si="10"/>
        <v>5.4953401879741852</v>
      </c>
      <c r="Y20" s="188">
        <f t="shared" si="10"/>
        <v>4.4874759292528328</v>
      </c>
      <c r="Z20" s="189">
        <f t="shared" si="9"/>
        <v>6.3226221860858471</v>
      </c>
      <c r="AA20" s="192"/>
    </row>
    <row r="21" spans="1:27" s="28" customFormat="1">
      <c r="A21" s="180" t="s">
        <v>2283</v>
      </c>
      <c r="B21" s="143">
        <v>316.73500000000001</v>
      </c>
      <c r="C21" s="143">
        <v>394.04899999999998</v>
      </c>
      <c r="D21" s="143">
        <v>320.82100000000003</v>
      </c>
      <c r="E21" s="143">
        <v>471.28800000000001</v>
      </c>
      <c r="F21" s="144">
        <v>305.66699999999997</v>
      </c>
      <c r="G21" s="145">
        <v>356.37700000000001</v>
      </c>
      <c r="H21" s="181">
        <f t="shared" si="0"/>
        <v>402.74155084979111</v>
      </c>
      <c r="I21" s="182">
        <f t="shared" si="1"/>
        <v>477.87265112578206</v>
      </c>
      <c r="J21" s="182">
        <f t="shared" si="2"/>
        <v>372.38447867748664</v>
      </c>
      <c r="K21" s="182">
        <f t="shared" si="3"/>
        <v>517.58450539199998</v>
      </c>
      <c r="L21" s="182">
        <f t="shared" si="4"/>
        <v>311.78033999999997</v>
      </c>
      <c r="M21" s="183">
        <f t="shared" si="5"/>
        <v>356.37700000000001</v>
      </c>
      <c r="N21" s="184">
        <f t="shared" si="6"/>
        <v>18.654916563106827</v>
      </c>
      <c r="O21" s="185">
        <f t="shared" si="6"/>
        <v>-22.074536427180814</v>
      </c>
      <c r="P21" s="185">
        <f t="shared" si="6"/>
        <v>38.991965301611728</v>
      </c>
      <c r="Q21" s="185">
        <f t="shared" si="6"/>
        <v>-39.762427825410128</v>
      </c>
      <c r="R21" s="185">
        <f t="shared" si="6"/>
        <v>14.303871757917786</v>
      </c>
      <c r="S21" s="186">
        <f t="shared" si="8"/>
        <v>2.0227578740090797</v>
      </c>
      <c r="T21" s="187">
        <f t="shared" si="10"/>
        <v>5.1036973788714812</v>
      </c>
      <c r="U21" s="188">
        <f t="shared" si="10"/>
        <v>4.3939789456453218</v>
      </c>
      <c r="V21" s="188">
        <f t="shared" si="10"/>
        <v>3.1290131135885182</v>
      </c>
      <c r="W21" s="188">
        <f t="shared" si="10"/>
        <v>4.2316625308213034</v>
      </c>
      <c r="X21" s="188">
        <f t="shared" si="10"/>
        <v>2.4516980583936085</v>
      </c>
      <c r="Y21" s="188">
        <f t="shared" si="10"/>
        <v>2.0434769171117662</v>
      </c>
      <c r="Z21" s="189">
        <f t="shared" si="9"/>
        <v>3.5589211574053343</v>
      </c>
      <c r="AA21" s="154"/>
    </row>
    <row r="22" spans="1:27" s="28" customFormat="1">
      <c r="A22" s="180" t="s">
        <v>2284</v>
      </c>
      <c r="B22" s="143">
        <v>51.122999999999998</v>
      </c>
      <c r="C22" s="143">
        <v>0</v>
      </c>
      <c r="D22" s="143">
        <v>0</v>
      </c>
      <c r="E22" s="143">
        <v>17.946000000000002</v>
      </c>
      <c r="F22" s="144">
        <v>119.706</v>
      </c>
      <c r="G22" s="145">
        <v>71.716999999999999</v>
      </c>
      <c r="H22" s="181">
        <f t="shared" si="0"/>
        <v>65.004992514543289</v>
      </c>
      <c r="I22" s="182">
        <f t="shared" si="1"/>
        <v>0</v>
      </c>
      <c r="J22" s="182">
        <f t="shared" si="2"/>
        <v>0</v>
      </c>
      <c r="K22" s="182">
        <f t="shared" si="3"/>
        <v>19.708907364000002</v>
      </c>
      <c r="L22" s="182">
        <f t="shared" si="4"/>
        <v>122.10012</v>
      </c>
      <c r="M22" s="183">
        <f t="shared" si="5"/>
        <v>71.716999999999999</v>
      </c>
      <c r="N22" s="184">
        <f t="shared" si="6"/>
        <v>-100</v>
      </c>
      <c r="O22" s="185">
        <f t="shared" si="6"/>
        <v>0</v>
      </c>
      <c r="P22" s="185">
        <f t="shared" si="6"/>
        <v>0</v>
      </c>
      <c r="Q22" s="185">
        <f t="shared" si="6"/>
        <v>519.51744835447494</v>
      </c>
      <c r="R22" s="185">
        <f t="shared" si="6"/>
        <v>-41.263775989736949</v>
      </c>
      <c r="S22" s="186">
        <f t="shared" si="8"/>
        <v>75.650734472947605</v>
      </c>
      <c r="T22" s="187">
        <f t="shared" si="10"/>
        <v>0.82376851658341099</v>
      </c>
      <c r="U22" s="188">
        <f t="shared" si="10"/>
        <v>0</v>
      </c>
      <c r="V22" s="188">
        <f t="shared" si="10"/>
        <v>0</v>
      </c>
      <c r="W22" s="188">
        <f t="shared" si="10"/>
        <v>0.16113589944602688</v>
      </c>
      <c r="X22" s="188">
        <f t="shared" si="10"/>
        <v>0.96013952365831234</v>
      </c>
      <c r="Y22" s="188">
        <f t="shared" si="10"/>
        <v>0.41122753169958937</v>
      </c>
      <c r="Z22" s="189">
        <f t="shared" si="9"/>
        <v>0.39271191189788995</v>
      </c>
      <c r="AA22" s="154"/>
    </row>
    <row r="23" spans="1:27" s="28" customFormat="1">
      <c r="A23" s="180" t="s">
        <v>2285</v>
      </c>
      <c r="B23" s="143">
        <v>0</v>
      </c>
      <c r="C23" s="143">
        <v>0</v>
      </c>
      <c r="D23" s="143">
        <v>0</v>
      </c>
      <c r="E23" s="143">
        <v>0</v>
      </c>
      <c r="F23" s="144">
        <v>0</v>
      </c>
      <c r="G23" s="145">
        <v>0</v>
      </c>
      <c r="H23" s="181">
        <f t="shared" si="0"/>
        <v>0</v>
      </c>
      <c r="I23" s="182">
        <f t="shared" si="1"/>
        <v>0</v>
      </c>
      <c r="J23" s="182">
        <f t="shared" si="2"/>
        <v>0</v>
      </c>
      <c r="K23" s="182">
        <f t="shared" si="3"/>
        <v>0</v>
      </c>
      <c r="L23" s="182">
        <f t="shared" si="4"/>
        <v>0</v>
      </c>
      <c r="M23" s="183">
        <f t="shared" si="5"/>
        <v>0</v>
      </c>
      <c r="N23" s="184">
        <f t="shared" si="6"/>
        <v>0</v>
      </c>
      <c r="O23" s="185">
        <f t="shared" si="6"/>
        <v>0</v>
      </c>
      <c r="P23" s="185">
        <f t="shared" si="6"/>
        <v>0</v>
      </c>
      <c r="Q23" s="185">
        <f t="shared" si="6"/>
        <v>0</v>
      </c>
      <c r="R23" s="185">
        <f t="shared" si="6"/>
        <v>0</v>
      </c>
      <c r="S23" s="186">
        <f t="shared" si="8"/>
        <v>0</v>
      </c>
      <c r="T23" s="187">
        <f t="shared" si="10"/>
        <v>0</v>
      </c>
      <c r="U23" s="188">
        <f t="shared" si="10"/>
        <v>0</v>
      </c>
      <c r="V23" s="188">
        <f t="shared" si="10"/>
        <v>0</v>
      </c>
      <c r="W23" s="188">
        <f t="shared" si="10"/>
        <v>0</v>
      </c>
      <c r="X23" s="188">
        <f t="shared" si="10"/>
        <v>0</v>
      </c>
      <c r="Y23" s="188">
        <f t="shared" si="10"/>
        <v>0</v>
      </c>
      <c r="Z23" s="189">
        <f t="shared" si="9"/>
        <v>0</v>
      </c>
      <c r="AA23" s="190"/>
    </row>
    <row r="24" spans="1:27" s="28" customFormat="1">
      <c r="A24" s="180" t="s">
        <v>2286</v>
      </c>
      <c r="B24" s="143">
        <v>0</v>
      </c>
      <c r="C24" s="143">
        <v>0</v>
      </c>
      <c r="D24" s="143">
        <v>0</v>
      </c>
      <c r="E24" s="143">
        <v>0</v>
      </c>
      <c r="F24" s="144">
        <v>0</v>
      </c>
      <c r="G24" s="145">
        <v>0</v>
      </c>
      <c r="H24" s="181">
        <f t="shared" si="0"/>
        <v>0</v>
      </c>
      <c r="I24" s="182">
        <f t="shared" si="1"/>
        <v>0</v>
      </c>
      <c r="J24" s="182">
        <f t="shared" si="2"/>
        <v>0</v>
      </c>
      <c r="K24" s="182">
        <f t="shared" si="3"/>
        <v>0</v>
      </c>
      <c r="L24" s="182">
        <f t="shared" si="4"/>
        <v>0</v>
      </c>
      <c r="M24" s="183">
        <f t="shared" si="5"/>
        <v>0</v>
      </c>
      <c r="N24" s="184">
        <f t="shared" si="6"/>
        <v>0</v>
      </c>
      <c r="O24" s="185">
        <f t="shared" si="6"/>
        <v>0</v>
      </c>
      <c r="P24" s="185">
        <f t="shared" si="6"/>
        <v>0</v>
      </c>
      <c r="Q24" s="185">
        <f t="shared" si="6"/>
        <v>0</v>
      </c>
      <c r="R24" s="185">
        <f t="shared" si="6"/>
        <v>0</v>
      </c>
      <c r="S24" s="186">
        <f t="shared" si="8"/>
        <v>0</v>
      </c>
      <c r="T24" s="187">
        <f t="shared" si="10"/>
        <v>0</v>
      </c>
      <c r="U24" s="188">
        <f t="shared" si="10"/>
        <v>0</v>
      </c>
      <c r="V24" s="188">
        <f t="shared" si="10"/>
        <v>0</v>
      </c>
      <c r="W24" s="188">
        <f t="shared" si="10"/>
        <v>0</v>
      </c>
      <c r="X24" s="188">
        <f t="shared" si="10"/>
        <v>0</v>
      </c>
      <c r="Y24" s="188">
        <f t="shared" si="10"/>
        <v>0</v>
      </c>
      <c r="Z24" s="189">
        <f t="shared" si="9"/>
        <v>0</v>
      </c>
      <c r="AA24" s="154"/>
    </row>
    <row r="25" spans="1:27" s="194" customFormat="1">
      <c r="A25" s="170" t="s">
        <v>2287</v>
      </c>
      <c r="B25" s="141">
        <v>370.77699999999999</v>
      </c>
      <c r="C25" s="141">
        <v>466.40899999999999</v>
      </c>
      <c r="D25" s="141">
        <v>1336.6405299999997</v>
      </c>
      <c r="E25" s="141">
        <v>658.94</v>
      </c>
      <c r="F25" s="141">
        <v>585.30499999999995</v>
      </c>
      <c r="G25" s="142">
        <v>685.45100000000002</v>
      </c>
      <c r="H25" s="171">
        <f t="shared" si="0"/>
        <v>471.45817165590472</v>
      </c>
      <c r="I25" s="172">
        <f t="shared" si="1"/>
        <v>565.62535455977536</v>
      </c>
      <c r="J25" s="172">
        <f t="shared" si="2"/>
        <v>1551.4700937384064</v>
      </c>
      <c r="K25" s="172">
        <f t="shared" si="3"/>
        <v>723.67031196000005</v>
      </c>
      <c r="L25" s="172">
        <f t="shared" si="4"/>
        <v>597.01109999999994</v>
      </c>
      <c r="M25" s="173">
        <f t="shared" si="5"/>
        <v>685.45100000000002</v>
      </c>
      <c r="N25" s="174">
        <f t="shared" si="6"/>
        <v>19.97360286982126</v>
      </c>
      <c r="O25" s="175">
        <f t="shared" si="6"/>
        <v>174.29288330716918</v>
      </c>
      <c r="P25" s="175">
        <f t="shared" si="6"/>
        <v>-53.355832324408425</v>
      </c>
      <c r="Q25" s="175">
        <f t="shared" si="6"/>
        <v>-17.502336335582747</v>
      </c>
      <c r="R25" s="175">
        <f t="shared" si="6"/>
        <v>14.813778169283642</v>
      </c>
      <c r="S25" s="176">
        <f t="shared" si="8"/>
        <v>27.64441913725658</v>
      </c>
      <c r="T25" s="177">
        <f t="shared" ref="T25:X30" si="11">+B25/B$6*100</f>
        <v>5.3438108115976535</v>
      </c>
      <c r="U25" s="178">
        <f t="shared" si="11"/>
        <v>5.5684802401563722</v>
      </c>
      <c r="V25" s="178">
        <f t="shared" si="11"/>
        <v>13.515358703493055</v>
      </c>
      <c r="W25" s="178">
        <f t="shared" si="11"/>
        <v>6.6929017091916236</v>
      </c>
      <c r="X25" s="178">
        <f t="shared" si="11"/>
        <v>4.6689169489490636</v>
      </c>
      <c r="Y25" s="178">
        <f t="shared" ref="Y25:Y40" si="12">+G25/G$6*100</f>
        <v>4.4110115986687379</v>
      </c>
      <c r="Z25" s="179">
        <f t="shared" si="9"/>
        <v>6.7000800020094173</v>
      </c>
      <c r="AA25" s="193"/>
    </row>
    <row r="26" spans="1:27" s="194" customFormat="1">
      <c r="A26" s="170" t="s">
        <v>2288</v>
      </c>
      <c r="B26" s="141">
        <v>5638.4409999999998</v>
      </c>
      <c r="C26" s="141">
        <v>6878.7510000000002</v>
      </c>
      <c r="D26" s="141">
        <v>7594.418999999999</v>
      </c>
      <c r="E26" s="141">
        <v>8075.01</v>
      </c>
      <c r="F26" s="141">
        <v>10840.392</v>
      </c>
      <c r="G26" s="142">
        <v>13643.393</v>
      </c>
      <c r="H26" s="171">
        <f t="shared" si="0"/>
        <v>7169.5091250258001</v>
      </c>
      <c r="I26" s="172">
        <f t="shared" si="1"/>
        <v>8342.025932825929</v>
      </c>
      <c r="J26" s="172">
        <f t="shared" si="2"/>
        <v>8815.0207130250164</v>
      </c>
      <c r="K26" s="172">
        <f t="shared" si="3"/>
        <v>8868.2505323400001</v>
      </c>
      <c r="L26" s="172">
        <f t="shared" si="4"/>
        <v>11057.199840000001</v>
      </c>
      <c r="M26" s="173">
        <f t="shared" si="5"/>
        <v>13643.393</v>
      </c>
      <c r="N26" s="174">
        <f t="shared" si="6"/>
        <v>16.354213201394163</v>
      </c>
      <c r="O26" s="175">
        <f t="shared" si="6"/>
        <v>5.6700228938134867</v>
      </c>
      <c r="P26" s="175">
        <f t="shared" si="6"/>
        <v>0.60385359317796095</v>
      </c>
      <c r="Q26" s="175">
        <f t="shared" si="6"/>
        <v>24.682989048150162</v>
      </c>
      <c r="R26" s="175">
        <f t="shared" si="6"/>
        <v>23.389223288199148</v>
      </c>
      <c r="S26" s="176">
        <f t="shared" si="8"/>
        <v>14.140060404946984</v>
      </c>
      <c r="T26" s="177">
        <f t="shared" si="11"/>
        <v>81.263837768673568</v>
      </c>
      <c r="U26" s="178">
        <f t="shared" si="11"/>
        <v>82.125750190189066</v>
      </c>
      <c r="V26" s="178">
        <f t="shared" si="11"/>
        <v>76.790501728705649</v>
      </c>
      <c r="W26" s="178">
        <f t="shared" si="11"/>
        <v>82.018466371353156</v>
      </c>
      <c r="X26" s="178">
        <f t="shared" si="11"/>
        <v>86.472676539670502</v>
      </c>
      <c r="Y26" s="178">
        <f t="shared" si="12"/>
        <v>87.797909359233373</v>
      </c>
      <c r="Z26" s="179">
        <f t="shared" si="9"/>
        <v>82.744856992970881</v>
      </c>
      <c r="AA26" s="193"/>
    </row>
    <row r="27" spans="1:27" s="28" customFormat="1">
      <c r="A27" s="180" t="s">
        <v>2289</v>
      </c>
      <c r="B27" s="143">
        <v>0</v>
      </c>
      <c r="C27" s="143">
        <v>0</v>
      </c>
      <c r="D27" s="143">
        <v>0</v>
      </c>
      <c r="E27" s="143">
        <v>0</v>
      </c>
      <c r="F27" s="144">
        <v>102.929</v>
      </c>
      <c r="G27" s="145">
        <v>0</v>
      </c>
      <c r="H27" s="181">
        <f t="shared" si="0"/>
        <v>0</v>
      </c>
      <c r="I27" s="182">
        <f t="shared" si="1"/>
        <v>0</v>
      </c>
      <c r="J27" s="182">
        <f t="shared" si="2"/>
        <v>0</v>
      </c>
      <c r="K27" s="182">
        <f t="shared" si="3"/>
        <v>0</v>
      </c>
      <c r="L27" s="182">
        <f t="shared" si="4"/>
        <v>104.98758000000001</v>
      </c>
      <c r="M27" s="183">
        <f t="shared" si="5"/>
        <v>0</v>
      </c>
      <c r="N27" s="184">
        <f t="shared" si="6"/>
        <v>0</v>
      </c>
      <c r="O27" s="185">
        <f t="shared" si="6"/>
        <v>0</v>
      </c>
      <c r="P27" s="185">
        <f t="shared" si="6"/>
        <v>0</v>
      </c>
      <c r="Q27" s="185">
        <f t="shared" si="6"/>
        <v>0</v>
      </c>
      <c r="R27" s="185">
        <f t="shared" si="6"/>
        <v>-100</v>
      </c>
      <c r="S27" s="186">
        <f t="shared" si="8"/>
        <v>-20</v>
      </c>
      <c r="T27" s="187">
        <f t="shared" si="11"/>
        <v>0</v>
      </c>
      <c r="U27" s="188">
        <f t="shared" si="11"/>
        <v>0</v>
      </c>
      <c r="V27" s="188">
        <f t="shared" si="11"/>
        <v>0</v>
      </c>
      <c r="W27" s="188">
        <f t="shared" si="11"/>
        <v>0</v>
      </c>
      <c r="X27" s="188">
        <f t="shared" si="11"/>
        <v>0.8210538994855302</v>
      </c>
      <c r="Y27" s="188">
        <f t="shared" si="12"/>
        <v>0</v>
      </c>
      <c r="Z27" s="189">
        <f t="shared" si="9"/>
        <v>0.13684231658092169</v>
      </c>
      <c r="AA27" s="195"/>
    </row>
    <row r="28" spans="1:27" s="28" customFormat="1">
      <c r="A28" s="180" t="s">
        <v>2290</v>
      </c>
      <c r="B28" s="143">
        <v>5479.3050000000003</v>
      </c>
      <c r="C28" s="143">
        <v>6431.1540000000005</v>
      </c>
      <c r="D28" s="143">
        <v>6789.4449999999997</v>
      </c>
      <c r="E28" s="143">
        <v>7460.3720000000003</v>
      </c>
      <c r="F28" s="144">
        <v>9626.6080000000002</v>
      </c>
      <c r="G28" s="145">
        <v>13507.869000000001</v>
      </c>
      <c r="H28" s="181">
        <f t="shared" si="0"/>
        <v>6967.1611703127683</v>
      </c>
      <c r="I28" s="182">
        <f t="shared" si="1"/>
        <v>7799.2143408007078</v>
      </c>
      <c r="J28" s="182">
        <f t="shared" si="2"/>
        <v>7880.6684625833968</v>
      </c>
      <c r="K28" s="182">
        <f t="shared" si="3"/>
        <v>8193.234183048</v>
      </c>
      <c r="L28" s="182">
        <f t="shared" si="4"/>
        <v>9819.1401600000008</v>
      </c>
      <c r="M28" s="183">
        <f t="shared" si="5"/>
        <v>13507.869000000001</v>
      </c>
      <c r="N28" s="184">
        <f t="shared" si="6"/>
        <v>11.942499249670547</v>
      </c>
      <c r="O28" s="185">
        <f t="shared" si="6"/>
        <v>1.044388809223662</v>
      </c>
      <c r="P28" s="185">
        <f t="shared" si="6"/>
        <v>3.9662335999621545</v>
      </c>
      <c r="Q28" s="185">
        <f t="shared" si="6"/>
        <v>19.844495355888149</v>
      </c>
      <c r="R28" s="185">
        <f t="shared" si="6"/>
        <v>37.56671948758494</v>
      </c>
      <c r="S28" s="186">
        <f t="shared" si="8"/>
        <v>14.87286730046589</v>
      </c>
      <c r="T28" s="187">
        <f t="shared" si="11"/>
        <v>78.970295619849878</v>
      </c>
      <c r="U28" s="188">
        <f t="shared" si="11"/>
        <v>76.781867353337134</v>
      </c>
      <c r="V28" s="188">
        <f t="shared" si="11"/>
        <v>68.651056520512228</v>
      </c>
      <c r="W28" s="188">
        <f t="shared" si="11"/>
        <v>75.775543311994014</v>
      </c>
      <c r="X28" s="188">
        <f t="shared" si="11"/>
        <v>76.790448145989956</v>
      </c>
      <c r="Y28" s="188">
        <f t="shared" si="12"/>
        <v>86.92578584362397</v>
      </c>
      <c r="Z28" s="189">
        <f t="shared" si="9"/>
        <v>77.315832799217858</v>
      </c>
      <c r="AA28" s="154"/>
    </row>
    <row r="29" spans="1:27" s="28" customFormat="1">
      <c r="A29" s="180" t="s">
        <v>2291</v>
      </c>
      <c r="B29" s="143">
        <v>4.68</v>
      </c>
      <c r="C29" s="143">
        <v>103.81699999999999</v>
      </c>
      <c r="D29" s="143">
        <v>566.64099999999996</v>
      </c>
      <c r="E29" s="143">
        <v>533.79899999999998</v>
      </c>
      <c r="F29" s="144">
        <v>1110.855</v>
      </c>
      <c r="G29" s="145">
        <v>0</v>
      </c>
      <c r="H29" s="181">
        <f t="shared" si="0"/>
        <v>5.9508120604828081</v>
      </c>
      <c r="I29" s="182">
        <f t="shared" si="1"/>
        <v>125.9013600387904</v>
      </c>
      <c r="J29" s="182">
        <f t="shared" si="2"/>
        <v>657.71353303645856</v>
      </c>
      <c r="K29" s="182">
        <f t="shared" si="3"/>
        <v>586.23621096599993</v>
      </c>
      <c r="L29" s="182">
        <f t="shared" si="4"/>
        <v>1133.0721000000001</v>
      </c>
      <c r="M29" s="183">
        <f t="shared" si="5"/>
        <v>0</v>
      </c>
      <c r="N29" s="184">
        <f t="shared" si="6"/>
        <v>2015.7004919522801</v>
      </c>
      <c r="O29" s="185">
        <f t="shared" si="6"/>
        <v>422.40383490203442</v>
      </c>
      <c r="P29" s="185">
        <f t="shared" si="6"/>
        <v>-10.867546200618694</v>
      </c>
      <c r="Q29" s="185">
        <f t="shared" si="6"/>
        <v>93.279104703021346</v>
      </c>
      <c r="R29" s="185">
        <f t="shared" si="6"/>
        <v>-100</v>
      </c>
      <c r="S29" s="186">
        <f t="shared" si="8"/>
        <v>484.10317707134345</v>
      </c>
      <c r="T29" s="187">
        <f t="shared" si="11"/>
        <v>6.7450339687405145E-2</v>
      </c>
      <c r="U29" s="188">
        <f t="shared" si="11"/>
        <v>1.2394763246256271</v>
      </c>
      <c r="V29" s="188">
        <f t="shared" si="11"/>
        <v>5.7295557026884474</v>
      </c>
      <c r="W29" s="188">
        <f t="shared" si="11"/>
        <v>5.4218354318523367</v>
      </c>
      <c r="X29" s="188">
        <f t="shared" si="11"/>
        <v>8.8611744941950139</v>
      </c>
      <c r="Y29" s="188">
        <f t="shared" si="12"/>
        <v>0</v>
      </c>
      <c r="Z29" s="189">
        <f t="shared" si="9"/>
        <v>3.5532487155081385</v>
      </c>
      <c r="AA29" s="154"/>
    </row>
    <row r="30" spans="1:27" s="28" customFormat="1">
      <c r="A30" s="180" t="s">
        <v>2292</v>
      </c>
      <c r="B30" s="143">
        <v>154.45599999999999</v>
      </c>
      <c r="C30" s="143">
        <v>343.78</v>
      </c>
      <c r="D30" s="143">
        <v>238.333</v>
      </c>
      <c r="E30" s="143">
        <v>80.838999999999999</v>
      </c>
      <c r="F30" s="144">
        <v>0</v>
      </c>
      <c r="G30" s="145">
        <v>135.524</v>
      </c>
      <c r="H30" s="181">
        <f t="shared" si="0"/>
        <v>196.39714265254969</v>
      </c>
      <c r="I30" s="182">
        <f t="shared" si="1"/>
        <v>416.91023198643154</v>
      </c>
      <c r="J30" s="182">
        <f t="shared" si="2"/>
        <v>276.6387174051618</v>
      </c>
      <c r="K30" s="182">
        <f t="shared" si="3"/>
        <v>88.780138325999999</v>
      </c>
      <c r="L30" s="182">
        <f t="shared" si="4"/>
        <v>0</v>
      </c>
      <c r="M30" s="183">
        <f t="shared" si="5"/>
        <v>135.524</v>
      </c>
      <c r="N30" s="184">
        <f t="shared" si="6"/>
        <v>112.27917390020087</v>
      </c>
      <c r="O30" s="185">
        <f t="shared" si="6"/>
        <v>-33.645495797242731</v>
      </c>
      <c r="P30" s="185">
        <f t="shared" si="6"/>
        <v>-67.907551351182107</v>
      </c>
      <c r="Q30" s="185">
        <f t="shared" si="6"/>
        <v>-100</v>
      </c>
      <c r="R30" s="185">
        <f t="shared" si="6"/>
        <v>0</v>
      </c>
      <c r="S30" s="186">
        <f t="shared" si="8"/>
        <v>-17.854774649644792</v>
      </c>
      <c r="T30" s="187">
        <f t="shared" si="11"/>
        <v>2.2260918091362925</v>
      </c>
      <c r="U30" s="188">
        <f t="shared" si="11"/>
        <v>4.1044065122263031</v>
      </c>
      <c r="V30" s="188">
        <f t="shared" si="11"/>
        <v>2.4098895055049776</v>
      </c>
      <c r="W30" s="188">
        <f t="shared" si="11"/>
        <v>0.8210876275068163</v>
      </c>
      <c r="X30" s="188">
        <f t="shared" si="11"/>
        <v>0</v>
      </c>
      <c r="Y30" s="188">
        <f t="shared" si="12"/>
        <v>0.87212351560940482</v>
      </c>
      <c r="Z30" s="189">
        <f t="shared" si="9"/>
        <v>1.7389331616639658</v>
      </c>
      <c r="AA30" s="154"/>
    </row>
    <row r="31" spans="1:27" s="28" customFormat="1">
      <c r="A31" s="196" t="s">
        <v>2293</v>
      </c>
      <c r="B31" s="141">
        <v>5276.7709999999997</v>
      </c>
      <c r="C31" s="141">
        <v>7937.2150000000001</v>
      </c>
      <c r="D31" s="141">
        <v>9294.375</v>
      </c>
      <c r="E31" s="141">
        <v>10025.777</v>
      </c>
      <c r="F31" s="141">
        <v>11357.055</v>
      </c>
      <c r="G31" s="142">
        <v>16229.038999999999</v>
      </c>
      <c r="H31" s="171">
        <f t="shared" si="0"/>
        <v>6709.6308776081041</v>
      </c>
      <c r="I31" s="172">
        <f t="shared" si="1"/>
        <v>9625.6505526097626</v>
      </c>
      <c r="J31" s="172">
        <f t="shared" si="2"/>
        <v>10788.199616010375</v>
      </c>
      <c r="K31" s="172">
        <f t="shared" si="3"/>
        <v>11010.649177818001</v>
      </c>
      <c r="L31" s="172">
        <f t="shared" si="4"/>
        <v>11584.196100000001</v>
      </c>
      <c r="M31" s="173">
        <f t="shared" si="5"/>
        <v>16229.038999999999</v>
      </c>
      <c r="N31" s="174">
        <f t="shared" si="6"/>
        <v>43.460210080009375</v>
      </c>
      <c r="O31" s="175">
        <f t="shared" si="6"/>
        <v>12.077615502937778</v>
      </c>
      <c r="P31" s="175">
        <f t="shared" si="6"/>
        <v>2.0619711325835732</v>
      </c>
      <c r="Q31" s="175">
        <f t="shared" si="6"/>
        <v>5.2090200397762576</v>
      </c>
      <c r="R31" s="175">
        <f t="shared" si="6"/>
        <v>40.096376648872493</v>
      </c>
      <c r="S31" s="176">
        <f t="shared" si="8"/>
        <v>20.581038680835896</v>
      </c>
      <c r="T31" s="177">
        <f t="shared" ref="T31:Y33" si="13">+B31/B$17*100</f>
        <v>85.027048862945492</v>
      </c>
      <c r="U31" s="178">
        <f t="shared" si="13"/>
        <v>88.506646627856526</v>
      </c>
      <c r="V31" s="178">
        <f t="shared" si="13"/>
        <v>90.649369142323238</v>
      </c>
      <c r="W31" s="178">
        <f t="shared" si="13"/>
        <v>90.020761982630617</v>
      </c>
      <c r="X31" s="178">
        <f t="shared" si="13"/>
        <v>91.092822229973891</v>
      </c>
      <c r="Y31" s="178">
        <f t="shared" si="13"/>
        <v>93.05781962193582</v>
      </c>
      <c r="Z31" s="179">
        <f t="shared" si="9"/>
        <v>89.725744744610935</v>
      </c>
      <c r="AA31" s="154"/>
    </row>
    <row r="32" spans="1:27" s="28" customFormat="1">
      <c r="A32" s="197" t="s">
        <v>2294</v>
      </c>
      <c r="B32" s="143">
        <v>1610.7429999999999</v>
      </c>
      <c r="C32" s="143">
        <v>2742.1840000000002</v>
      </c>
      <c r="D32" s="143">
        <v>2827.72</v>
      </c>
      <c r="E32" s="143">
        <v>2708.598</v>
      </c>
      <c r="F32" s="144">
        <v>2152.933</v>
      </c>
      <c r="G32" s="145">
        <v>5002.0959999999995</v>
      </c>
      <c r="H32" s="181">
        <f t="shared" si="0"/>
        <v>2048.1258270808248</v>
      </c>
      <c r="I32" s="182">
        <f t="shared" si="1"/>
        <v>3325.5121519270492</v>
      </c>
      <c r="J32" s="182">
        <f t="shared" si="2"/>
        <v>3282.2010967047117</v>
      </c>
      <c r="K32" s="182">
        <f t="shared" si="3"/>
        <v>2974.6744159320001</v>
      </c>
      <c r="L32" s="182">
        <f t="shared" si="4"/>
        <v>2195.9916600000001</v>
      </c>
      <c r="M32" s="183">
        <f t="shared" si="5"/>
        <v>5002.0959999999995</v>
      </c>
      <c r="N32" s="184">
        <f t="shared" si="6"/>
        <v>62.368547281436882</v>
      </c>
      <c r="O32" s="185">
        <f t="shared" si="6"/>
        <v>-1.3023875193852397</v>
      </c>
      <c r="P32" s="185">
        <f t="shared" si="6"/>
        <v>-9.3695258673048514</v>
      </c>
      <c r="Q32" s="185">
        <f t="shared" si="6"/>
        <v>-26.177075103126192</v>
      </c>
      <c r="R32" s="185">
        <f t="shared" si="6"/>
        <v>127.78301444004572</v>
      </c>
      <c r="S32" s="186">
        <f t="shared" si="8"/>
        <v>30.660514646333262</v>
      </c>
      <c r="T32" s="187">
        <f t="shared" si="13"/>
        <v>25.954646083115492</v>
      </c>
      <c r="U32" s="188">
        <f t="shared" si="13"/>
        <v>30.577666130571256</v>
      </c>
      <c r="V32" s="188">
        <f t="shared" si="13"/>
        <v>27.579157728317423</v>
      </c>
      <c r="W32" s="188">
        <f t="shared" si="13"/>
        <v>24.320315110203357</v>
      </c>
      <c r="X32" s="188">
        <f t="shared" si="13"/>
        <v>17.268274481548641</v>
      </c>
      <c r="Y32" s="188">
        <f t="shared" si="13"/>
        <v>28.682175654369104</v>
      </c>
      <c r="Z32" s="189">
        <f t="shared" si="9"/>
        <v>25.73037253135421</v>
      </c>
      <c r="AA32" s="154"/>
    </row>
    <row r="33" spans="1:27" s="28" customFormat="1">
      <c r="A33" s="197" t="s">
        <v>2295</v>
      </c>
      <c r="B33" s="143">
        <v>3666.0279999999998</v>
      </c>
      <c r="C33" s="143">
        <v>5195.0309999999999</v>
      </c>
      <c r="D33" s="143">
        <v>6466.6549999999997</v>
      </c>
      <c r="E33" s="143">
        <v>7317.1790000000001</v>
      </c>
      <c r="F33" s="144">
        <v>9204.1219999999994</v>
      </c>
      <c r="G33" s="145">
        <v>11226.942999999999</v>
      </c>
      <c r="H33" s="181">
        <f t="shared" si="0"/>
        <v>4661.5050505272793</v>
      </c>
      <c r="I33" s="182">
        <f t="shared" si="1"/>
        <v>6300.1384006827138</v>
      </c>
      <c r="J33" s="182">
        <f t="shared" si="2"/>
        <v>7505.9985193056627</v>
      </c>
      <c r="K33" s="182">
        <f t="shared" si="3"/>
        <v>8035.9747618860001</v>
      </c>
      <c r="L33" s="182">
        <f t="shared" si="4"/>
        <v>9388.2044399999995</v>
      </c>
      <c r="M33" s="183">
        <f t="shared" si="5"/>
        <v>11226.942999999999</v>
      </c>
      <c r="N33" s="184">
        <f t="shared" si="6"/>
        <v>35.152452531829461</v>
      </c>
      <c r="O33" s="185">
        <f t="shared" si="6"/>
        <v>19.140216324331472</v>
      </c>
      <c r="P33" s="185">
        <f t="shared" si="6"/>
        <v>7.0607027328505545</v>
      </c>
      <c r="Q33" s="185">
        <f t="shared" si="6"/>
        <v>16.827201654832447</v>
      </c>
      <c r="R33" s="185">
        <f t="shared" si="6"/>
        <v>19.585625470252332</v>
      </c>
      <c r="S33" s="186">
        <f t="shared" si="8"/>
        <v>19.553239742819255</v>
      </c>
      <c r="T33" s="187">
        <f t="shared" si="13"/>
        <v>59.07240277983</v>
      </c>
      <c r="U33" s="188">
        <f t="shared" si="13"/>
        <v>57.928980497285266</v>
      </c>
      <c r="V33" s="188">
        <f t="shared" si="13"/>
        <v>63.070211414005804</v>
      </c>
      <c r="W33" s="188">
        <f t="shared" si="13"/>
        <v>65.70044687242725</v>
      </c>
      <c r="X33" s="188">
        <f t="shared" si="13"/>
        <v>73.824547748425246</v>
      </c>
      <c r="Y33" s="188">
        <f t="shared" si="13"/>
        <v>64.375643967566717</v>
      </c>
      <c r="Z33" s="189">
        <f t="shared" si="9"/>
        <v>63.995372213256708</v>
      </c>
      <c r="AA33" s="154"/>
    </row>
    <row r="34" spans="1:27" s="28" customFormat="1">
      <c r="A34" s="170" t="s">
        <v>2296</v>
      </c>
      <c r="B34" s="141">
        <v>732.447</v>
      </c>
      <c r="C34" s="141">
        <v>-592.05499999999995</v>
      </c>
      <c r="D34" s="141">
        <v>-363.31547000000137</v>
      </c>
      <c r="E34" s="141">
        <v>-1291.827</v>
      </c>
      <c r="F34" s="141">
        <v>68.641999999999825</v>
      </c>
      <c r="G34" s="142">
        <v>-1900.1949999999979</v>
      </c>
      <c r="H34" s="171">
        <f t="shared" si="0"/>
        <v>931.33641907360072</v>
      </c>
      <c r="I34" s="172">
        <f t="shared" si="1"/>
        <v>-717.99926522405815</v>
      </c>
      <c r="J34" s="172">
        <f t="shared" si="2"/>
        <v>-421.70880924695246</v>
      </c>
      <c r="K34" s="172">
        <f t="shared" si="3"/>
        <v>-1418.728333518</v>
      </c>
      <c r="L34" s="172">
        <f t="shared" si="4"/>
        <v>70.014839999999822</v>
      </c>
      <c r="M34" s="173">
        <f t="shared" si="5"/>
        <v>-1900.1949999999979</v>
      </c>
      <c r="N34" s="174">
        <f t="shared" si="6"/>
        <v>-177.09343804446638</v>
      </c>
      <c r="O34" s="175">
        <f t="shared" si="6"/>
        <v>-41.266122449950636</v>
      </c>
      <c r="P34" s="175">
        <f t="shared" si="6"/>
        <v>236.42368914498854</v>
      </c>
      <c r="Q34" s="175">
        <f t="shared" si="6"/>
        <v>-104.93504206167398</v>
      </c>
      <c r="R34" s="175">
        <f t="shared" si="6"/>
        <v>-2813.988920063236</v>
      </c>
      <c r="S34" s="176">
        <f t="shared" si="8"/>
        <v>-580.17196669486771</v>
      </c>
      <c r="T34" s="177">
        <f t="shared" ref="T34:X40" si="14">+B34/B$6*100</f>
        <v>10.556367297654026</v>
      </c>
      <c r="U34" s="178">
        <f t="shared" si="14"/>
        <v>-7.0685740810871591</v>
      </c>
      <c r="V34" s="178">
        <f t="shared" si="14"/>
        <v>-3.6736420820474369</v>
      </c>
      <c r="W34" s="178">
        <f t="shared" si="14"/>
        <v>-13.121181194463663</v>
      </c>
      <c r="X34" s="178">
        <f t="shared" si="14"/>
        <v>0.54755007595998806</v>
      </c>
      <c r="Y34" s="178">
        <f t="shared" si="12"/>
        <v>-12.228127444167903</v>
      </c>
      <c r="Z34" s="179">
        <f t="shared" si="9"/>
        <v>-4.1646012380253579</v>
      </c>
      <c r="AA34" s="154"/>
    </row>
    <row r="35" spans="1:27" s="28" customFormat="1">
      <c r="A35" s="180" t="s">
        <v>2297</v>
      </c>
      <c r="B35" s="143">
        <v>-732.447</v>
      </c>
      <c r="C35" s="143">
        <v>592.05499999999995</v>
      </c>
      <c r="D35" s="143">
        <v>363.31547000000137</v>
      </c>
      <c r="E35" s="143">
        <v>1291.827</v>
      </c>
      <c r="F35" s="144">
        <v>-68.641999999999825</v>
      </c>
      <c r="G35" s="145">
        <v>1900.1949999999979</v>
      </c>
      <c r="H35" s="181">
        <f t="shared" si="0"/>
        <v>-931.33641907360072</v>
      </c>
      <c r="I35" s="182">
        <f t="shared" si="1"/>
        <v>717.99926522405815</v>
      </c>
      <c r="J35" s="182">
        <f t="shared" si="2"/>
        <v>421.70880924695246</v>
      </c>
      <c r="K35" s="182">
        <f t="shared" si="3"/>
        <v>1418.728333518</v>
      </c>
      <c r="L35" s="182">
        <f t="shared" si="4"/>
        <v>-70.014839999999822</v>
      </c>
      <c r="M35" s="183">
        <f t="shared" si="5"/>
        <v>1900.1949999999979</v>
      </c>
      <c r="N35" s="184">
        <f t="shared" si="6"/>
        <v>-177.09343804446638</v>
      </c>
      <c r="O35" s="185">
        <f t="shared" si="6"/>
        <v>-41.266122449950636</v>
      </c>
      <c r="P35" s="185">
        <f t="shared" si="6"/>
        <v>236.42368914498854</v>
      </c>
      <c r="Q35" s="185">
        <f t="shared" si="6"/>
        <v>-104.93504206167398</v>
      </c>
      <c r="R35" s="185">
        <f t="shared" si="6"/>
        <v>-2813.988920063236</v>
      </c>
      <c r="S35" s="186">
        <f t="shared" si="8"/>
        <v>-580.17196669486771</v>
      </c>
      <c r="T35" s="187">
        <f t="shared" si="14"/>
        <v>-10.556367297654026</v>
      </c>
      <c r="U35" s="188">
        <f t="shared" si="14"/>
        <v>7.0685740810871591</v>
      </c>
      <c r="V35" s="188">
        <f t="shared" si="14"/>
        <v>3.6736420820474369</v>
      </c>
      <c r="W35" s="188">
        <f t="shared" si="14"/>
        <v>13.121181194463663</v>
      </c>
      <c r="X35" s="188">
        <f t="shared" si="14"/>
        <v>-0.54755007595998806</v>
      </c>
      <c r="Y35" s="188">
        <f t="shared" si="12"/>
        <v>12.228127444167903</v>
      </c>
      <c r="Z35" s="189">
        <f t="shared" si="9"/>
        <v>4.1646012380253579</v>
      </c>
      <c r="AA35" s="154"/>
    </row>
    <row r="36" spans="1:27" s="28" customFormat="1">
      <c r="A36" s="180" t="s">
        <v>2298</v>
      </c>
      <c r="B36" s="143">
        <v>0</v>
      </c>
      <c r="C36" s="143">
        <v>0</v>
      </c>
      <c r="D36" s="143">
        <v>0</v>
      </c>
      <c r="E36" s="143">
        <v>0</v>
      </c>
      <c r="F36" s="144">
        <v>0</v>
      </c>
      <c r="G36" s="145">
        <v>0</v>
      </c>
      <c r="H36" s="181">
        <f t="shared" si="0"/>
        <v>0</v>
      </c>
      <c r="I36" s="182">
        <f t="shared" si="1"/>
        <v>0</v>
      </c>
      <c r="J36" s="182">
        <f t="shared" si="2"/>
        <v>0</v>
      </c>
      <c r="K36" s="182">
        <f t="shared" si="3"/>
        <v>0</v>
      </c>
      <c r="L36" s="182">
        <f t="shared" si="4"/>
        <v>0</v>
      </c>
      <c r="M36" s="183">
        <f t="shared" si="5"/>
        <v>0</v>
      </c>
      <c r="N36" s="184">
        <f t="shared" si="6"/>
        <v>0</v>
      </c>
      <c r="O36" s="185">
        <f t="shared" si="6"/>
        <v>0</v>
      </c>
      <c r="P36" s="185">
        <f t="shared" si="6"/>
        <v>0</v>
      </c>
      <c r="Q36" s="185">
        <f t="shared" si="6"/>
        <v>0</v>
      </c>
      <c r="R36" s="185">
        <f t="shared" si="6"/>
        <v>0</v>
      </c>
      <c r="S36" s="186">
        <f t="shared" si="8"/>
        <v>0</v>
      </c>
      <c r="T36" s="187">
        <f t="shared" si="14"/>
        <v>0</v>
      </c>
      <c r="U36" s="188">
        <f t="shared" si="14"/>
        <v>0</v>
      </c>
      <c r="V36" s="188">
        <f t="shared" si="14"/>
        <v>0</v>
      </c>
      <c r="W36" s="188">
        <f t="shared" si="14"/>
        <v>0</v>
      </c>
      <c r="X36" s="188">
        <f t="shared" si="14"/>
        <v>0</v>
      </c>
      <c r="Y36" s="188">
        <f t="shared" si="12"/>
        <v>0</v>
      </c>
      <c r="Z36" s="189">
        <f t="shared" si="9"/>
        <v>0</v>
      </c>
      <c r="AA36" s="154"/>
    </row>
    <row r="37" spans="1:27" s="28" customFormat="1">
      <c r="A37" s="180" t="s">
        <v>2299</v>
      </c>
      <c r="B37" s="143">
        <v>0</v>
      </c>
      <c r="C37" s="143">
        <v>0</v>
      </c>
      <c r="D37" s="143">
        <v>0</v>
      </c>
      <c r="E37" s="143">
        <v>0</v>
      </c>
      <c r="F37" s="144">
        <v>0</v>
      </c>
      <c r="G37" s="145">
        <v>0</v>
      </c>
      <c r="H37" s="181">
        <f t="shared" si="0"/>
        <v>0</v>
      </c>
      <c r="I37" s="182">
        <f t="shared" si="1"/>
        <v>0</v>
      </c>
      <c r="J37" s="182">
        <f t="shared" si="2"/>
        <v>0</v>
      </c>
      <c r="K37" s="182">
        <f t="shared" si="3"/>
        <v>0</v>
      </c>
      <c r="L37" s="182">
        <f t="shared" si="4"/>
        <v>0</v>
      </c>
      <c r="M37" s="183">
        <f t="shared" si="5"/>
        <v>0</v>
      </c>
      <c r="N37" s="184">
        <f t="shared" si="6"/>
        <v>0</v>
      </c>
      <c r="O37" s="185">
        <f t="shared" si="6"/>
        <v>0</v>
      </c>
      <c r="P37" s="185">
        <f t="shared" si="6"/>
        <v>0</v>
      </c>
      <c r="Q37" s="185">
        <f t="shared" si="6"/>
        <v>0</v>
      </c>
      <c r="R37" s="185">
        <f t="shared" si="6"/>
        <v>0</v>
      </c>
      <c r="S37" s="186">
        <f t="shared" si="8"/>
        <v>0</v>
      </c>
      <c r="T37" s="187">
        <f t="shared" si="14"/>
        <v>0</v>
      </c>
      <c r="U37" s="188">
        <f t="shared" si="14"/>
        <v>0</v>
      </c>
      <c r="V37" s="188">
        <f t="shared" si="14"/>
        <v>0</v>
      </c>
      <c r="W37" s="188">
        <f t="shared" si="14"/>
        <v>0</v>
      </c>
      <c r="X37" s="188">
        <f t="shared" si="14"/>
        <v>0</v>
      </c>
      <c r="Y37" s="188">
        <f t="shared" si="12"/>
        <v>0</v>
      </c>
      <c r="Z37" s="189">
        <f t="shared" si="9"/>
        <v>0</v>
      </c>
      <c r="AA37" s="154"/>
    </row>
    <row r="38" spans="1:27" s="28" customFormat="1">
      <c r="A38" s="180" t="s">
        <v>2300</v>
      </c>
      <c r="B38" s="143">
        <v>0</v>
      </c>
      <c r="C38" s="143">
        <v>0</v>
      </c>
      <c r="D38" s="143">
        <v>0</v>
      </c>
      <c r="E38" s="143">
        <v>0</v>
      </c>
      <c r="F38" s="144">
        <v>0</v>
      </c>
      <c r="G38" s="145">
        <v>0</v>
      </c>
      <c r="H38" s="181">
        <f t="shared" si="0"/>
        <v>0</v>
      </c>
      <c r="I38" s="182">
        <f t="shared" si="1"/>
        <v>0</v>
      </c>
      <c r="J38" s="182">
        <f t="shared" si="2"/>
        <v>0</v>
      </c>
      <c r="K38" s="182">
        <f t="shared" si="3"/>
        <v>0</v>
      </c>
      <c r="L38" s="182">
        <f t="shared" si="4"/>
        <v>0</v>
      </c>
      <c r="M38" s="183">
        <f t="shared" si="5"/>
        <v>0</v>
      </c>
      <c r="N38" s="184">
        <f t="shared" si="6"/>
        <v>0</v>
      </c>
      <c r="O38" s="185">
        <f t="shared" si="6"/>
        <v>0</v>
      </c>
      <c r="P38" s="185">
        <f t="shared" si="6"/>
        <v>0</v>
      </c>
      <c r="Q38" s="185">
        <f t="shared" si="6"/>
        <v>0</v>
      </c>
      <c r="R38" s="185">
        <f t="shared" si="6"/>
        <v>0</v>
      </c>
      <c r="S38" s="186">
        <f t="shared" si="8"/>
        <v>0</v>
      </c>
      <c r="T38" s="187">
        <f t="shared" si="14"/>
        <v>0</v>
      </c>
      <c r="U38" s="188">
        <f t="shared" si="14"/>
        <v>0</v>
      </c>
      <c r="V38" s="188">
        <f t="shared" si="14"/>
        <v>0</v>
      </c>
      <c r="W38" s="188">
        <f t="shared" si="14"/>
        <v>0</v>
      </c>
      <c r="X38" s="188">
        <f t="shared" si="14"/>
        <v>0</v>
      </c>
      <c r="Y38" s="188">
        <f t="shared" si="12"/>
        <v>0</v>
      </c>
      <c r="Z38" s="189">
        <f t="shared" si="9"/>
        <v>0</v>
      </c>
      <c r="AA38" s="154"/>
    </row>
    <row r="39" spans="1:27" s="28" customFormat="1">
      <c r="A39" s="180" t="s">
        <v>2301</v>
      </c>
      <c r="B39" s="143">
        <v>-732.447</v>
      </c>
      <c r="C39" s="143">
        <v>592.05499999999995</v>
      </c>
      <c r="D39" s="143">
        <v>363.31547000000137</v>
      </c>
      <c r="E39" s="143">
        <v>1291.827</v>
      </c>
      <c r="F39" s="144">
        <v>-68.641999999999825</v>
      </c>
      <c r="G39" s="146">
        <v>-1900.1949999999979</v>
      </c>
      <c r="H39" s="181">
        <f t="shared" si="0"/>
        <v>-931.33641907360072</v>
      </c>
      <c r="I39" s="182">
        <f t="shared" si="1"/>
        <v>717.99926522405815</v>
      </c>
      <c r="J39" s="182">
        <f t="shared" si="2"/>
        <v>421.70880924695246</v>
      </c>
      <c r="K39" s="182">
        <f t="shared" si="3"/>
        <v>1418.728333518</v>
      </c>
      <c r="L39" s="198">
        <f t="shared" si="4"/>
        <v>-70.014839999999822</v>
      </c>
      <c r="M39" s="199">
        <f t="shared" si="5"/>
        <v>-1900.1949999999979</v>
      </c>
      <c r="N39" s="184">
        <f t="shared" si="6"/>
        <v>-177.09343804446638</v>
      </c>
      <c r="O39" s="185">
        <f t="shared" si="6"/>
        <v>-41.266122449950636</v>
      </c>
      <c r="P39" s="185">
        <f t="shared" si="6"/>
        <v>236.42368914498854</v>
      </c>
      <c r="Q39" s="185">
        <f t="shared" si="6"/>
        <v>-104.93504206167398</v>
      </c>
      <c r="R39" s="185">
        <f t="shared" si="6"/>
        <v>2613.988920063236</v>
      </c>
      <c r="S39" s="186">
        <f t="shared" si="8"/>
        <v>505.42360133042678</v>
      </c>
      <c r="T39" s="187">
        <f t="shared" si="14"/>
        <v>-10.556367297654026</v>
      </c>
      <c r="U39" s="188">
        <f t="shared" si="14"/>
        <v>7.0685740810871591</v>
      </c>
      <c r="V39" s="188">
        <f t="shared" si="14"/>
        <v>3.6736420820474369</v>
      </c>
      <c r="W39" s="188">
        <f t="shared" si="14"/>
        <v>13.121181194463663</v>
      </c>
      <c r="X39" s="188">
        <f t="shared" si="14"/>
        <v>-0.54755007595998806</v>
      </c>
      <c r="Y39" s="188">
        <f t="shared" si="12"/>
        <v>-12.228127444167903</v>
      </c>
      <c r="Z39" s="189">
        <f t="shared" si="9"/>
        <v>8.8558756636057126E-2</v>
      </c>
      <c r="AA39" s="154"/>
    </row>
    <row r="40" spans="1:27" s="28" customFormat="1" ht="13.5" thickBot="1">
      <c r="A40" s="200" t="s">
        <v>2205</v>
      </c>
      <c r="B40" s="147">
        <v>0</v>
      </c>
      <c r="C40" s="147">
        <v>0</v>
      </c>
      <c r="D40" s="147">
        <v>0</v>
      </c>
      <c r="E40" s="147">
        <v>0</v>
      </c>
      <c r="F40" s="147">
        <v>0</v>
      </c>
      <c r="G40" s="148">
        <v>0</v>
      </c>
      <c r="H40" s="201">
        <f t="shared" si="0"/>
        <v>0</v>
      </c>
      <c r="I40" s="202">
        <f t="shared" si="1"/>
        <v>0</v>
      </c>
      <c r="J40" s="202">
        <f t="shared" si="2"/>
        <v>0</v>
      </c>
      <c r="K40" s="202">
        <f t="shared" si="3"/>
        <v>0</v>
      </c>
      <c r="L40" s="202">
        <f t="shared" si="4"/>
        <v>0</v>
      </c>
      <c r="M40" s="203">
        <f t="shared" si="5"/>
        <v>0</v>
      </c>
      <c r="N40" s="204">
        <f t="shared" si="6"/>
        <v>0</v>
      </c>
      <c r="O40" s="205">
        <f t="shared" si="6"/>
        <v>0</v>
      </c>
      <c r="P40" s="205">
        <f t="shared" si="6"/>
        <v>0</v>
      </c>
      <c r="Q40" s="205">
        <f t="shared" si="6"/>
        <v>0</v>
      </c>
      <c r="R40" s="205">
        <f t="shared" si="6"/>
        <v>0</v>
      </c>
      <c r="S40" s="206">
        <f t="shared" si="8"/>
        <v>0</v>
      </c>
      <c r="T40" s="207">
        <f t="shared" si="14"/>
        <v>0</v>
      </c>
      <c r="U40" s="208">
        <f t="shared" si="14"/>
        <v>0</v>
      </c>
      <c r="V40" s="208">
        <f t="shared" si="14"/>
        <v>0</v>
      </c>
      <c r="W40" s="208">
        <f t="shared" si="14"/>
        <v>0</v>
      </c>
      <c r="X40" s="208">
        <f t="shared" si="14"/>
        <v>0</v>
      </c>
      <c r="Y40" s="208">
        <f t="shared" si="12"/>
        <v>0</v>
      </c>
      <c r="Z40" s="209">
        <f t="shared" si="9"/>
        <v>0</v>
      </c>
      <c r="AA40" s="154"/>
    </row>
    <row r="41" spans="1:27">
      <c r="A41" s="210"/>
      <c r="B41" s="211"/>
      <c r="C41" s="211"/>
      <c r="D41" s="211"/>
      <c r="E41" s="211"/>
      <c r="F41" s="211"/>
      <c r="G41" s="211"/>
      <c r="H41" s="212"/>
      <c r="I41" s="212"/>
      <c r="J41" s="212"/>
      <c r="K41" s="212"/>
      <c r="L41" s="212"/>
      <c r="M41" s="212"/>
      <c r="N41" s="213"/>
      <c r="O41" s="213"/>
      <c r="P41" s="213"/>
      <c r="Q41" s="213"/>
      <c r="R41" s="213"/>
      <c r="S41" s="213"/>
      <c r="T41" s="213"/>
      <c r="U41" s="213"/>
      <c r="V41" s="213"/>
      <c r="W41" s="213"/>
      <c r="X41" s="213"/>
      <c r="Y41" s="213"/>
      <c r="Z41" s="213"/>
    </row>
    <row r="42" spans="1:27">
      <c r="A42" s="213" t="s">
        <v>2448</v>
      </c>
      <c r="B42" s="213"/>
      <c r="C42" s="212"/>
      <c r="D42" s="214"/>
      <c r="E42" s="215"/>
      <c r="F42" s="195"/>
      <c r="G42" s="195"/>
    </row>
    <row r="43" spans="1:27">
      <c r="A43" s="134" t="s">
        <v>2449</v>
      </c>
      <c r="C43" s="216"/>
      <c r="E43" s="215"/>
      <c r="F43" s="154"/>
      <c r="G43" s="154"/>
    </row>
    <row r="44" spans="1:27">
      <c r="C44" s="216"/>
      <c r="E44" s="215"/>
      <c r="F44" s="154"/>
      <c r="G44" s="154"/>
      <c r="L44" s="217"/>
      <c r="M44" s="217"/>
    </row>
    <row r="45" spans="1:27">
      <c r="C45" s="216"/>
      <c r="E45" s="215"/>
      <c r="F45" s="154"/>
      <c r="G45" s="154"/>
      <c r="M45" s="218"/>
    </row>
    <row r="46" spans="1:27">
      <c r="C46" s="216"/>
      <c r="E46" s="215"/>
      <c r="F46" s="154"/>
      <c r="G46" s="154"/>
      <c r="M46" s="218"/>
    </row>
    <row r="47" spans="1:27">
      <c r="C47" s="216"/>
      <c r="E47" s="215"/>
      <c r="F47" s="154"/>
      <c r="G47" s="154"/>
      <c r="L47" s="219"/>
      <c r="M47" s="219"/>
    </row>
    <row r="48" spans="1:27">
      <c r="C48" s="216"/>
      <c r="E48" s="215"/>
      <c r="F48" s="154"/>
      <c r="G48" s="154"/>
    </row>
    <row r="49" spans="3:7">
      <c r="C49" s="216"/>
      <c r="E49" s="215"/>
      <c r="F49" s="154"/>
      <c r="G49" s="154"/>
    </row>
    <row r="50" spans="3:7">
      <c r="C50" s="216"/>
      <c r="E50" s="215"/>
      <c r="F50" s="154"/>
      <c r="G50" s="154"/>
    </row>
    <row r="51" spans="3:7">
      <c r="C51" s="216"/>
      <c r="E51" s="215"/>
      <c r="F51" s="154"/>
      <c r="G51" s="154"/>
    </row>
    <row r="52" spans="3:7">
      <c r="C52" s="216"/>
      <c r="E52" s="215"/>
      <c r="F52" s="154"/>
      <c r="G52" s="154"/>
    </row>
    <row r="53" spans="3:7">
      <c r="C53" s="216"/>
      <c r="E53" s="215"/>
      <c r="F53" s="154"/>
      <c r="G53" s="154"/>
    </row>
    <row r="54" spans="3:7">
      <c r="C54" s="216"/>
      <c r="E54" s="215"/>
      <c r="F54" s="154"/>
      <c r="G54" s="154"/>
    </row>
    <row r="55" spans="3:7">
      <c r="C55" s="216"/>
      <c r="E55" s="215"/>
      <c r="F55" s="154"/>
      <c r="G55" s="154"/>
    </row>
    <row r="56" spans="3:7">
      <c r="C56" s="216"/>
      <c r="E56" s="215"/>
      <c r="F56" s="154"/>
      <c r="G56" s="154"/>
    </row>
    <row r="57" spans="3:7">
      <c r="C57" s="216"/>
      <c r="E57" s="215"/>
      <c r="F57" s="154"/>
      <c r="G57" s="154"/>
    </row>
    <row r="58" spans="3:7">
      <c r="C58" s="216"/>
      <c r="E58" s="215"/>
      <c r="F58" s="154"/>
      <c r="G58" s="154"/>
    </row>
    <row r="59" spans="3:7">
      <c r="C59" s="216"/>
      <c r="E59" s="215"/>
      <c r="F59" s="154"/>
      <c r="G59" s="154"/>
    </row>
    <row r="60" spans="3:7">
      <c r="C60" s="216"/>
      <c r="E60" s="215"/>
      <c r="F60" s="154"/>
      <c r="G60" s="154"/>
    </row>
    <row r="61" spans="3:7">
      <c r="C61" s="216"/>
      <c r="E61" s="215"/>
      <c r="F61" s="154"/>
      <c r="G61" s="154"/>
    </row>
    <row r="62" spans="3:7">
      <c r="C62" s="216"/>
      <c r="E62" s="215"/>
      <c r="F62" s="154"/>
      <c r="G62" s="154"/>
    </row>
    <row r="63" spans="3:7">
      <c r="C63" s="216"/>
      <c r="E63" s="215"/>
      <c r="F63" s="154"/>
      <c r="G63" s="154"/>
    </row>
    <row r="64" spans="3:7">
      <c r="E64" s="215"/>
      <c r="F64" s="154"/>
      <c r="G64" s="154"/>
    </row>
  </sheetData>
  <sheetProtection password="CF6A" sheet="1" objects="1" scenarios="1"/>
  <hyperlinks>
    <hyperlink ref="A43" r:id="rId1"/>
  </hyperlinks>
  <printOptions horizontalCentered="1"/>
  <pageMargins left="0.15748031496062992" right="0.23622047244094491" top="0.98425196850393704" bottom="0.98425196850393704" header="0" footer="0"/>
  <pageSetup scale="47"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
  <sheetViews>
    <sheetView showGridLines="0" topLeftCell="B1" workbookViewId="0">
      <pane xSplit="1" ySplit="3" topLeftCell="C4" activePane="bottomRight" state="frozen"/>
      <selection activeCell="B1" sqref="B1"/>
      <selection pane="topRight" activeCell="C1" sqref="C1"/>
      <selection pane="bottomLeft" activeCell="B4" sqref="B4"/>
      <selection pane="bottomRight" activeCell="B1" sqref="A1:XFD3"/>
    </sheetView>
  </sheetViews>
  <sheetFormatPr baseColWidth="10" defaultRowHeight="12.75"/>
  <cols>
    <col min="1" max="1" width="14.7109375" style="16" hidden="1" customWidth="1"/>
    <col min="2" max="2" width="68.5703125" style="16" customWidth="1"/>
    <col min="3" max="3" width="11.42578125" style="29" customWidth="1"/>
    <col min="4" max="9" width="11.42578125" style="16" customWidth="1"/>
    <col min="10" max="233" width="11.42578125" style="16"/>
    <col min="234" max="234" width="10.140625" style="16" bestFit="1" customWidth="1"/>
    <col min="235" max="235" width="54.5703125" style="16" customWidth="1"/>
    <col min="236" max="236" width="15.7109375" style="16" customWidth="1"/>
    <col min="237" max="237" width="14" style="16" customWidth="1"/>
    <col min="238" max="238" width="14.42578125" style="16" bestFit="1" customWidth="1"/>
    <col min="239" max="489" width="11.42578125" style="16"/>
    <col min="490" max="490" width="10.140625" style="16" bestFit="1" customWidth="1"/>
    <col min="491" max="491" width="54.5703125" style="16" customWidth="1"/>
    <col min="492" max="492" width="15.7109375" style="16" customWidth="1"/>
    <col min="493" max="493" width="14" style="16" customWidth="1"/>
    <col min="494" max="494" width="14.42578125" style="16" bestFit="1" customWidth="1"/>
    <col min="495" max="745" width="11.42578125" style="16"/>
    <col min="746" max="746" width="10.140625" style="16" bestFit="1" customWidth="1"/>
    <col min="747" max="747" width="54.5703125" style="16" customWidth="1"/>
    <col min="748" max="748" width="15.7109375" style="16" customWidth="1"/>
    <col min="749" max="749" width="14" style="16" customWidth="1"/>
    <col min="750" max="750" width="14.42578125" style="16" bestFit="1" customWidth="1"/>
    <col min="751" max="1001" width="11.42578125" style="16"/>
    <col min="1002" max="1002" width="10.140625" style="16" bestFit="1" customWidth="1"/>
    <col min="1003" max="1003" width="54.5703125" style="16" customWidth="1"/>
    <col min="1004" max="1004" width="15.7109375" style="16" customWidth="1"/>
    <col min="1005" max="1005" width="14" style="16" customWidth="1"/>
    <col min="1006" max="1006" width="14.42578125" style="16" bestFit="1" customWidth="1"/>
    <col min="1007" max="1257" width="11.42578125" style="16"/>
    <col min="1258" max="1258" width="10.140625" style="16" bestFit="1" customWidth="1"/>
    <col min="1259" max="1259" width="54.5703125" style="16" customWidth="1"/>
    <col min="1260" max="1260" width="15.7109375" style="16" customWidth="1"/>
    <col min="1261" max="1261" width="14" style="16" customWidth="1"/>
    <col min="1262" max="1262" width="14.42578125" style="16" bestFit="1" customWidth="1"/>
    <col min="1263" max="1513" width="11.42578125" style="16"/>
    <col min="1514" max="1514" width="10.140625" style="16" bestFit="1" customWidth="1"/>
    <col min="1515" max="1515" width="54.5703125" style="16" customWidth="1"/>
    <col min="1516" max="1516" width="15.7109375" style="16" customWidth="1"/>
    <col min="1517" max="1517" width="14" style="16" customWidth="1"/>
    <col min="1518" max="1518" width="14.42578125" style="16" bestFit="1" customWidth="1"/>
    <col min="1519" max="1769" width="11.42578125" style="16"/>
    <col min="1770" max="1770" width="10.140625" style="16" bestFit="1" customWidth="1"/>
    <col min="1771" max="1771" width="54.5703125" style="16" customWidth="1"/>
    <col min="1772" max="1772" width="15.7109375" style="16" customWidth="1"/>
    <col min="1773" max="1773" width="14" style="16" customWidth="1"/>
    <col min="1774" max="1774" width="14.42578125" style="16" bestFit="1" customWidth="1"/>
    <col min="1775" max="2025" width="11.42578125" style="16"/>
    <col min="2026" max="2026" width="10.140625" style="16" bestFit="1" customWidth="1"/>
    <col min="2027" max="2027" width="54.5703125" style="16" customWidth="1"/>
    <col min="2028" max="2028" width="15.7109375" style="16" customWidth="1"/>
    <col min="2029" max="2029" width="14" style="16" customWidth="1"/>
    <col min="2030" max="2030" width="14.42578125" style="16" bestFit="1" customWidth="1"/>
    <col min="2031" max="2281" width="11.42578125" style="16"/>
    <col min="2282" max="2282" width="10.140625" style="16" bestFit="1" customWidth="1"/>
    <col min="2283" max="2283" width="54.5703125" style="16" customWidth="1"/>
    <col min="2284" max="2284" width="15.7109375" style="16" customWidth="1"/>
    <col min="2285" max="2285" width="14" style="16" customWidth="1"/>
    <col min="2286" max="2286" width="14.42578125" style="16" bestFit="1" customWidth="1"/>
    <col min="2287" max="2537" width="11.42578125" style="16"/>
    <col min="2538" max="2538" width="10.140625" style="16" bestFit="1" customWidth="1"/>
    <col min="2539" max="2539" width="54.5703125" style="16" customWidth="1"/>
    <col min="2540" max="2540" width="15.7109375" style="16" customWidth="1"/>
    <col min="2541" max="2541" width="14" style="16" customWidth="1"/>
    <col min="2542" max="2542" width="14.42578125" style="16" bestFit="1" customWidth="1"/>
    <col min="2543" max="2793" width="11.42578125" style="16"/>
    <col min="2794" max="2794" width="10.140625" style="16" bestFit="1" customWidth="1"/>
    <col min="2795" max="2795" width="54.5703125" style="16" customWidth="1"/>
    <col min="2796" max="2796" width="15.7109375" style="16" customWidth="1"/>
    <col min="2797" max="2797" width="14" style="16" customWidth="1"/>
    <col min="2798" max="2798" width="14.42578125" style="16" bestFit="1" customWidth="1"/>
    <col min="2799" max="3049" width="11.42578125" style="16"/>
    <col min="3050" max="3050" width="10.140625" style="16" bestFit="1" customWidth="1"/>
    <col min="3051" max="3051" width="54.5703125" style="16" customWidth="1"/>
    <col min="3052" max="3052" width="15.7109375" style="16" customWidth="1"/>
    <col min="3053" max="3053" width="14" style="16" customWidth="1"/>
    <col min="3054" max="3054" width="14.42578125" style="16" bestFit="1" customWidth="1"/>
    <col min="3055" max="3305" width="11.42578125" style="16"/>
    <col min="3306" max="3306" width="10.140625" style="16" bestFit="1" customWidth="1"/>
    <col min="3307" max="3307" width="54.5703125" style="16" customWidth="1"/>
    <col min="3308" max="3308" width="15.7109375" style="16" customWidth="1"/>
    <col min="3309" max="3309" width="14" style="16" customWidth="1"/>
    <col min="3310" max="3310" width="14.42578125" style="16" bestFit="1" customWidth="1"/>
    <col min="3311" max="3561" width="11.42578125" style="16"/>
    <col min="3562" max="3562" width="10.140625" style="16" bestFit="1" customWidth="1"/>
    <col min="3563" max="3563" width="54.5703125" style="16" customWidth="1"/>
    <col min="3564" max="3564" width="15.7109375" style="16" customWidth="1"/>
    <col min="3565" max="3565" width="14" style="16" customWidth="1"/>
    <col min="3566" max="3566" width="14.42578125" style="16" bestFit="1" customWidth="1"/>
    <col min="3567" max="3817" width="11.42578125" style="16"/>
    <col min="3818" max="3818" width="10.140625" style="16" bestFit="1" customWidth="1"/>
    <col min="3819" max="3819" width="54.5703125" style="16" customWidth="1"/>
    <col min="3820" max="3820" width="15.7109375" style="16" customWidth="1"/>
    <col min="3821" max="3821" width="14" style="16" customWidth="1"/>
    <col min="3822" max="3822" width="14.42578125" style="16" bestFit="1" customWidth="1"/>
    <col min="3823" max="4073" width="11.42578125" style="16"/>
    <col min="4074" max="4074" width="10.140625" style="16" bestFit="1" customWidth="1"/>
    <col min="4075" max="4075" width="54.5703125" style="16" customWidth="1"/>
    <col min="4076" max="4076" width="15.7109375" style="16" customWidth="1"/>
    <col min="4077" max="4077" width="14" style="16" customWidth="1"/>
    <col min="4078" max="4078" width="14.42578125" style="16" bestFit="1" customWidth="1"/>
    <col min="4079" max="4329" width="11.42578125" style="16"/>
    <col min="4330" max="4330" width="10.140625" style="16" bestFit="1" customWidth="1"/>
    <col min="4331" max="4331" width="54.5703125" style="16" customWidth="1"/>
    <col min="4332" max="4332" width="15.7109375" style="16" customWidth="1"/>
    <col min="4333" max="4333" width="14" style="16" customWidth="1"/>
    <col min="4334" max="4334" width="14.42578125" style="16" bestFit="1" customWidth="1"/>
    <col min="4335" max="4585" width="11.42578125" style="16"/>
    <col min="4586" max="4586" width="10.140625" style="16" bestFit="1" customWidth="1"/>
    <col min="4587" max="4587" width="54.5703125" style="16" customWidth="1"/>
    <col min="4588" max="4588" width="15.7109375" style="16" customWidth="1"/>
    <col min="4589" max="4589" width="14" style="16" customWidth="1"/>
    <col min="4590" max="4590" width="14.42578125" style="16" bestFit="1" customWidth="1"/>
    <col min="4591" max="4841" width="11.42578125" style="16"/>
    <col min="4842" max="4842" width="10.140625" style="16" bestFit="1" customWidth="1"/>
    <col min="4843" max="4843" width="54.5703125" style="16" customWidth="1"/>
    <col min="4844" max="4844" width="15.7109375" style="16" customWidth="1"/>
    <col min="4845" max="4845" width="14" style="16" customWidth="1"/>
    <col min="4846" max="4846" width="14.42578125" style="16" bestFit="1" customWidth="1"/>
    <col min="4847" max="5097" width="11.42578125" style="16"/>
    <col min="5098" max="5098" width="10.140625" style="16" bestFit="1" customWidth="1"/>
    <col min="5099" max="5099" width="54.5703125" style="16" customWidth="1"/>
    <col min="5100" max="5100" width="15.7109375" style="16" customWidth="1"/>
    <col min="5101" max="5101" width="14" style="16" customWidth="1"/>
    <col min="5102" max="5102" width="14.42578125" style="16" bestFit="1" customWidth="1"/>
    <col min="5103" max="5353" width="11.42578125" style="16"/>
    <col min="5354" max="5354" width="10.140625" style="16" bestFit="1" customWidth="1"/>
    <col min="5355" max="5355" width="54.5703125" style="16" customWidth="1"/>
    <col min="5356" max="5356" width="15.7109375" style="16" customWidth="1"/>
    <col min="5357" max="5357" width="14" style="16" customWidth="1"/>
    <col min="5358" max="5358" width="14.42578125" style="16" bestFit="1" customWidth="1"/>
    <col min="5359" max="5609" width="11.42578125" style="16"/>
    <col min="5610" max="5610" width="10.140625" style="16" bestFit="1" customWidth="1"/>
    <col min="5611" max="5611" width="54.5703125" style="16" customWidth="1"/>
    <col min="5612" max="5612" width="15.7109375" style="16" customWidth="1"/>
    <col min="5613" max="5613" width="14" style="16" customWidth="1"/>
    <col min="5614" max="5614" width="14.42578125" style="16" bestFit="1" customWidth="1"/>
    <col min="5615" max="5865" width="11.42578125" style="16"/>
    <col min="5866" max="5866" width="10.140625" style="16" bestFit="1" customWidth="1"/>
    <col min="5867" max="5867" width="54.5703125" style="16" customWidth="1"/>
    <col min="5868" max="5868" width="15.7109375" style="16" customWidth="1"/>
    <col min="5869" max="5869" width="14" style="16" customWidth="1"/>
    <col min="5870" max="5870" width="14.42578125" style="16" bestFit="1" customWidth="1"/>
    <col min="5871" max="6121" width="11.42578125" style="16"/>
    <col min="6122" max="6122" width="10.140625" style="16" bestFit="1" customWidth="1"/>
    <col min="6123" max="6123" width="54.5703125" style="16" customWidth="1"/>
    <col min="6124" max="6124" width="15.7109375" style="16" customWidth="1"/>
    <col min="6125" max="6125" width="14" style="16" customWidth="1"/>
    <col min="6126" max="6126" width="14.42578125" style="16" bestFit="1" customWidth="1"/>
    <col min="6127" max="6377" width="11.42578125" style="16"/>
    <col min="6378" max="6378" width="10.140625" style="16" bestFit="1" customWidth="1"/>
    <col min="6379" max="6379" width="54.5703125" style="16" customWidth="1"/>
    <col min="6380" max="6380" width="15.7109375" style="16" customWidth="1"/>
    <col min="6381" max="6381" width="14" style="16" customWidth="1"/>
    <col min="6382" max="6382" width="14.42578125" style="16" bestFit="1" customWidth="1"/>
    <col min="6383" max="6633" width="11.42578125" style="16"/>
    <col min="6634" max="6634" width="10.140625" style="16" bestFit="1" customWidth="1"/>
    <col min="6635" max="6635" width="54.5703125" style="16" customWidth="1"/>
    <col min="6636" max="6636" width="15.7109375" style="16" customWidth="1"/>
    <col min="6637" max="6637" width="14" style="16" customWidth="1"/>
    <col min="6638" max="6638" width="14.42578125" style="16" bestFit="1" customWidth="1"/>
    <col min="6639" max="6889" width="11.42578125" style="16"/>
    <col min="6890" max="6890" width="10.140625" style="16" bestFit="1" customWidth="1"/>
    <col min="6891" max="6891" width="54.5703125" style="16" customWidth="1"/>
    <col min="6892" max="6892" width="15.7109375" style="16" customWidth="1"/>
    <col min="6893" max="6893" width="14" style="16" customWidth="1"/>
    <col min="6894" max="6894" width="14.42578125" style="16" bestFit="1" customWidth="1"/>
    <col min="6895" max="7145" width="11.42578125" style="16"/>
    <col min="7146" max="7146" width="10.140625" style="16" bestFit="1" customWidth="1"/>
    <col min="7147" max="7147" width="54.5703125" style="16" customWidth="1"/>
    <col min="7148" max="7148" width="15.7109375" style="16" customWidth="1"/>
    <col min="7149" max="7149" width="14" style="16" customWidth="1"/>
    <col min="7150" max="7150" width="14.42578125" style="16" bestFit="1" customWidth="1"/>
    <col min="7151" max="7401" width="11.42578125" style="16"/>
    <col min="7402" max="7402" width="10.140625" style="16" bestFit="1" customWidth="1"/>
    <col min="7403" max="7403" width="54.5703125" style="16" customWidth="1"/>
    <col min="7404" max="7404" width="15.7109375" style="16" customWidth="1"/>
    <col min="7405" max="7405" width="14" style="16" customWidth="1"/>
    <col min="7406" max="7406" width="14.42578125" style="16" bestFit="1" customWidth="1"/>
    <col min="7407" max="7657" width="11.42578125" style="16"/>
    <col min="7658" max="7658" width="10.140625" style="16" bestFit="1" customWidth="1"/>
    <col min="7659" max="7659" width="54.5703125" style="16" customWidth="1"/>
    <col min="7660" max="7660" width="15.7109375" style="16" customWidth="1"/>
    <col min="7661" max="7661" width="14" style="16" customWidth="1"/>
    <col min="7662" max="7662" width="14.42578125" style="16" bestFit="1" customWidth="1"/>
    <col min="7663" max="7913" width="11.42578125" style="16"/>
    <col min="7914" max="7914" width="10.140625" style="16" bestFit="1" customWidth="1"/>
    <col min="7915" max="7915" width="54.5703125" style="16" customWidth="1"/>
    <col min="7916" max="7916" width="15.7109375" style="16" customWidth="1"/>
    <col min="7917" max="7917" width="14" style="16" customWidth="1"/>
    <col min="7918" max="7918" width="14.42578125" style="16" bestFit="1" customWidth="1"/>
    <col min="7919" max="8169" width="11.42578125" style="16"/>
    <col min="8170" max="8170" width="10.140625" style="16" bestFit="1" customWidth="1"/>
    <col min="8171" max="8171" width="54.5703125" style="16" customWidth="1"/>
    <col min="8172" max="8172" width="15.7109375" style="16" customWidth="1"/>
    <col min="8173" max="8173" width="14" style="16" customWidth="1"/>
    <col min="8174" max="8174" width="14.42578125" style="16" bestFit="1" customWidth="1"/>
    <col min="8175" max="8425" width="11.42578125" style="16"/>
    <col min="8426" max="8426" width="10.140625" style="16" bestFit="1" customWidth="1"/>
    <col min="8427" max="8427" width="54.5703125" style="16" customWidth="1"/>
    <col min="8428" max="8428" width="15.7109375" style="16" customWidth="1"/>
    <col min="8429" max="8429" width="14" style="16" customWidth="1"/>
    <col min="8430" max="8430" width="14.42578125" style="16" bestFit="1" customWidth="1"/>
    <col min="8431" max="8681" width="11.42578125" style="16"/>
    <col min="8682" max="8682" width="10.140625" style="16" bestFit="1" customWidth="1"/>
    <col min="8683" max="8683" width="54.5703125" style="16" customWidth="1"/>
    <col min="8684" max="8684" width="15.7109375" style="16" customWidth="1"/>
    <col min="8685" max="8685" width="14" style="16" customWidth="1"/>
    <col min="8686" max="8686" width="14.42578125" style="16" bestFit="1" customWidth="1"/>
    <col min="8687" max="8937" width="11.42578125" style="16"/>
    <col min="8938" max="8938" width="10.140625" style="16" bestFit="1" customWidth="1"/>
    <col min="8939" max="8939" width="54.5703125" style="16" customWidth="1"/>
    <col min="8940" max="8940" width="15.7109375" style="16" customWidth="1"/>
    <col min="8941" max="8941" width="14" style="16" customWidth="1"/>
    <col min="8942" max="8942" width="14.42578125" style="16" bestFit="1" customWidth="1"/>
    <col min="8943" max="9193" width="11.42578125" style="16"/>
    <col min="9194" max="9194" width="10.140625" style="16" bestFit="1" customWidth="1"/>
    <col min="9195" max="9195" width="54.5703125" style="16" customWidth="1"/>
    <col min="9196" max="9196" width="15.7109375" style="16" customWidth="1"/>
    <col min="9197" max="9197" width="14" style="16" customWidth="1"/>
    <col min="9198" max="9198" width="14.42578125" style="16" bestFit="1" customWidth="1"/>
    <col min="9199" max="9449" width="11.42578125" style="16"/>
    <col min="9450" max="9450" width="10.140625" style="16" bestFit="1" customWidth="1"/>
    <col min="9451" max="9451" width="54.5703125" style="16" customWidth="1"/>
    <col min="9452" max="9452" width="15.7109375" style="16" customWidth="1"/>
    <col min="9453" max="9453" width="14" style="16" customWidth="1"/>
    <col min="9454" max="9454" width="14.42578125" style="16" bestFit="1" customWidth="1"/>
    <col min="9455" max="9705" width="11.42578125" style="16"/>
    <col min="9706" max="9706" width="10.140625" style="16" bestFit="1" customWidth="1"/>
    <col min="9707" max="9707" width="54.5703125" style="16" customWidth="1"/>
    <col min="9708" max="9708" width="15.7109375" style="16" customWidth="1"/>
    <col min="9709" max="9709" width="14" style="16" customWidth="1"/>
    <col min="9710" max="9710" width="14.42578125" style="16" bestFit="1" customWidth="1"/>
    <col min="9711" max="9961" width="11.42578125" style="16"/>
    <col min="9962" max="9962" width="10.140625" style="16" bestFit="1" customWidth="1"/>
    <col min="9963" max="9963" width="54.5703125" style="16" customWidth="1"/>
    <col min="9964" max="9964" width="15.7109375" style="16" customWidth="1"/>
    <col min="9965" max="9965" width="14" style="16" customWidth="1"/>
    <col min="9966" max="9966" width="14.42578125" style="16" bestFit="1" customWidth="1"/>
    <col min="9967" max="10217" width="11.42578125" style="16"/>
    <col min="10218" max="10218" width="10.140625" style="16" bestFit="1" customWidth="1"/>
    <col min="10219" max="10219" width="54.5703125" style="16" customWidth="1"/>
    <col min="10220" max="10220" width="15.7109375" style="16" customWidth="1"/>
    <col min="10221" max="10221" width="14" style="16" customWidth="1"/>
    <col min="10222" max="10222" width="14.42578125" style="16" bestFit="1" customWidth="1"/>
    <col min="10223" max="10473" width="11.42578125" style="16"/>
    <col min="10474" max="10474" width="10.140625" style="16" bestFit="1" customWidth="1"/>
    <col min="10475" max="10475" width="54.5703125" style="16" customWidth="1"/>
    <col min="10476" max="10476" width="15.7109375" style="16" customWidth="1"/>
    <col min="10477" max="10477" width="14" style="16" customWidth="1"/>
    <col min="10478" max="10478" width="14.42578125" style="16" bestFit="1" customWidth="1"/>
    <col min="10479" max="10729" width="11.42578125" style="16"/>
    <col min="10730" max="10730" width="10.140625" style="16" bestFit="1" customWidth="1"/>
    <col min="10731" max="10731" width="54.5703125" style="16" customWidth="1"/>
    <col min="10732" max="10732" width="15.7109375" style="16" customWidth="1"/>
    <col min="10733" max="10733" width="14" style="16" customWidth="1"/>
    <col min="10734" max="10734" width="14.42578125" style="16" bestFit="1" customWidth="1"/>
    <col min="10735" max="10985" width="11.42578125" style="16"/>
    <col min="10986" max="10986" width="10.140625" style="16" bestFit="1" customWidth="1"/>
    <col min="10987" max="10987" width="54.5703125" style="16" customWidth="1"/>
    <col min="10988" max="10988" width="15.7109375" style="16" customWidth="1"/>
    <col min="10989" max="10989" width="14" style="16" customWidth="1"/>
    <col min="10990" max="10990" width="14.42578125" style="16" bestFit="1" customWidth="1"/>
    <col min="10991" max="11241" width="11.42578125" style="16"/>
    <col min="11242" max="11242" width="10.140625" style="16" bestFit="1" customWidth="1"/>
    <col min="11243" max="11243" width="54.5703125" style="16" customWidth="1"/>
    <col min="11244" max="11244" width="15.7109375" style="16" customWidth="1"/>
    <col min="11245" max="11245" width="14" style="16" customWidth="1"/>
    <col min="11246" max="11246" width="14.42578125" style="16" bestFit="1" customWidth="1"/>
    <col min="11247" max="11497" width="11.42578125" style="16"/>
    <col min="11498" max="11498" width="10.140625" style="16" bestFit="1" customWidth="1"/>
    <col min="11499" max="11499" width="54.5703125" style="16" customWidth="1"/>
    <col min="11500" max="11500" width="15.7109375" style="16" customWidth="1"/>
    <col min="11501" max="11501" width="14" style="16" customWidth="1"/>
    <col min="11502" max="11502" width="14.42578125" style="16" bestFit="1" customWidth="1"/>
    <col min="11503" max="11753" width="11.42578125" style="16"/>
    <col min="11754" max="11754" width="10.140625" style="16" bestFit="1" customWidth="1"/>
    <col min="11755" max="11755" width="54.5703125" style="16" customWidth="1"/>
    <col min="11756" max="11756" width="15.7109375" style="16" customWidth="1"/>
    <col min="11757" max="11757" width="14" style="16" customWidth="1"/>
    <col min="11758" max="11758" width="14.42578125" style="16" bestFit="1" customWidth="1"/>
    <col min="11759" max="12009" width="11.42578125" style="16"/>
    <col min="12010" max="12010" width="10.140625" style="16" bestFit="1" customWidth="1"/>
    <col min="12011" max="12011" width="54.5703125" style="16" customWidth="1"/>
    <col min="12012" max="12012" width="15.7109375" style="16" customWidth="1"/>
    <col min="12013" max="12013" width="14" style="16" customWidth="1"/>
    <col min="12014" max="12014" width="14.42578125" style="16" bestFit="1" customWidth="1"/>
    <col min="12015" max="12265" width="11.42578125" style="16"/>
    <col min="12266" max="12266" width="10.140625" style="16" bestFit="1" customWidth="1"/>
    <col min="12267" max="12267" width="54.5703125" style="16" customWidth="1"/>
    <col min="12268" max="12268" width="15.7109375" style="16" customWidth="1"/>
    <col min="12269" max="12269" width="14" style="16" customWidth="1"/>
    <col min="12270" max="12270" width="14.42578125" style="16" bestFit="1" customWidth="1"/>
    <col min="12271" max="12521" width="11.42578125" style="16"/>
    <col min="12522" max="12522" width="10.140625" style="16" bestFit="1" customWidth="1"/>
    <col min="12523" max="12523" width="54.5703125" style="16" customWidth="1"/>
    <col min="12524" max="12524" width="15.7109375" style="16" customWidth="1"/>
    <col min="12525" max="12525" width="14" style="16" customWidth="1"/>
    <col min="12526" max="12526" width="14.42578125" style="16" bestFit="1" customWidth="1"/>
    <col min="12527" max="12777" width="11.42578125" style="16"/>
    <col min="12778" max="12778" width="10.140625" style="16" bestFit="1" customWidth="1"/>
    <col min="12779" max="12779" width="54.5703125" style="16" customWidth="1"/>
    <col min="12780" max="12780" width="15.7109375" style="16" customWidth="1"/>
    <col min="12781" max="12781" width="14" style="16" customWidth="1"/>
    <col min="12782" max="12782" width="14.42578125" style="16" bestFit="1" customWidth="1"/>
    <col min="12783" max="13033" width="11.42578125" style="16"/>
    <col min="13034" max="13034" width="10.140625" style="16" bestFit="1" customWidth="1"/>
    <col min="13035" max="13035" width="54.5703125" style="16" customWidth="1"/>
    <col min="13036" max="13036" width="15.7109375" style="16" customWidth="1"/>
    <col min="13037" max="13037" width="14" style="16" customWidth="1"/>
    <col min="13038" max="13038" width="14.42578125" style="16" bestFit="1" customWidth="1"/>
    <col min="13039" max="13289" width="11.42578125" style="16"/>
    <col min="13290" max="13290" width="10.140625" style="16" bestFit="1" customWidth="1"/>
    <col min="13291" max="13291" width="54.5703125" style="16" customWidth="1"/>
    <col min="13292" max="13292" width="15.7109375" style="16" customWidth="1"/>
    <col min="13293" max="13293" width="14" style="16" customWidth="1"/>
    <col min="13294" max="13294" width="14.42578125" style="16" bestFit="1" customWidth="1"/>
    <col min="13295" max="13545" width="11.42578125" style="16"/>
    <col min="13546" max="13546" width="10.140625" style="16" bestFit="1" customWidth="1"/>
    <col min="13547" max="13547" width="54.5703125" style="16" customWidth="1"/>
    <col min="13548" max="13548" width="15.7109375" style="16" customWidth="1"/>
    <col min="13549" max="13549" width="14" style="16" customWidth="1"/>
    <col min="13550" max="13550" width="14.42578125" style="16" bestFit="1" customWidth="1"/>
    <col min="13551" max="13801" width="11.42578125" style="16"/>
    <col min="13802" max="13802" width="10.140625" style="16" bestFit="1" customWidth="1"/>
    <col min="13803" max="13803" width="54.5703125" style="16" customWidth="1"/>
    <col min="13804" max="13804" width="15.7109375" style="16" customWidth="1"/>
    <col min="13805" max="13805" width="14" style="16" customWidth="1"/>
    <col min="13806" max="13806" width="14.42578125" style="16" bestFit="1" customWidth="1"/>
    <col min="13807" max="14057" width="11.42578125" style="16"/>
    <col min="14058" max="14058" width="10.140625" style="16" bestFit="1" customWidth="1"/>
    <col min="14059" max="14059" width="54.5703125" style="16" customWidth="1"/>
    <col min="14060" max="14060" width="15.7109375" style="16" customWidth="1"/>
    <col min="14061" max="14061" width="14" style="16" customWidth="1"/>
    <col min="14062" max="14062" width="14.42578125" style="16" bestFit="1" customWidth="1"/>
    <col min="14063" max="14313" width="11.42578125" style="16"/>
    <col min="14314" max="14314" width="10.140625" style="16" bestFit="1" customWidth="1"/>
    <col min="14315" max="14315" width="54.5703125" style="16" customWidth="1"/>
    <col min="14316" max="14316" width="15.7109375" style="16" customWidth="1"/>
    <col min="14317" max="14317" width="14" style="16" customWidth="1"/>
    <col min="14318" max="14318" width="14.42578125" style="16" bestFit="1" customWidth="1"/>
    <col min="14319" max="14569" width="11.42578125" style="16"/>
    <col min="14570" max="14570" width="10.140625" style="16" bestFit="1" customWidth="1"/>
    <col min="14571" max="14571" width="54.5703125" style="16" customWidth="1"/>
    <col min="14572" max="14572" width="15.7109375" style="16" customWidth="1"/>
    <col min="14573" max="14573" width="14" style="16" customWidth="1"/>
    <col min="14574" max="14574" width="14.42578125" style="16" bestFit="1" customWidth="1"/>
    <col min="14575" max="14825" width="11.42578125" style="16"/>
    <col min="14826" max="14826" width="10.140625" style="16" bestFit="1" customWidth="1"/>
    <col min="14827" max="14827" width="54.5703125" style="16" customWidth="1"/>
    <col min="14828" max="14828" width="15.7109375" style="16" customWidth="1"/>
    <col min="14829" max="14829" width="14" style="16" customWidth="1"/>
    <col min="14830" max="14830" width="14.42578125" style="16" bestFit="1" customWidth="1"/>
    <col min="14831" max="15081" width="11.42578125" style="16"/>
    <col min="15082" max="15082" width="10.140625" style="16" bestFit="1" customWidth="1"/>
    <col min="15083" max="15083" width="54.5703125" style="16" customWidth="1"/>
    <col min="15084" max="15084" width="15.7109375" style="16" customWidth="1"/>
    <col min="15085" max="15085" width="14" style="16" customWidth="1"/>
    <col min="15086" max="15086" width="14.42578125" style="16" bestFit="1" customWidth="1"/>
    <col min="15087" max="15337" width="11.42578125" style="16"/>
    <col min="15338" max="15338" width="10.140625" style="16" bestFit="1" customWidth="1"/>
    <col min="15339" max="15339" width="54.5703125" style="16" customWidth="1"/>
    <col min="15340" max="15340" width="15.7109375" style="16" customWidth="1"/>
    <col min="15341" max="15341" width="14" style="16" customWidth="1"/>
    <col min="15342" max="15342" width="14.42578125" style="16" bestFit="1" customWidth="1"/>
    <col min="15343" max="15593" width="11.42578125" style="16"/>
    <col min="15594" max="15594" width="10.140625" style="16" bestFit="1" customWidth="1"/>
    <col min="15595" max="15595" width="54.5703125" style="16" customWidth="1"/>
    <col min="15596" max="15596" width="15.7109375" style="16" customWidth="1"/>
    <col min="15597" max="15597" width="14" style="16" customWidth="1"/>
    <col min="15598" max="15598" width="14.42578125" style="16" bestFit="1" customWidth="1"/>
    <col min="15599" max="15849" width="11.42578125" style="16"/>
    <col min="15850" max="15850" width="10.140625" style="16" bestFit="1" customWidth="1"/>
    <col min="15851" max="15851" width="54.5703125" style="16" customWidth="1"/>
    <col min="15852" max="15852" width="15.7109375" style="16" customWidth="1"/>
    <col min="15853" max="15853" width="14" style="16" customWidth="1"/>
    <col min="15854" max="15854" width="14.42578125" style="16" bestFit="1" customWidth="1"/>
    <col min="15855" max="16105" width="11.42578125" style="16"/>
    <col min="16106" max="16106" width="10.140625" style="16" bestFit="1" customWidth="1"/>
    <col min="16107" max="16107" width="54.5703125" style="16" customWidth="1"/>
    <col min="16108" max="16108" width="15.7109375" style="16" customWidth="1"/>
    <col min="16109" max="16109" width="14" style="16" customWidth="1"/>
    <col min="16110" max="16110" width="14.42578125" style="16" bestFit="1" customWidth="1"/>
    <col min="16111" max="16384" width="11.42578125" style="16"/>
  </cols>
  <sheetData>
    <row r="1" spans="1:13" s="27" customFormat="1">
      <c r="A1" s="33"/>
      <c r="B1" s="34" t="s">
        <v>2304</v>
      </c>
      <c r="C1" s="89"/>
      <c r="E1" s="92"/>
    </row>
    <row r="2" spans="1:13">
      <c r="A2" s="33"/>
      <c r="B2" s="35" t="s">
        <v>2450</v>
      </c>
      <c r="C2" s="89"/>
    </row>
    <row r="3" spans="1:13">
      <c r="A3" s="36" t="s">
        <v>2305</v>
      </c>
      <c r="B3" s="36" t="s">
        <v>2306</v>
      </c>
      <c r="C3" s="221">
        <v>2011</v>
      </c>
      <c r="D3" s="221">
        <v>2012</v>
      </c>
      <c r="E3" s="221">
        <v>2013</v>
      </c>
      <c r="F3" s="221">
        <v>2014</v>
      </c>
      <c r="G3" s="221">
        <v>2015</v>
      </c>
      <c r="H3" s="221">
        <v>2016</v>
      </c>
      <c r="I3" s="221">
        <v>2017</v>
      </c>
      <c r="J3" s="221">
        <v>2018</v>
      </c>
      <c r="K3" s="221">
        <v>2019</v>
      </c>
      <c r="L3" s="221">
        <v>2020</v>
      </c>
      <c r="M3" s="221">
        <v>2021</v>
      </c>
    </row>
    <row r="4" spans="1:13" ht="3" customHeight="1">
      <c r="A4" s="37"/>
      <c r="B4" s="37"/>
      <c r="C4" s="90"/>
      <c r="D4" s="38"/>
      <c r="E4" s="38"/>
      <c r="F4" s="38"/>
      <c r="G4" s="38"/>
      <c r="H4" s="38"/>
      <c r="I4" s="38"/>
      <c r="J4" s="38"/>
      <c r="K4" s="38"/>
      <c r="L4" s="38"/>
      <c r="M4" s="38"/>
    </row>
    <row r="5" spans="1:13">
      <c r="A5" s="39">
        <v>1</v>
      </c>
      <c r="B5" s="93" t="s">
        <v>2277</v>
      </c>
      <c r="C5" s="40">
        <f>+C6+C47</f>
        <v>23243</v>
      </c>
      <c r="D5" s="40">
        <f>+D6+D47</f>
        <v>15186</v>
      </c>
      <c r="E5" s="40">
        <f t="shared" ref="E5:F5" si="0">+E6+E47</f>
        <v>15641.58</v>
      </c>
      <c r="F5" s="40">
        <f t="shared" si="0"/>
        <v>16110.827400000002</v>
      </c>
      <c r="G5" s="40">
        <f t="shared" ref="G5:M5" si="1">+G6+G47</f>
        <v>16594.152222000001</v>
      </c>
      <c r="H5" s="40">
        <f t="shared" si="1"/>
        <v>17091.976788659998</v>
      </c>
      <c r="I5" s="40">
        <f t="shared" si="1"/>
        <v>17604.736092319799</v>
      </c>
      <c r="J5" s="40">
        <f t="shared" si="1"/>
        <v>18132.87817508939</v>
      </c>
      <c r="K5" s="40">
        <f t="shared" si="1"/>
        <v>18676.864520342075</v>
      </c>
      <c r="L5" s="40">
        <f t="shared" si="1"/>
        <v>19237.170455952339</v>
      </c>
      <c r="M5" s="40">
        <f t="shared" si="1"/>
        <v>19814.285569630905</v>
      </c>
    </row>
    <row r="6" spans="1:13">
      <c r="A6" s="39">
        <v>11</v>
      </c>
      <c r="B6" s="94" t="s">
        <v>2303</v>
      </c>
      <c r="C6" s="40">
        <f>+C7+C13+C16</f>
        <v>16582</v>
      </c>
      <c r="D6" s="40">
        <f>+D7+D13+D16</f>
        <v>15112</v>
      </c>
      <c r="E6" s="40">
        <f t="shared" ref="E6:F6" si="2">+E7+E13+E16</f>
        <v>15565.36</v>
      </c>
      <c r="F6" s="40">
        <f t="shared" si="2"/>
        <v>16032.320800000001</v>
      </c>
      <c r="G6" s="40">
        <f t="shared" ref="G6:M6" si="3">+G7+G13+G16</f>
        <v>16513.290423999999</v>
      </c>
      <c r="H6" s="40">
        <f t="shared" si="3"/>
        <v>17008.689136719997</v>
      </c>
      <c r="I6" s="40">
        <f t="shared" si="3"/>
        <v>17518.949810821599</v>
      </c>
      <c r="J6" s="40">
        <f t="shared" si="3"/>
        <v>18044.518305146245</v>
      </c>
      <c r="K6" s="40">
        <f t="shared" si="3"/>
        <v>18585.853854300633</v>
      </c>
      <c r="L6" s="40">
        <f t="shared" si="3"/>
        <v>19143.429469929655</v>
      </c>
      <c r="M6" s="40">
        <f t="shared" si="3"/>
        <v>19717.732354027543</v>
      </c>
    </row>
    <row r="7" spans="1:13">
      <c r="A7" s="41">
        <v>111</v>
      </c>
      <c r="B7" s="129" t="s">
        <v>2307</v>
      </c>
      <c r="C7" s="57">
        <f>SUM(C8:C12)</f>
        <v>884</v>
      </c>
      <c r="D7" s="57">
        <f t="shared" ref="D7:M7" si="4">SUM(D8:D12)</f>
        <v>657</v>
      </c>
      <c r="E7" s="57">
        <f t="shared" si="4"/>
        <v>676.71</v>
      </c>
      <c r="F7" s="57">
        <f t="shared" si="4"/>
        <v>697.01130000000001</v>
      </c>
      <c r="G7" s="57">
        <f t="shared" si="4"/>
        <v>717.92163900000003</v>
      </c>
      <c r="H7" s="57">
        <f t="shared" si="4"/>
        <v>739.45928817000004</v>
      </c>
      <c r="I7" s="57">
        <f t="shared" si="4"/>
        <v>761.64306681510016</v>
      </c>
      <c r="J7" s="57">
        <f t="shared" si="4"/>
        <v>784.49235881955315</v>
      </c>
      <c r="K7" s="57">
        <f t="shared" si="4"/>
        <v>808.02712958413974</v>
      </c>
      <c r="L7" s="57">
        <f t="shared" si="4"/>
        <v>832.2679434716639</v>
      </c>
      <c r="M7" s="57">
        <f t="shared" si="4"/>
        <v>857.2359817758138</v>
      </c>
    </row>
    <row r="8" spans="1:13">
      <c r="A8" s="42" t="s">
        <v>2308</v>
      </c>
      <c r="B8" s="96" t="s">
        <v>2453</v>
      </c>
      <c r="C8" s="222">
        <v>367</v>
      </c>
      <c r="D8" s="222">
        <v>393</v>
      </c>
      <c r="E8" s="222">
        <f t="shared" ref="E8:I12" si="5">D8+(D8*E$74)</f>
        <v>404.79</v>
      </c>
      <c r="F8" s="222">
        <f>E8+(E8*F$74)</f>
        <v>416.93370000000004</v>
      </c>
      <c r="G8" s="222">
        <f t="shared" si="5"/>
        <v>429.44171100000005</v>
      </c>
      <c r="H8" s="222">
        <f t="shared" si="5"/>
        <v>442.32496233000006</v>
      </c>
      <c r="I8" s="222">
        <f t="shared" si="5"/>
        <v>455.59471119990008</v>
      </c>
      <c r="J8" s="222">
        <f t="shared" ref="J8:M8" si="6">I8+(I8*J$74)</f>
        <v>469.2625525358971</v>
      </c>
      <c r="K8" s="222">
        <f t="shared" si="6"/>
        <v>483.340429111974</v>
      </c>
      <c r="L8" s="222">
        <f t="shared" si="6"/>
        <v>497.84064198533321</v>
      </c>
      <c r="M8" s="222">
        <f t="shared" si="6"/>
        <v>512.77586124489324</v>
      </c>
    </row>
    <row r="9" spans="1:13">
      <c r="A9" s="42" t="s">
        <v>2309</v>
      </c>
      <c r="B9" s="96" t="s">
        <v>2310</v>
      </c>
      <c r="C9" s="222">
        <v>0</v>
      </c>
      <c r="D9" s="222">
        <v>0</v>
      </c>
      <c r="E9" s="222">
        <f t="shared" si="5"/>
        <v>0</v>
      </c>
      <c r="F9" s="222">
        <f t="shared" si="5"/>
        <v>0</v>
      </c>
      <c r="G9" s="222">
        <f t="shared" si="5"/>
        <v>0</v>
      </c>
      <c r="H9" s="222">
        <f t="shared" si="5"/>
        <v>0</v>
      </c>
      <c r="I9" s="222">
        <f t="shared" si="5"/>
        <v>0</v>
      </c>
      <c r="J9" s="222">
        <f t="shared" ref="J9:M9" si="7">I9+(I9*J$74)</f>
        <v>0</v>
      </c>
      <c r="K9" s="222">
        <f t="shared" si="7"/>
        <v>0</v>
      </c>
      <c r="L9" s="222">
        <f t="shared" si="7"/>
        <v>0</v>
      </c>
      <c r="M9" s="222">
        <f t="shared" si="7"/>
        <v>0</v>
      </c>
    </row>
    <row r="10" spans="1:13">
      <c r="A10" s="42" t="s">
        <v>2311</v>
      </c>
      <c r="B10" s="96" t="s">
        <v>2312</v>
      </c>
      <c r="C10" s="222">
        <v>103</v>
      </c>
      <c r="D10" s="222">
        <v>108</v>
      </c>
      <c r="E10" s="222">
        <f t="shared" si="5"/>
        <v>111.24</v>
      </c>
      <c r="F10" s="222">
        <f t="shared" si="5"/>
        <v>114.57719999999999</v>
      </c>
      <c r="G10" s="222">
        <f t="shared" si="5"/>
        <v>118.01451599999999</v>
      </c>
      <c r="H10" s="222">
        <f t="shared" si="5"/>
        <v>121.55495147999999</v>
      </c>
      <c r="I10" s="222">
        <f t="shared" si="5"/>
        <v>125.20160002439998</v>
      </c>
      <c r="J10" s="222">
        <f t="shared" ref="J10:M10" si="8">I10+(I10*J$74)</f>
        <v>128.95764802513199</v>
      </c>
      <c r="K10" s="222">
        <f t="shared" si="8"/>
        <v>132.82637746588594</v>
      </c>
      <c r="L10" s="222">
        <f t="shared" si="8"/>
        <v>136.81116878986251</v>
      </c>
      <c r="M10" s="222">
        <f t="shared" si="8"/>
        <v>140.91550385355839</v>
      </c>
    </row>
    <row r="11" spans="1:13">
      <c r="A11" s="42" t="s">
        <v>2313</v>
      </c>
      <c r="B11" s="96" t="s">
        <v>2314</v>
      </c>
      <c r="C11" s="222">
        <v>124</v>
      </c>
      <c r="D11" s="222">
        <v>124</v>
      </c>
      <c r="E11" s="222">
        <f t="shared" si="5"/>
        <v>127.72</v>
      </c>
      <c r="F11" s="222">
        <f t="shared" si="5"/>
        <v>131.55160000000001</v>
      </c>
      <c r="G11" s="222">
        <f t="shared" si="5"/>
        <v>135.49814800000001</v>
      </c>
      <c r="H11" s="222">
        <f t="shared" si="5"/>
        <v>139.56309244000002</v>
      </c>
      <c r="I11" s="222">
        <f t="shared" si="5"/>
        <v>143.74998521320003</v>
      </c>
      <c r="J11" s="222">
        <f t="shared" ref="J11:M11" si="9">I11+(I11*J$74)</f>
        <v>148.06248476959604</v>
      </c>
      <c r="K11" s="222">
        <f t="shared" si="9"/>
        <v>152.50435931268393</v>
      </c>
      <c r="L11" s="222">
        <f t="shared" si="9"/>
        <v>157.07949009206445</v>
      </c>
      <c r="M11" s="222">
        <f t="shared" si="9"/>
        <v>161.79187479482638</v>
      </c>
    </row>
    <row r="12" spans="1:13">
      <c r="A12" s="42" t="s">
        <v>2315</v>
      </c>
      <c r="B12" s="95" t="s">
        <v>2316</v>
      </c>
      <c r="C12" s="222">
        <v>290</v>
      </c>
      <c r="D12" s="222">
        <v>32</v>
      </c>
      <c r="E12" s="222">
        <f t="shared" si="5"/>
        <v>32.96</v>
      </c>
      <c r="F12" s="222">
        <f t="shared" si="5"/>
        <v>33.948799999999999</v>
      </c>
      <c r="G12" s="222">
        <f t="shared" si="5"/>
        <v>34.967264</v>
      </c>
      <c r="H12" s="222">
        <f t="shared" si="5"/>
        <v>36.016281919999997</v>
      </c>
      <c r="I12" s="222">
        <f t="shared" si="5"/>
        <v>37.096770377599995</v>
      </c>
      <c r="J12" s="222">
        <f t="shared" ref="J12:M12" si="10">I12+(I12*J$74)</f>
        <v>38.209673488927997</v>
      </c>
      <c r="K12" s="222">
        <f t="shared" si="10"/>
        <v>39.355963693595839</v>
      </c>
      <c r="L12" s="222">
        <f t="shared" si="10"/>
        <v>40.536642604403717</v>
      </c>
      <c r="M12" s="222">
        <f t="shared" si="10"/>
        <v>41.75274188253583</v>
      </c>
    </row>
    <row r="13" spans="1:13">
      <c r="A13" s="55" t="s">
        <v>2317</v>
      </c>
      <c r="B13" s="97" t="s">
        <v>2318</v>
      </c>
      <c r="C13" s="57">
        <f>SUM(C14:C15)</f>
        <v>534</v>
      </c>
      <c r="D13" s="57">
        <f>SUM(D14:D15)</f>
        <v>398</v>
      </c>
      <c r="E13" s="57">
        <f t="shared" ref="E13:F13" si="11">SUM(E14:E15)</f>
        <v>409.94</v>
      </c>
      <c r="F13" s="57">
        <f t="shared" si="11"/>
        <v>422.23820000000001</v>
      </c>
      <c r="G13" s="57">
        <f t="shared" ref="G13:M13" si="12">SUM(G14:G15)</f>
        <v>434.90534600000001</v>
      </c>
      <c r="H13" s="57">
        <f t="shared" si="12"/>
        <v>447.95250637999999</v>
      </c>
      <c r="I13" s="57">
        <f t="shared" si="12"/>
        <v>461.39108157139998</v>
      </c>
      <c r="J13" s="57">
        <f t="shared" si="12"/>
        <v>475.23281401854206</v>
      </c>
      <c r="K13" s="57">
        <f t="shared" si="12"/>
        <v>489.48979843909831</v>
      </c>
      <c r="L13" s="57">
        <f t="shared" si="12"/>
        <v>504.17449239227119</v>
      </c>
      <c r="M13" s="57">
        <f t="shared" si="12"/>
        <v>519.29972716403927</v>
      </c>
    </row>
    <row r="14" spans="1:13">
      <c r="A14" s="43" t="s">
        <v>2319</v>
      </c>
      <c r="B14" s="98" t="s">
        <v>2431</v>
      </c>
      <c r="C14" s="222">
        <v>264</v>
      </c>
      <c r="D14" s="222">
        <v>108</v>
      </c>
      <c r="E14" s="222">
        <f t="shared" ref="E14:M14" si="13">D14+(D14*E$74)</f>
        <v>111.24</v>
      </c>
      <c r="F14" s="222">
        <f t="shared" si="13"/>
        <v>114.57719999999999</v>
      </c>
      <c r="G14" s="222">
        <f t="shared" si="13"/>
        <v>118.01451599999999</v>
      </c>
      <c r="H14" s="222">
        <f t="shared" si="13"/>
        <v>121.55495147999999</v>
      </c>
      <c r="I14" s="222">
        <f t="shared" si="13"/>
        <v>125.20160002439998</v>
      </c>
      <c r="J14" s="222">
        <f t="shared" si="13"/>
        <v>128.95764802513199</v>
      </c>
      <c r="K14" s="222">
        <f t="shared" si="13"/>
        <v>132.82637746588594</v>
      </c>
      <c r="L14" s="222">
        <f t="shared" si="13"/>
        <v>136.81116878986251</v>
      </c>
      <c r="M14" s="222">
        <f t="shared" si="13"/>
        <v>140.91550385355839</v>
      </c>
    </row>
    <row r="15" spans="1:13">
      <c r="A15" s="42" t="s">
        <v>2320</v>
      </c>
      <c r="B15" s="98" t="s">
        <v>2321</v>
      </c>
      <c r="C15" s="222">
        <v>270</v>
      </c>
      <c r="D15" s="222">
        <v>290</v>
      </c>
      <c r="E15" s="222">
        <f t="shared" ref="E15:M17" si="14">D15+(D15*E$74)</f>
        <v>298.7</v>
      </c>
      <c r="F15" s="222">
        <f t="shared" si="14"/>
        <v>307.661</v>
      </c>
      <c r="G15" s="222">
        <f t="shared" si="14"/>
        <v>316.89082999999999</v>
      </c>
      <c r="H15" s="222">
        <f t="shared" si="14"/>
        <v>326.39755489999999</v>
      </c>
      <c r="I15" s="222">
        <f t="shared" si="14"/>
        <v>336.18948154700001</v>
      </c>
      <c r="J15" s="222">
        <f t="shared" si="14"/>
        <v>346.27516599341004</v>
      </c>
      <c r="K15" s="222">
        <f t="shared" si="14"/>
        <v>356.66342097321234</v>
      </c>
      <c r="L15" s="222">
        <f t="shared" si="14"/>
        <v>367.36332360240868</v>
      </c>
      <c r="M15" s="222">
        <f t="shared" si="14"/>
        <v>378.38422331048093</v>
      </c>
    </row>
    <row r="16" spans="1:13">
      <c r="A16" s="55" t="s">
        <v>2322</v>
      </c>
      <c r="B16" s="97" t="s">
        <v>2323</v>
      </c>
      <c r="C16" s="57">
        <f>+C17+C18+C24</f>
        <v>15164</v>
      </c>
      <c r="D16" s="57">
        <f>+D17+D18+D24</f>
        <v>14057</v>
      </c>
      <c r="E16" s="57">
        <f t="shared" ref="E16:F16" si="15">+E17+E18+E24</f>
        <v>14478.710000000001</v>
      </c>
      <c r="F16" s="57">
        <f t="shared" si="15"/>
        <v>14913.071300000001</v>
      </c>
      <c r="G16" s="57">
        <f t="shared" ref="G16:M16" si="16">+G17+G18+G24</f>
        <v>15360.463438999999</v>
      </c>
      <c r="H16" s="57">
        <f t="shared" si="16"/>
        <v>15821.277342169999</v>
      </c>
      <c r="I16" s="57">
        <f t="shared" si="16"/>
        <v>16295.9156624351</v>
      </c>
      <c r="J16" s="57">
        <f t="shared" si="16"/>
        <v>16784.79313230815</v>
      </c>
      <c r="K16" s="57">
        <f t="shared" si="16"/>
        <v>17288.336926277396</v>
      </c>
      <c r="L16" s="57">
        <f t="shared" si="16"/>
        <v>17806.987034065722</v>
      </c>
      <c r="M16" s="57">
        <f t="shared" si="16"/>
        <v>18341.19664508769</v>
      </c>
    </row>
    <row r="17" spans="1:13">
      <c r="A17" s="41" t="s">
        <v>2324</v>
      </c>
      <c r="B17" s="47" t="s">
        <v>2325</v>
      </c>
      <c r="C17" s="222">
        <v>837</v>
      </c>
      <c r="D17" s="222">
        <v>712</v>
      </c>
      <c r="E17" s="222">
        <f t="shared" si="14"/>
        <v>733.36</v>
      </c>
      <c r="F17" s="222">
        <f t="shared" si="14"/>
        <v>755.36080000000004</v>
      </c>
      <c r="G17" s="222">
        <f t="shared" si="14"/>
        <v>778.02162400000009</v>
      </c>
      <c r="H17" s="222">
        <f t="shared" si="14"/>
        <v>801.36227272000008</v>
      </c>
      <c r="I17" s="222">
        <f t="shared" si="14"/>
        <v>825.40314090160007</v>
      </c>
      <c r="J17" s="222">
        <f t="shared" si="14"/>
        <v>850.16523512864808</v>
      </c>
      <c r="K17" s="222">
        <f t="shared" si="14"/>
        <v>875.67019218250755</v>
      </c>
      <c r="L17" s="222">
        <f t="shared" si="14"/>
        <v>901.9402979479828</v>
      </c>
      <c r="M17" s="222">
        <f t="shared" si="14"/>
        <v>928.99850688642232</v>
      </c>
    </row>
    <row r="18" spans="1:13">
      <c r="A18" s="55" t="s">
        <v>2326</v>
      </c>
      <c r="B18" s="97" t="s">
        <v>2327</v>
      </c>
      <c r="C18" s="57">
        <f>SUM(C19:C23)</f>
        <v>14304</v>
      </c>
      <c r="D18" s="57">
        <f>SUM(D19:D23)</f>
        <v>13339</v>
      </c>
      <c r="E18" s="57">
        <f t="shared" ref="E18:F18" si="17">SUM(E19:E23)</f>
        <v>13739.17</v>
      </c>
      <c r="F18" s="57">
        <f t="shared" si="17"/>
        <v>14151.3451</v>
      </c>
      <c r="G18" s="57">
        <f t="shared" ref="G18:M18" si="18">SUM(G19:G23)</f>
        <v>14575.885452999999</v>
      </c>
      <c r="H18" s="57">
        <f t="shared" si="18"/>
        <v>15013.162016589999</v>
      </c>
      <c r="I18" s="57">
        <f t="shared" si="18"/>
        <v>15463.5568770877</v>
      </c>
      <c r="J18" s="57">
        <f t="shared" si="18"/>
        <v>15927.463583400329</v>
      </c>
      <c r="K18" s="57">
        <f t="shared" si="18"/>
        <v>16405.287490902338</v>
      </c>
      <c r="L18" s="57">
        <f t="shared" si="18"/>
        <v>16897.446115629413</v>
      </c>
      <c r="M18" s="57">
        <f t="shared" si="18"/>
        <v>17404.369499098291</v>
      </c>
    </row>
    <row r="19" spans="1:13">
      <c r="A19" s="42" t="s">
        <v>2328</v>
      </c>
      <c r="B19" s="98" t="s">
        <v>2329</v>
      </c>
      <c r="C19" s="222">
        <v>1296</v>
      </c>
      <c r="D19" s="222">
        <v>1195</v>
      </c>
      <c r="E19" s="222">
        <f t="shared" ref="E19:M19" si="19">D19+(D19*E$74)</f>
        <v>1230.8499999999999</v>
      </c>
      <c r="F19" s="222">
        <f t="shared" si="19"/>
        <v>1267.7755</v>
      </c>
      <c r="G19" s="222">
        <f t="shared" si="19"/>
        <v>1305.808765</v>
      </c>
      <c r="H19" s="222">
        <f t="shared" si="19"/>
        <v>1344.98302795</v>
      </c>
      <c r="I19" s="222">
        <f t="shared" si="19"/>
        <v>1385.3325187885</v>
      </c>
      <c r="J19" s="222">
        <f t="shared" si="19"/>
        <v>1426.8924943521549</v>
      </c>
      <c r="K19" s="222">
        <f t="shared" si="19"/>
        <v>1469.6992691827195</v>
      </c>
      <c r="L19" s="222">
        <f t="shared" si="19"/>
        <v>1513.7902472582011</v>
      </c>
      <c r="M19" s="222">
        <f t="shared" si="19"/>
        <v>1559.2039546759472</v>
      </c>
    </row>
    <row r="20" spans="1:13">
      <c r="A20" s="42" t="s">
        <v>2330</v>
      </c>
      <c r="B20" s="98" t="s">
        <v>2331</v>
      </c>
      <c r="C20" s="222">
        <v>5909</v>
      </c>
      <c r="D20" s="222">
        <v>5453</v>
      </c>
      <c r="E20" s="222">
        <f t="shared" ref="E20:M20" si="20">D20+(D20*E$74)</f>
        <v>5616.59</v>
      </c>
      <c r="F20" s="222">
        <f t="shared" si="20"/>
        <v>5785.0877</v>
      </c>
      <c r="G20" s="222">
        <f t="shared" si="20"/>
        <v>5958.6403309999996</v>
      </c>
      <c r="H20" s="222">
        <f t="shared" si="20"/>
        <v>6137.3995409299996</v>
      </c>
      <c r="I20" s="222">
        <f t="shared" si="20"/>
        <v>6321.5215271579</v>
      </c>
      <c r="J20" s="222">
        <f t="shared" si="20"/>
        <v>6511.1671729726368</v>
      </c>
      <c r="K20" s="222">
        <f t="shared" si="20"/>
        <v>6706.5021881618159</v>
      </c>
      <c r="L20" s="222">
        <f t="shared" si="20"/>
        <v>6907.6972538066702</v>
      </c>
      <c r="M20" s="222">
        <f t="shared" si="20"/>
        <v>7114.9281714208701</v>
      </c>
    </row>
    <row r="21" spans="1:13">
      <c r="A21" s="45" t="s">
        <v>2332</v>
      </c>
      <c r="B21" s="98" t="s">
        <v>2333</v>
      </c>
      <c r="C21" s="222">
        <v>1318</v>
      </c>
      <c r="D21" s="222">
        <v>1219</v>
      </c>
      <c r="E21" s="222">
        <f t="shared" ref="E21:M21" si="21">D21+(D21*E$74)</f>
        <v>1255.57</v>
      </c>
      <c r="F21" s="222">
        <f t="shared" si="21"/>
        <v>1293.2370999999998</v>
      </c>
      <c r="G21" s="222">
        <f t="shared" si="21"/>
        <v>1332.0342129999999</v>
      </c>
      <c r="H21" s="222">
        <f t="shared" si="21"/>
        <v>1371.9952393899998</v>
      </c>
      <c r="I21" s="222">
        <f t="shared" si="21"/>
        <v>1413.1550965716999</v>
      </c>
      <c r="J21" s="222">
        <f t="shared" si="21"/>
        <v>1455.5497494688509</v>
      </c>
      <c r="K21" s="222">
        <f t="shared" si="21"/>
        <v>1499.2162419529163</v>
      </c>
      <c r="L21" s="222">
        <f t="shared" si="21"/>
        <v>1544.1927292115038</v>
      </c>
      <c r="M21" s="222">
        <f t="shared" si="21"/>
        <v>1590.518511087849</v>
      </c>
    </row>
    <row r="22" spans="1:13">
      <c r="A22" s="45" t="s">
        <v>2334</v>
      </c>
      <c r="B22" s="98" t="s">
        <v>2429</v>
      </c>
      <c r="C22" s="222">
        <v>1092</v>
      </c>
      <c r="D22" s="222">
        <v>953</v>
      </c>
      <c r="E22" s="222">
        <f t="shared" ref="E22:M22" si="22">D22+(D22*E$74)</f>
        <v>981.59</v>
      </c>
      <c r="F22" s="222">
        <f t="shared" si="22"/>
        <v>1011.0377000000001</v>
      </c>
      <c r="G22" s="222">
        <f t="shared" si="22"/>
        <v>1041.368831</v>
      </c>
      <c r="H22" s="222">
        <f t="shared" si="22"/>
        <v>1072.60989593</v>
      </c>
      <c r="I22" s="222">
        <f t="shared" si="22"/>
        <v>1104.7881928079</v>
      </c>
      <c r="J22" s="222">
        <f t="shared" si="22"/>
        <v>1137.931838592137</v>
      </c>
      <c r="K22" s="222">
        <f t="shared" si="22"/>
        <v>1172.069793749901</v>
      </c>
      <c r="L22" s="222">
        <f t="shared" si="22"/>
        <v>1207.231887562398</v>
      </c>
      <c r="M22" s="222">
        <f t="shared" si="22"/>
        <v>1243.4488441892699</v>
      </c>
    </row>
    <row r="23" spans="1:13">
      <c r="A23" s="41" t="s">
        <v>2335</v>
      </c>
      <c r="B23" s="98" t="s">
        <v>2430</v>
      </c>
      <c r="C23" s="222">
        <v>4689</v>
      </c>
      <c r="D23" s="222">
        <v>4519</v>
      </c>
      <c r="E23" s="222">
        <f t="shared" ref="E23:M23" si="23">D23+(D23*E$74)</f>
        <v>4654.57</v>
      </c>
      <c r="F23" s="222">
        <f t="shared" si="23"/>
        <v>4794.2070999999996</v>
      </c>
      <c r="G23" s="222">
        <f t="shared" si="23"/>
        <v>4938.0333129999999</v>
      </c>
      <c r="H23" s="222">
        <f t="shared" si="23"/>
        <v>5086.1743123899996</v>
      </c>
      <c r="I23" s="222">
        <f t="shared" si="23"/>
        <v>5238.7595417616994</v>
      </c>
      <c r="J23" s="222">
        <f t="shared" si="23"/>
        <v>5395.9223280145507</v>
      </c>
      <c r="K23" s="222">
        <f t="shared" si="23"/>
        <v>5557.7999978549869</v>
      </c>
      <c r="L23" s="222">
        <f t="shared" si="23"/>
        <v>5724.5339977906369</v>
      </c>
      <c r="M23" s="222">
        <f t="shared" si="23"/>
        <v>5896.270017724356</v>
      </c>
    </row>
    <row r="24" spans="1:13">
      <c r="A24" s="41" t="s">
        <v>2336</v>
      </c>
      <c r="B24" s="47" t="s">
        <v>2337</v>
      </c>
      <c r="C24" s="222">
        <v>23</v>
      </c>
      <c r="D24" s="222">
        <v>6</v>
      </c>
      <c r="E24" s="222">
        <f t="shared" ref="E24:M24" si="24">D24+(D24*E$74)</f>
        <v>6.18</v>
      </c>
      <c r="F24" s="222">
        <f t="shared" si="24"/>
        <v>6.3653999999999993</v>
      </c>
      <c r="G24" s="222">
        <f t="shared" si="24"/>
        <v>6.5563619999999991</v>
      </c>
      <c r="H24" s="222">
        <f t="shared" si="24"/>
        <v>6.7530528599999995</v>
      </c>
      <c r="I24" s="222">
        <f t="shared" si="24"/>
        <v>6.9556444457999991</v>
      </c>
      <c r="J24" s="222">
        <f t="shared" si="24"/>
        <v>7.164313779173999</v>
      </c>
      <c r="K24" s="222">
        <f t="shared" si="24"/>
        <v>7.379243192549219</v>
      </c>
      <c r="L24" s="222">
        <f t="shared" si="24"/>
        <v>7.6006204883256956</v>
      </c>
      <c r="M24" s="222">
        <f t="shared" si="24"/>
        <v>7.8286391029754663</v>
      </c>
    </row>
    <row r="25" spans="1:13">
      <c r="A25" s="39" t="s">
        <v>2206</v>
      </c>
      <c r="B25" s="94" t="s">
        <v>2338</v>
      </c>
      <c r="C25" s="40">
        <f>+C26+C55</f>
        <v>23243</v>
      </c>
      <c r="D25" s="40">
        <f>+D26+D55</f>
        <v>14911</v>
      </c>
      <c r="E25" s="40">
        <f t="shared" ref="E25:F25" si="25">+E26+E55</f>
        <v>15358.33</v>
      </c>
      <c r="F25" s="40">
        <f t="shared" si="25"/>
        <v>15819.079900000001</v>
      </c>
      <c r="G25" s="40">
        <f t="shared" ref="G25:M25" si="26">+G26+G55</f>
        <v>16293.652296999999</v>
      </c>
      <c r="H25" s="40">
        <f t="shared" si="26"/>
        <v>16782.461865910002</v>
      </c>
      <c r="I25" s="40">
        <f t="shared" si="26"/>
        <v>17285.935721887297</v>
      </c>
      <c r="J25" s="40">
        <f t="shared" si="26"/>
        <v>17804.513793543916</v>
      </c>
      <c r="K25" s="40">
        <f t="shared" si="26"/>
        <v>18338.649207350234</v>
      </c>
      <c r="L25" s="40">
        <f t="shared" si="26"/>
        <v>18888.80868357074</v>
      </c>
      <c r="M25" s="40">
        <f t="shared" si="26"/>
        <v>19455.472944077861</v>
      </c>
    </row>
    <row r="26" spans="1:13">
      <c r="A26" s="46" t="s">
        <v>2339</v>
      </c>
      <c r="B26" s="94" t="s">
        <v>2340</v>
      </c>
      <c r="C26" s="40">
        <f>+C27+C40+C43+C44+C45</f>
        <v>23243</v>
      </c>
      <c r="D26" s="40">
        <f>+D27+D40+D43+D44+D45</f>
        <v>14911</v>
      </c>
      <c r="E26" s="40">
        <f t="shared" ref="E26:F26" si="27">+E27+E40+E43+E44+E45</f>
        <v>15358.33</v>
      </c>
      <c r="F26" s="40">
        <f t="shared" si="27"/>
        <v>15819.079900000001</v>
      </c>
      <c r="G26" s="40">
        <f t="shared" ref="G26:M26" si="28">+G27+G40+G43+G44+G45</f>
        <v>16293.652296999999</v>
      </c>
      <c r="H26" s="40">
        <f t="shared" si="28"/>
        <v>16782.461865910002</v>
      </c>
      <c r="I26" s="40">
        <f t="shared" si="28"/>
        <v>17285.935721887297</v>
      </c>
      <c r="J26" s="40">
        <f t="shared" si="28"/>
        <v>17804.513793543916</v>
      </c>
      <c r="K26" s="40">
        <f t="shared" si="28"/>
        <v>18338.649207350234</v>
      </c>
      <c r="L26" s="40">
        <f t="shared" si="28"/>
        <v>18888.80868357074</v>
      </c>
      <c r="M26" s="40">
        <f t="shared" si="28"/>
        <v>19455.472944077861</v>
      </c>
    </row>
    <row r="27" spans="1:13">
      <c r="A27" s="55" t="s">
        <v>2341</v>
      </c>
      <c r="B27" s="97" t="s">
        <v>2342</v>
      </c>
      <c r="C27" s="57">
        <f>+C28+C29+C30</f>
        <v>1341</v>
      </c>
      <c r="D27" s="57">
        <f>+D28+D29+D30</f>
        <v>1180</v>
      </c>
      <c r="E27" s="57">
        <f t="shared" ref="E27:F27" si="29">+E28+E29+E30</f>
        <v>1215.4000000000001</v>
      </c>
      <c r="F27" s="57">
        <f t="shared" si="29"/>
        <v>1251.8620000000001</v>
      </c>
      <c r="G27" s="57">
        <f t="shared" ref="G27:M27" si="30">+G28+G29+G30</f>
        <v>1289.41786</v>
      </c>
      <c r="H27" s="57">
        <f t="shared" si="30"/>
        <v>1328.1003958000001</v>
      </c>
      <c r="I27" s="57">
        <f t="shared" si="30"/>
        <v>1367.9434076739999</v>
      </c>
      <c r="J27" s="57">
        <f t="shared" si="30"/>
        <v>1408.9817099042202</v>
      </c>
      <c r="K27" s="57">
        <f t="shared" si="30"/>
        <v>1451.2511612013468</v>
      </c>
      <c r="L27" s="57">
        <f t="shared" si="30"/>
        <v>1494.7886960373871</v>
      </c>
      <c r="M27" s="57">
        <f t="shared" si="30"/>
        <v>1539.6323569185088</v>
      </c>
    </row>
    <row r="28" spans="1:13">
      <c r="A28" s="41" t="s">
        <v>2343</v>
      </c>
      <c r="B28" s="47" t="s">
        <v>2344</v>
      </c>
      <c r="C28" s="222">
        <v>821</v>
      </c>
      <c r="D28" s="222">
        <v>873</v>
      </c>
      <c r="E28" s="222">
        <f t="shared" ref="E28:M28" si="31">D28+(D28*E$74)</f>
        <v>899.19</v>
      </c>
      <c r="F28" s="222">
        <f t="shared" si="31"/>
        <v>926.16570000000002</v>
      </c>
      <c r="G28" s="222">
        <f t="shared" si="31"/>
        <v>953.95067100000006</v>
      </c>
      <c r="H28" s="222">
        <f t="shared" si="31"/>
        <v>982.56919113000004</v>
      </c>
      <c r="I28" s="222">
        <f t="shared" si="31"/>
        <v>1012.0462668639001</v>
      </c>
      <c r="J28" s="222">
        <f t="shared" si="31"/>
        <v>1042.4076548698172</v>
      </c>
      <c r="K28" s="222">
        <f t="shared" si="31"/>
        <v>1073.6798845159117</v>
      </c>
      <c r="L28" s="222">
        <f t="shared" si="31"/>
        <v>1105.8902810513891</v>
      </c>
      <c r="M28" s="222">
        <f t="shared" si="31"/>
        <v>1139.0669894829307</v>
      </c>
    </row>
    <row r="29" spans="1:13">
      <c r="A29" s="41" t="s">
        <v>2345</v>
      </c>
      <c r="B29" s="47" t="s">
        <v>2346</v>
      </c>
      <c r="C29" s="222">
        <v>347</v>
      </c>
      <c r="D29" s="222">
        <v>184</v>
      </c>
      <c r="E29" s="222">
        <f t="shared" ref="E29:M29" si="32">D29+(D29*E$74)</f>
        <v>189.52</v>
      </c>
      <c r="F29" s="222">
        <f t="shared" si="32"/>
        <v>195.2056</v>
      </c>
      <c r="G29" s="222">
        <f t="shared" si="32"/>
        <v>201.061768</v>
      </c>
      <c r="H29" s="222">
        <f t="shared" si="32"/>
        <v>207.09362103999999</v>
      </c>
      <c r="I29" s="222">
        <f t="shared" si="32"/>
        <v>213.30642967119999</v>
      </c>
      <c r="J29" s="222">
        <f t="shared" si="32"/>
        <v>219.70562256133599</v>
      </c>
      <c r="K29" s="222">
        <f t="shared" si="32"/>
        <v>226.29679123817607</v>
      </c>
      <c r="L29" s="222">
        <f t="shared" si="32"/>
        <v>233.08569497532136</v>
      </c>
      <c r="M29" s="222">
        <f t="shared" si="32"/>
        <v>240.078265824581</v>
      </c>
    </row>
    <row r="30" spans="1:13" s="228" customFormat="1">
      <c r="A30" s="55" t="s">
        <v>2347</v>
      </c>
      <c r="B30" s="97" t="s">
        <v>2348</v>
      </c>
      <c r="C30" s="57">
        <f>SUM(C31:C39)</f>
        <v>173</v>
      </c>
      <c r="D30" s="57">
        <f>SUM(D31:D39)</f>
        <v>123</v>
      </c>
      <c r="E30" s="57">
        <f t="shared" ref="E30:F30" si="33">SUM(E31:E39)</f>
        <v>126.69</v>
      </c>
      <c r="F30" s="57">
        <f t="shared" si="33"/>
        <v>130.4907</v>
      </c>
      <c r="G30" s="57">
        <f t="shared" ref="G30:M30" si="34">SUM(G31:G39)</f>
        <v>134.40542099999999</v>
      </c>
      <c r="H30" s="57">
        <f t="shared" si="34"/>
        <v>138.43758363000001</v>
      </c>
      <c r="I30" s="57">
        <f t="shared" si="34"/>
        <v>142.59071113890002</v>
      </c>
      <c r="J30" s="57">
        <f t="shared" si="34"/>
        <v>146.868432473067</v>
      </c>
      <c r="K30" s="57">
        <f t="shared" si="34"/>
        <v>151.274485447259</v>
      </c>
      <c r="L30" s="57">
        <f t="shared" si="34"/>
        <v>155.81272001067677</v>
      </c>
      <c r="M30" s="57">
        <f t="shared" si="34"/>
        <v>160.48710161099706</v>
      </c>
    </row>
    <row r="31" spans="1:13">
      <c r="A31" s="47" t="s">
        <v>2349</v>
      </c>
      <c r="B31" s="98" t="s">
        <v>2350</v>
      </c>
      <c r="C31" s="222">
        <v>40</v>
      </c>
      <c r="D31" s="222">
        <v>41</v>
      </c>
      <c r="E31" s="222">
        <f t="shared" ref="E31:M31" si="35">D31+(D31*E$74)</f>
        <v>42.23</v>
      </c>
      <c r="F31" s="222">
        <f t="shared" si="35"/>
        <v>43.496899999999997</v>
      </c>
      <c r="G31" s="222">
        <f t="shared" si="35"/>
        <v>44.801806999999997</v>
      </c>
      <c r="H31" s="222">
        <f t="shared" si="35"/>
        <v>46.14586121</v>
      </c>
      <c r="I31" s="222">
        <f t="shared" si="35"/>
        <v>47.530237046300002</v>
      </c>
      <c r="J31" s="222">
        <f t="shared" si="35"/>
        <v>48.956144157689003</v>
      </c>
      <c r="K31" s="222">
        <f t="shared" si="35"/>
        <v>50.42482848241967</v>
      </c>
      <c r="L31" s="222">
        <f t="shared" si="35"/>
        <v>51.937573336892257</v>
      </c>
      <c r="M31" s="222">
        <f t="shared" si="35"/>
        <v>53.495700536999024</v>
      </c>
    </row>
    <row r="32" spans="1:13">
      <c r="A32" s="43" t="s">
        <v>2351</v>
      </c>
      <c r="B32" s="98" t="s">
        <v>2352</v>
      </c>
      <c r="C32" s="222">
        <v>75</v>
      </c>
      <c r="D32" s="222">
        <v>82</v>
      </c>
      <c r="E32" s="222">
        <f t="shared" ref="E32:M32" si="36">D32+(D32*E$74)</f>
        <v>84.46</v>
      </c>
      <c r="F32" s="222">
        <f t="shared" si="36"/>
        <v>86.993799999999993</v>
      </c>
      <c r="G32" s="222">
        <f t="shared" si="36"/>
        <v>89.603613999999993</v>
      </c>
      <c r="H32" s="222">
        <f t="shared" si="36"/>
        <v>92.291722419999999</v>
      </c>
      <c r="I32" s="222">
        <f t="shared" si="36"/>
        <v>95.060474092600003</v>
      </c>
      <c r="J32" s="222">
        <f t="shared" si="36"/>
        <v>97.912288315378007</v>
      </c>
      <c r="K32" s="222">
        <f t="shared" si="36"/>
        <v>100.84965696483934</v>
      </c>
      <c r="L32" s="222">
        <f t="shared" si="36"/>
        <v>103.87514667378451</v>
      </c>
      <c r="M32" s="222">
        <f t="shared" si="36"/>
        <v>106.99140107399805</v>
      </c>
    </row>
    <row r="33" spans="1:13">
      <c r="A33" s="41" t="s">
        <v>2353</v>
      </c>
      <c r="B33" s="98" t="s">
        <v>2354</v>
      </c>
      <c r="C33" s="222">
        <v>0</v>
      </c>
      <c r="D33" s="222">
        <v>0</v>
      </c>
      <c r="E33" s="222">
        <f t="shared" ref="E33:M33" si="37">D33+(D33*E$74)</f>
        <v>0</v>
      </c>
      <c r="F33" s="222">
        <f t="shared" si="37"/>
        <v>0</v>
      </c>
      <c r="G33" s="222">
        <f t="shared" si="37"/>
        <v>0</v>
      </c>
      <c r="H33" s="222">
        <f t="shared" si="37"/>
        <v>0</v>
      </c>
      <c r="I33" s="222">
        <f t="shared" si="37"/>
        <v>0</v>
      </c>
      <c r="J33" s="222">
        <f t="shared" si="37"/>
        <v>0</v>
      </c>
      <c r="K33" s="222">
        <f t="shared" si="37"/>
        <v>0</v>
      </c>
      <c r="L33" s="222">
        <f t="shared" si="37"/>
        <v>0</v>
      </c>
      <c r="M33" s="222">
        <f t="shared" si="37"/>
        <v>0</v>
      </c>
    </row>
    <row r="34" spans="1:13">
      <c r="A34" s="41" t="s">
        <v>2355</v>
      </c>
      <c r="B34" s="98" t="s">
        <v>2356</v>
      </c>
      <c r="C34" s="222">
        <v>0</v>
      </c>
      <c r="D34" s="222">
        <v>0</v>
      </c>
      <c r="E34" s="222">
        <f t="shared" ref="E34:M34" si="38">D34+(D34*E$74)</f>
        <v>0</v>
      </c>
      <c r="F34" s="222">
        <f t="shared" si="38"/>
        <v>0</v>
      </c>
      <c r="G34" s="222">
        <f t="shared" si="38"/>
        <v>0</v>
      </c>
      <c r="H34" s="222">
        <f t="shared" si="38"/>
        <v>0</v>
      </c>
      <c r="I34" s="222">
        <f t="shared" si="38"/>
        <v>0</v>
      </c>
      <c r="J34" s="222">
        <f t="shared" si="38"/>
        <v>0</v>
      </c>
      <c r="K34" s="222">
        <f t="shared" si="38"/>
        <v>0</v>
      </c>
      <c r="L34" s="222">
        <f t="shared" si="38"/>
        <v>0</v>
      </c>
      <c r="M34" s="222">
        <f t="shared" si="38"/>
        <v>0</v>
      </c>
    </row>
    <row r="35" spans="1:13">
      <c r="A35" s="48" t="s">
        <v>2357</v>
      </c>
      <c r="B35" s="98" t="s">
        <v>2358</v>
      </c>
      <c r="C35" s="222">
        <v>0</v>
      </c>
      <c r="D35" s="222">
        <v>0</v>
      </c>
      <c r="E35" s="222">
        <f t="shared" ref="E35:M35" si="39">D35+(D35*E$74)</f>
        <v>0</v>
      </c>
      <c r="F35" s="222">
        <f t="shared" si="39"/>
        <v>0</v>
      </c>
      <c r="G35" s="222">
        <f t="shared" si="39"/>
        <v>0</v>
      </c>
      <c r="H35" s="222">
        <f t="shared" si="39"/>
        <v>0</v>
      </c>
      <c r="I35" s="222">
        <f t="shared" si="39"/>
        <v>0</v>
      </c>
      <c r="J35" s="222">
        <f t="shared" si="39"/>
        <v>0</v>
      </c>
      <c r="K35" s="222">
        <f t="shared" si="39"/>
        <v>0</v>
      </c>
      <c r="L35" s="222">
        <f t="shared" si="39"/>
        <v>0</v>
      </c>
      <c r="M35" s="222">
        <f t="shared" si="39"/>
        <v>0</v>
      </c>
    </row>
    <row r="36" spans="1:13">
      <c r="A36" s="41" t="s">
        <v>2359</v>
      </c>
      <c r="B36" s="98" t="s">
        <v>2360</v>
      </c>
      <c r="C36" s="222">
        <v>0</v>
      </c>
      <c r="D36" s="222">
        <v>0</v>
      </c>
      <c r="E36" s="222">
        <f t="shared" ref="E36:M36" si="40">D36+(D36*E$74)</f>
        <v>0</v>
      </c>
      <c r="F36" s="222">
        <f t="shared" si="40"/>
        <v>0</v>
      </c>
      <c r="G36" s="222">
        <f t="shared" si="40"/>
        <v>0</v>
      </c>
      <c r="H36" s="222">
        <f t="shared" si="40"/>
        <v>0</v>
      </c>
      <c r="I36" s="222">
        <f t="shared" si="40"/>
        <v>0</v>
      </c>
      <c r="J36" s="222">
        <f t="shared" si="40"/>
        <v>0</v>
      </c>
      <c r="K36" s="222">
        <f t="shared" si="40"/>
        <v>0</v>
      </c>
      <c r="L36" s="222">
        <f t="shared" si="40"/>
        <v>0</v>
      </c>
      <c r="M36" s="222">
        <f t="shared" si="40"/>
        <v>0</v>
      </c>
    </row>
    <row r="37" spans="1:13">
      <c r="A37" s="41" t="s">
        <v>2361</v>
      </c>
      <c r="B37" s="98" t="s">
        <v>2362</v>
      </c>
      <c r="C37" s="222">
        <v>0</v>
      </c>
      <c r="D37" s="222">
        <v>0</v>
      </c>
      <c r="E37" s="222">
        <f t="shared" ref="E37:M37" si="41">D37+(D37*E$74)</f>
        <v>0</v>
      </c>
      <c r="F37" s="222">
        <f t="shared" si="41"/>
        <v>0</v>
      </c>
      <c r="G37" s="222">
        <f t="shared" si="41"/>
        <v>0</v>
      </c>
      <c r="H37" s="222">
        <f t="shared" si="41"/>
        <v>0</v>
      </c>
      <c r="I37" s="222">
        <f t="shared" si="41"/>
        <v>0</v>
      </c>
      <c r="J37" s="222">
        <f t="shared" si="41"/>
        <v>0</v>
      </c>
      <c r="K37" s="222">
        <f t="shared" si="41"/>
        <v>0</v>
      </c>
      <c r="L37" s="222">
        <f t="shared" si="41"/>
        <v>0</v>
      </c>
      <c r="M37" s="222">
        <f t="shared" si="41"/>
        <v>0</v>
      </c>
    </row>
    <row r="38" spans="1:13">
      <c r="A38" s="41" t="s">
        <v>2363</v>
      </c>
      <c r="B38" s="98" t="s">
        <v>2364</v>
      </c>
      <c r="C38" s="222">
        <v>58</v>
      </c>
      <c r="D38" s="222">
        <v>0</v>
      </c>
      <c r="E38" s="222">
        <f t="shared" ref="E38:M38" si="42">D38+(D38*E$74)</f>
        <v>0</v>
      </c>
      <c r="F38" s="222">
        <f t="shared" si="42"/>
        <v>0</v>
      </c>
      <c r="G38" s="222">
        <f t="shared" si="42"/>
        <v>0</v>
      </c>
      <c r="H38" s="222">
        <f t="shared" si="42"/>
        <v>0</v>
      </c>
      <c r="I38" s="222">
        <f t="shared" si="42"/>
        <v>0</v>
      </c>
      <c r="J38" s="222">
        <f t="shared" si="42"/>
        <v>0</v>
      </c>
      <c r="K38" s="222">
        <f t="shared" si="42"/>
        <v>0</v>
      </c>
      <c r="L38" s="222">
        <f t="shared" si="42"/>
        <v>0</v>
      </c>
      <c r="M38" s="222">
        <f t="shared" si="42"/>
        <v>0</v>
      </c>
    </row>
    <row r="39" spans="1:13">
      <c r="A39" s="41" t="s">
        <v>2365</v>
      </c>
      <c r="B39" s="98" t="s">
        <v>2366</v>
      </c>
      <c r="C39" s="222">
        <v>0</v>
      </c>
      <c r="D39" s="222">
        <v>0</v>
      </c>
      <c r="E39" s="222">
        <f t="shared" ref="E39:M39" si="43">D39+(D39*E$74)</f>
        <v>0</v>
      </c>
      <c r="F39" s="222">
        <f t="shared" si="43"/>
        <v>0</v>
      </c>
      <c r="G39" s="222">
        <f t="shared" si="43"/>
        <v>0</v>
      </c>
      <c r="H39" s="222">
        <f t="shared" si="43"/>
        <v>0</v>
      </c>
      <c r="I39" s="222">
        <f t="shared" si="43"/>
        <v>0</v>
      </c>
      <c r="J39" s="222">
        <f t="shared" si="43"/>
        <v>0</v>
      </c>
      <c r="K39" s="222">
        <f t="shared" si="43"/>
        <v>0</v>
      </c>
      <c r="L39" s="222">
        <f t="shared" si="43"/>
        <v>0</v>
      </c>
      <c r="M39" s="222">
        <f t="shared" si="43"/>
        <v>0</v>
      </c>
    </row>
    <row r="40" spans="1:13">
      <c r="A40" s="55" t="s">
        <v>2367</v>
      </c>
      <c r="B40" s="97" t="s">
        <v>2368</v>
      </c>
      <c r="C40" s="220">
        <f>+C41+C42</f>
        <v>0</v>
      </c>
      <c r="D40" s="57">
        <f>+D41+D42</f>
        <v>0</v>
      </c>
      <c r="E40" s="57">
        <f t="shared" ref="E40:F40" si="44">+E41+E42</f>
        <v>0</v>
      </c>
      <c r="F40" s="57">
        <f t="shared" si="44"/>
        <v>0</v>
      </c>
      <c r="G40" s="57">
        <f t="shared" ref="G40:M40" si="45">+G41+G42</f>
        <v>0</v>
      </c>
      <c r="H40" s="57">
        <f t="shared" si="45"/>
        <v>0</v>
      </c>
      <c r="I40" s="57">
        <f t="shared" si="45"/>
        <v>0</v>
      </c>
      <c r="J40" s="57">
        <f t="shared" si="45"/>
        <v>0</v>
      </c>
      <c r="K40" s="57">
        <f t="shared" si="45"/>
        <v>0</v>
      </c>
      <c r="L40" s="57">
        <f t="shared" si="45"/>
        <v>0</v>
      </c>
      <c r="M40" s="57">
        <f t="shared" si="45"/>
        <v>0</v>
      </c>
    </row>
    <row r="41" spans="1:13">
      <c r="A41" s="43" t="s">
        <v>2369</v>
      </c>
      <c r="B41" s="98" t="s">
        <v>2370</v>
      </c>
      <c r="C41" s="222">
        <v>0</v>
      </c>
      <c r="D41" s="222">
        <v>0</v>
      </c>
      <c r="E41" s="222">
        <f t="shared" ref="E41:M41" si="46">D41+(D41*E$74)</f>
        <v>0</v>
      </c>
      <c r="F41" s="222">
        <f t="shared" si="46"/>
        <v>0</v>
      </c>
      <c r="G41" s="222">
        <f t="shared" si="46"/>
        <v>0</v>
      </c>
      <c r="H41" s="222">
        <f t="shared" si="46"/>
        <v>0</v>
      </c>
      <c r="I41" s="222">
        <f t="shared" si="46"/>
        <v>0</v>
      </c>
      <c r="J41" s="222">
        <f t="shared" si="46"/>
        <v>0</v>
      </c>
      <c r="K41" s="222">
        <f t="shared" si="46"/>
        <v>0</v>
      </c>
      <c r="L41" s="222">
        <f t="shared" si="46"/>
        <v>0</v>
      </c>
      <c r="M41" s="222">
        <f t="shared" si="46"/>
        <v>0</v>
      </c>
    </row>
    <row r="42" spans="1:13">
      <c r="A42" s="43" t="s">
        <v>2371</v>
      </c>
      <c r="B42" s="98" t="s">
        <v>2372</v>
      </c>
      <c r="C42" s="222">
        <v>0</v>
      </c>
      <c r="D42" s="222">
        <v>0</v>
      </c>
      <c r="E42" s="222">
        <f t="shared" ref="E42:M42" si="47">D42+(D42*E$74)</f>
        <v>0</v>
      </c>
      <c r="F42" s="222">
        <f t="shared" si="47"/>
        <v>0</v>
      </c>
      <c r="G42" s="222">
        <f t="shared" si="47"/>
        <v>0</v>
      </c>
      <c r="H42" s="222">
        <f t="shared" si="47"/>
        <v>0</v>
      </c>
      <c r="I42" s="222">
        <f t="shared" si="47"/>
        <v>0</v>
      </c>
      <c r="J42" s="222">
        <f t="shared" si="47"/>
        <v>0</v>
      </c>
      <c r="K42" s="222">
        <f t="shared" si="47"/>
        <v>0</v>
      </c>
      <c r="L42" s="222">
        <f t="shared" si="47"/>
        <v>0</v>
      </c>
      <c r="M42" s="222">
        <f t="shared" si="47"/>
        <v>0</v>
      </c>
    </row>
    <row r="43" spans="1:13" ht="24">
      <c r="A43" s="43" t="s">
        <v>2373</v>
      </c>
      <c r="B43" s="99" t="s">
        <v>2374</v>
      </c>
      <c r="C43" s="222">
        <v>21902</v>
      </c>
      <c r="D43" s="222">
        <v>13731</v>
      </c>
      <c r="E43" s="222">
        <f t="shared" ref="E43:M43" si="48">D43+(D43*E$74)</f>
        <v>14142.93</v>
      </c>
      <c r="F43" s="222">
        <f t="shared" si="48"/>
        <v>14567.2179</v>
      </c>
      <c r="G43" s="222">
        <f t="shared" si="48"/>
        <v>15004.234436999999</v>
      </c>
      <c r="H43" s="222">
        <f t="shared" si="48"/>
        <v>15454.36147011</v>
      </c>
      <c r="I43" s="222">
        <f t="shared" si="48"/>
        <v>15917.992314213299</v>
      </c>
      <c r="J43" s="222">
        <f t="shared" si="48"/>
        <v>16395.532083639697</v>
      </c>
      <c r="K43" s="222">
        <f t="shared" si="48"/>
        <v>16887.398046148886</v>
      </c>
      <c r="L43" s="222">
        <f t="shared" si="48"/>
        <v>17394.019987533353</v>
      </c>
      <c r="M43" s="222">
        <f t="shared" si="48"/>
        <v>17915.840587159353</v>
      </c>
    </row>
    <row r="44" spans="1:13">
      <c r="A44" s="41" t="s">
        <v>2375</v>
      </c>
      <c r="B44" s="47" t="s">
        <v>2376</v>
      </c>
      <c r="C44" s="222">
        <v>0</v>
      </c>
      <c r="D44" s="222">
        <v>0</v>
      </c>
      <c r="E44" s="222">
        <f t="shared" ref="E44:M44" si="49">D44+(D44*E$74)</f>
        <v>0</v>
      </c>
      <c r="F44" s="222">
        <f t="shared" si="49"/>
        <v>0</v>
      </c>
      <c r="G44" s="222">
        <f t="shared" si="49"/>
        <v>0</v>
      </c>
      <c r="H44" s="222">
        <f t="shared" si="49"/>
        <v>0</v>
      </c>
      <c r="I44" s="222">
        <f t="shared" si="49"/>
        <v>0</v>
      </c>
      <c r="J44" s="222">
        <f t="shared" si="49"/>
        <v>0</v>
      </c>
      <c r="K44" s="222">
        <f t="shared" si="49"/>
        <v>0</v>
      </c>
      <c r="L44" s="222">
        <f t="shared" si="49"/>
        <v>0</v>
      </c>
      <c r="M44" s="222">
        <f t="shared" si="49"/>
        <v>0</v>
      </c>
    </row>
    <row r="45" spans="1:13">
      <c r="A45" s="41" t="s">
        <v>2377</v>
      </c>
      <c r="B45" s="100" t="s">
        <v>2378</v>
      </c>
      <c r="C45" s="222">
        <v>0</v>
      </c>
      <c r="D45" s="222">
        <v>0</v>
      </c>
      <c r="E45" s="222">
        <f t="shared" ref="E45:M45" si="50">D45+(D45*E$74)</f>
        <v>0</v>
      </c>
      <c r="F45" s="222">
        <f t="shared" si="50"/>
        <v>0</v>
      </c>
      <c r="G45" s="222">
        <f t="shared" si="50"/>
        <v>0</v>
      </c>
      <c r="H45" s="222">
        <f t="shared" si="50"/>
        <v>0</v>
      </c>
      <c r="I45" s="222">
        <f t="shared" si="50"/>
        <v>0</v>
      </c>
      <c r="J45" s="222">
        <f t="shared" si="50"/>
        <v>0</v>
      </c>
      <c r="K45" s="222">
        <f t="shared" si="50"/>
        <v>0</v>
      </c>
      <c r="L45" s="222">
        <f t="shared" si="50"/>
        <v>0</v>
      </c>
      <c r="M45" s="222">
        <f t="shared" si="50"/>
        <v>0</v>
      </c>
    </row>
    <row r="46" spans="1:13">
      <c r="A46" s="46" t="s">
        <v>2379</v>
      </c>
      <c r="B46" s="94" t="s">
        <v>2380</v>
      </c>
      <c r="C46" s="40">
        <f>+C6-C26</f>
        <v>-6661</v>
      </c>
      <c r="D46" s="40">
        <f>+D6-D26</f>
        <v>201</v>
      </c>
      <c r="E46" s="40">
        <f t="shared" ref="E46:F46" si="51">+E6-E26</f>
        <v>207.03000000000065</v>
      </c>
      <c r="F46" s="40">
        <f t="shared" si="51"/>
        <v>213.24090000000069</v>
      </c>
      <c r="G46" s="40">
        <f t="shared" ref="G46:M46" si="52">+G6-G26</f>
        <v>219.63812700000017</v>
      </c>
      <c r="H46" s="40">
        <f t="shared" si="52"/>
        <v>226.22727080999539</v>
      </c>
      <c r="I46" s="40">
        <f t="shared" si="52"/>
        <v>233.01408893430198</v>
      </c>
      <c r="J46" s="40">
        <f t="shared" si="52"/>
        <v>240.00451160232842</v>
      </c>
      <c r="K46" s="40">
        <f t="shared" si="52"/>
        <v>247.20464695039846</v>
      </c>
      <c r="L46" s="40">
        <f t="shared" si="52"/>
        <v>254.62078635891521</v>
      </c>
      <c r="M46" s="40">
        <f t="shared" si="52"/>
        <v>262.25940994968187</v>
      </c>
    </row>
    <row r="47" spans="1:13">
      <c r="A47" s="39" t="s">
        <v>2381</v>
      </c>
      <c r="B47" s="94" t="s">
        <v>2382</v>
      </c>
      <c r="C47" s="40">
        <f>SUM(C48:C54)</f>
        <v>6661</v>
      </c>
      <c r="D47" s="40">
        <f>SUM(D48:D54)</f>
        <v>74</v>
      </c>
      <c r="E47" s="40">
        <f t="shared" ref="E47:F47" si="53">SUM(E48:E54)</f>
        <v>76.22</v>
      </c>
      <c r="F47" s="40">
        <f t="shared" si="53"/>
        <v>78.506599999999992</v>
      </c>
      <c r="G47" s="40">
        <f t="shared" ref="G47:M47" si="54">SUM(G48:G54)</f>
        <v>80.861797999999993</v>
      </c>
      <c r="H47" s="40">
        <f t="shared" si="54"/>
        <v>83.287651940000003</v>
      </c>
      <c r="I47" s="40">
        <f t="shared" si="54"/>
        <v>85.786281498200012</v>
      </c>
      <c r="J47" s="40">
        <f t="shared" si="54"/>
        <v>88.359869943146009</v>
      </c>
      <c r="K47" s="40">
        <f t="shared" si="54"/>
        <v>91.010666041440388</v>
      </c>
      <c r="L47" s="40">
        <f t="shared" si="54"/>
        <v>93.7409860226836</v>
      </c>
      <c r="M47" s="40">
        <f t="shared" si="54"/>
        <v>96.553215603364109</v>
      </c>
    </row>
    <row r="48" spans="1:13">
      <c r="A48" s="42" t="s">
        <v>2383</v>
      </c>
      <c r="B48" s="98" t="s">
        <v>2384</v>
      </c>
      <c r="C48" s="222">
        <v>2073</v>
      </c>
      <c r="D48" s="222">
        <v>0</v>
      </c>
      <c r="E48" s="222">
        <f t="shared" ref="E48:M48" si="55">D48+(D48*E$74)</f>
        <v>0</v>
      </c>
      <c r="F48" s="222">
        <f t="shared" si="55"/>
        <v>0</v>
      </c>
      <c r="G48" s="222">
        <f t="shared" si="55"/>
        <v>0</v>
      </c>
      <c r="H48" s="222">
        <f t="shared" si="55"/>
        <v>0</v>
      </c>
      <c r="I48" s="222">
        <f t="shared" si="55"/>
        <v>0</v>
      </c>
      <c r="J48" s="222">
        <f t="shared" si="55"/>
        <v>0</v>
      </c>
      <c r="K48" s="222">
        <f t="shared" si="55"/>
        <v>0</v>
      </c>
      <c r="L48" s="222">
        <f t="shared" si="55"/>
        <v>0</v>
      </c>
      <c r="M48" s="222">
        <f t="shared" si="55"/>
        <v>0</v>
      </c>
    </row>
    <row r="49" spans="1:13">
      <c r="A49" s="42" t="s">
        <v>2385</v>
      </c>
      <c r="B49" s="98" t="s">
        <v>2386</v>
      </c>
      <c r="C49" s="222">
        <v>0</v>
      </c>
      <c r="D49" s="222">
        <v>0</v>
      </c>
      <c r="E49" s="222">
        <f t="shared" ref="E49:M49" si="56">D49+(D49*E$74)</f>
        <v>0</v>
      </c>
      <c r="F49" s="222">
        <f t="shared" si="56"/>
        <v>0</v>
      </c>
      <c r="G49" s="222">
        <f t="shared" si="56"/>
        <v>0</v>
      </c>
      <c r="H49" s="222">
        <f t="shared" si="56"/>
        <v>0</v>
      </c>
      <c r="I49" s="222">
        <f t="shared" si="56"/>
        <v>0</v>
      </c>
      <c r="J49" s="222">
        <f t="shared" si="56"/>
        <v>0</v>
      </c>
      <c r="K49" s="222">
        <f t="shared" si="56"/>
        <v>0</v>
      </c>
      <c r="L49" s="222">
        <f t="shared" si="56"/>
        <v>0</v>
      </c>
      <c r="M49" s="222">
        <f t="shared" si="56"/>
        <v>0</v>
      </c>
    </row>
    <row r="50" spans="1:13">
      <c r="A50" s="42" t="s">
        <v>2387</v>
      </c>
      <c r="B50" s="98" t="s">
        <v>2388</v>
      </c>
      <c r="C50" s="222">
        <v>0</v>
      </c>
      <c r="D50" s="222">
        <v>0</v>
      </c>
      <c r="E50" s="222">
        <f t="shared" ref="E50:M50" si="57">D50+(D50*E$74)</f>
        <v>0</v>
      </c>
      <c r="F50" s="222">
        <f t="shared" si="57"/>
        <v>0</v>
      </c>
      <c r="G50" s="222">
        <f t="shared" si="57"/>
        <v>0</v>
      </c>
      <c r="H50" s="222">
        <f t="shared" si="57"/>
        <v>0</v>
      </c>
      <c r="I50" s="222">
        <f t="shared" si="57"/>
        <v>0</v>
      </c>
      <c r="J50" s="222">
        <f t="shared" si="57"/>
        <v>0</v>
      </c>
      <c r="K50" s="222">
        <f t="shared" si="57"/>
        <v>0</v>
      </c>
      <c r="L50" s="222">
        <f t="shared" si="57"/>
        <v>0</v>
      </c>
      <c r="M50" s="222">
        <f t="shared" si="57"/>
        <v>0</v>
      </c>
    </row>
    <row r="51" spans="1:13">
      <c r="A51" s="42" t="s">
        <v>2389</v>
      </c>
      <c r="B51" s="98" t="s">
        <v>2390</v>
      </c>
      <c r="C51" s="222">
        <v>12</v>
      </c>
      <c r="D51" s="222">
        <v>72</v>
      </c>
      <c r="E51" s="222">
        <f t="shared" ref="E51:M51" si="58">D51+(D51*E$74)</f>
        <v>74.16</v>
      </c>
      <c r="F51" s="222">
        <f t="shared" si="58"/>
        <v>76.384799999999998</v>
      </c>
      <c r="G51" s="222">
        <f t="shared" si="58"/>
        <v>78.676344</v>
      </c>
      <c r="H51" s="222">
        <f t="shared" si="58"/>
        <v>81.036634320000005</v>
      </c>
      <c r="I51" s="222">
        <f t="shared" si="58"/>
        <v>83.46773334960001</v>
      </c>
      <c r="J51" s="222">
        <f t="shared" si="58"/>
        <v>85.971765350088006</v>
      </c>
      <c r="K51" s="222">
        <f t="shared" si="58"/>
        <v>88.550918310590646</v>
      </c>
      <c r="L51" s="222">
        <f t="shared" si="58"/>
        <v>91.207445859908361</v>
      </c>
      <c r="M51" s="222">
        <f t="shared" si="58"/>
        <v>93.943669235705613</v>
      </c>
    </row>
    <row r="52" spans="1:13">
      <c r="A52" s="42" t="s">
        <v>2391</v>
      </c>
      <c r="B52" s="98" t="s">
        <v>2392</v>
      </c>
      <c r="C52" s="222">
        <v>0</v>
      </c>
      <c r="D52" s="222">
        <v>0</v>
      </c>
      <c r="E52" s="222">
        <f t="shared" ref="E52:M52" si="59">D52+(D52*E$74)</f>
        <v>0</v>
      </c>
      <c r="F52" s="222">
        <f t="shared" si="59"/>
        <v>0</v>
      </c>
      <c r="G52" s="222">
        <f t="shared" si="59"/>
        <v>0</v>
      </c>
      <c r="H52" s="222">
        <f t="shared" si="59"/>
        <v>0</v>
      </c>
      <c r="I52" s="222">
        <f t="shared" si="59"/>
        <v>0</v>
      </c>
      <c r="J52" s="222">
        <f t="shared" si="59"/>
        <v>0</v>
      </c>
      <c r="K52" s="222">
        <f t="shared" si="59"/>
        <v>0</v>
      </c>
      <c r="L52" s="222">
        <f t="shared" si="59"/>
        <v>0</v>
      </c>
      <c r="M52" s="222">
        <f t="shared" si="59"/>
        <v>0</v>
      </c>
    </row>
    <row r="53" spans="1:13">
      <c r="A53" s="42" t="s">
        <v>2393</v>
      </c>
      <c r="B53" s="98" t="s">
        <v>2394</v>
      </c>
      <c r="C53" s="222">
        <v>4118</v>
      </c>
      <c r="D53" s="222">
        <v>0</v>
      </c>
      <c r="E53" s="222">
        <f t="shared" ref="E53:M53" si="60">D53+(D53*E$74)</f>
        <v>0</v>
      </c>
      <c r="F53" s="222">
        <f t="shared" si="60"/>
        <v>0</v>
      </c>
      <c r="G53" s="222">
        <f t="shared" si="60"/>
        <v>0</v>
      </c>
      <c r="H53" s="222">
        <f t="shared" si="60"/>
        <v>0</v>
      </c>
      <c r="I53" s="222">
        <f t="shared" si="60"/>
        <v>0</v>
      </c>
      <c r="J53" s="222">
        <f t="shared" si="60"/>
        <v>0</v>
      </c>
      <c r="K53" s="222">
        <f t="shared" si="60"/>
        <v>0</v>
      </c>
      <c r="L53" s="222">
        <f t="shared" si="60"/>
        <v>0</v>
      </c>
      <c r="M53" s="222">
        <f t="shared" si="60"/>
        <v>0</v>
      </c>
    </row>
    <row r="54" spans="1:13">
      <c r="A54" s="42" t="s">
        <v>2395</v>
      </c>
      <c r="B54" s="98" t="s">
        <v>2396</v>
      </c>
      <c r="C54" s="222">
        <v>458</v>
      </c>
      <c r="D54" s="222">
        <v>2</v>
      </c>
      <c r="E54" s="222">
        <f t="shared" ref="E54:M54" si="61">D54+(D54*E$74)</f>
        <v>2.06</v>
      </c>
      <c r="F54" s="222">
        <f t="shared" si="61"/>
        <v>2.1217999999999999</v>
      </c>
      <c r="G54" s="222">
        <f t="shared" si="61"/>
        <v>2.185454</v>
      </c>
      <c r="H54" s="222">
        <f t="shared" si="61"/>
        <v>2.2510176199999998</v>
      </c>
      <c r="I54" s="222">
        <f t="shared" si="61"/>
        <v>2.3185481485999997</v>
      </c>
      <c r="J54" s="222">
        <f t="shared" si="61"/>
        <v>2.3881045930579998</v>
      </c>
      <c r="K54" s="222">
        <f t="shared" si="61"/>
        <v>2.45974773084974</v>
      </c>
      <c r="L54" s="222">
        <f t="shared" si="61"/>
        <v>2.5335401627752323</v>
      </c>
      <c r="M54" s="222">
        <f t="shared" si="61"/>
        <v>2.6095463676584894</v>
      </c>
    </row>
    <row r="55" spans="1:13">
      <c r="A55" s="49" t="s">
        <v>2397</v>
      </c>
      <c r="B55" s="94" t="s">
        <v>2398</v>
      </c>
      <c r="C55" s="40">
        <f>SUM(C56:C57)</f>
        <v>0</v>
      </c>
      <c r="D55" s="40">
        <f>SUM(D56:D57)</f>
        <v>0</v>
      </c>
      <c r="E55" s="40">
        <f t="shared" ref="E55:F55" si="62">SUM(E56:E57)</f>
        <v>0</v>
      </c>
      <c r="F55" s="40">
        <f t="shared" si="62"/>
        <v>0</v>
      </c>
      <c r="G55" s="40">
        <f t="shared" ref="G55:M55" si="63">SUM(G56:G57)</f>
        <v>0</v>
      </c>
      <c r="H55" s="40">
        <f t="shared" si="63"/>
        <v>0</v>
      </c>
      <c r="I55" s="40">
        <f t="shared" si="63"/>
        <v>0</v>
      </c>
      <c r="J55" s="40">
        <f t="shared" si="63"/>
        <v>0</v>
      </c>
      <c r="K55" s="40">
        <f t="shared" si="63"/>
        <v>0</v>
      </c>
      <c r="L55" s="40">
        <f t="shared" si="63"/>
        <v>0</v>
      </c>
      <c r="M55" s="40">
        <f t="shared" si="63"/>
        <v>0</v>
      </c>
    </row>
    <row r="56" spans="1:13">
      <c r="A56" s="43" t="s">
        <v>2399</v>
      </c>
      <c r="B56" s="98" t="s">
        <v>2400</v>
      </c>
      <c r="C56" s="222">
        <v>0</v>
      </c>
      <c r="D56" s="222">
        <v>0</v>
      </c>
      <c r="E56" s="222">
        <f t="shared" ref="E56:M56" si="64">D56+(D56*E$74)</f>
        <v>0</v>
      </c>
      <c r="F56" s="222">
        <f t="shared" si="64"/>
        <v>0</v>
      </c>
      <c r="G56" s="222">
        <f t="shared" si="64"/>
        <v>0</v>
      </c>
      <c r="H56" s="222">
        <f t="shared" si="64"/>
        <v>0</v>
      </c>
      <c r="I56" s="222">
        <f t="shared" si="64"/>
        <v>0</v>
      </c>
      <c r="J56" s="222">
        <f t="shared" si="64"/>
        <v>0</v>
      </c>
      <c r="K56" s="222">
        <f t="shared" si="64"/>
        <v>0</v>
      </c>
      <c r="L56" s="222">
        <f t="shared" si="64"/>
        <v>0</v>
      </c>
      <c r="M56" s="222">
        <f t="shared" si="64"/>
        <v>0</v>
      </c>
    </row>
    <row r="57" spans="1:13">
      <c r="A57" s="47" t="s">
        <v>2401</v>
      </c>
      <c r="B57" s="98" t="s">
        <v>2426</v>
      </c>
      <c r="C57" s="222">
        <v>0</v>
      </c>
      <c r="D57" s="222">
        <v>0</v>
      </c>
      <c r="E57" s="222">
        <f t="shared" ref="E57:M57" si="65">D57+(D57*E$74)</f>
        <v>0</v>
      </c>
      <c r="F57" s="222">
        <f t="shared" si="65"/>
        <v>0</v>
      </c>
      <c r="G57" s="222">
        <f t="shared" si="65"/>
        <v>0</v>
      </c>
      <c r="H57" s="222">
        <f t="shared" si="65"/>
        <v>0</v>
      </c>
      <c r="I57" s="222">
        <f t="shared" si="65"/>
        <v>0</v>
      </c>
      <c r="J57" s="222">
        <f t="shared" si="65"/>
        <v>0</v>
      </c>
      <c r="K57" s="222">
        <f t="shared" si="65"/>
        <v>0</v>
      </c>
      <c r="L57" s="222">
        <f t="shared" si="65"/>
        <v>0</v>
      </c>
      <c r="M57" s="222">
        <f t="shared" si="65"/>
        <v>0</v>
      </c>
    </row>
    <row r="58" spans="1:13">
      <c r="A58" s="46" t="s">
        <v>2402</v>
      </c>
      <c r="B58" s="94" t="s">
        <v>2403</v>
      </c>
      <c r="C58" s="40">
        <f>+C47-C55</f>
        <v>6661</v>
      </c>
      <c r="D58" s="40">
        <f>+D47-D55</f>
        <v>74</v>
      </c>
      <c r="E58" s="40">
        <f t="shared" ref="E58:F58" si="66">+E47-E55</f>
        <v>76.22</v>
      </c>
      <c r="F58" s="40">
        <f t="shared" si="66"/>
        <v>78.506599999999992</v>
      </c>
      <c r="G58" s="40">
        <f t="shared" ref="G58:M58" si="67">+G47-G55</f>
        <v>80.861797999999993</v>
      </c>
      <c r="H58" s="40">
        <f t="shared" si="67"/>
        <v>83.287651940000003</v>
      </c>
      <c r="I58" s="40">
        <f t="shared" si="67"/>
        <v>85.786281498200012</v>
      </c>
      <c r="J58" s="40">
        <f t="shared" si="67"/>
        <v>88.359869943146009</v>
      </c>
      <c r="K58" s="40">
        <f t="shared" si="67"/>
        <v>91.010666041440388</v>
      </c>
      <c r="L58" s="40">
        <f t="shared" si="67"/>
        <v>93.7409860226836</v>
      </c>
      <c r="M58" s="40">
        <f t="shared" si="67"/>
        <v>96.553215603364109</v>
      </c>
    </row>
    <row r="59" spans="1:13">
      <c r="A59" s="46" t="s">
        <v>2404</v>
      </c>
      <c r="B59" s="94" t="s">
        <v>2405</v>
      </c>
      <c r="C59" s="40">
        <f>+C46+C47-C55</f>
        <v>0</v>
      </c>
      <c r="D59" s="40">
        <f>+D46+D47-D55</f>
        <v>275</v>
      </c>
      <c r="E59" s="40">
        <f t="shared" ref="E59:F59" si="68">+E46+E47-E55</f>
        <v>283.25000000000068</v>
      </c>
      <c r="F59" s="40">
        <f t="shared" si="68"/>
        <v>291.74750000000068</v>
      </c>
      <c r="G59" s="40">
        <f t="shared" ref="G59:M59" si="69">+G46+G47-G55</f>
        <v>300.49992500000019</v>
      </c>
      <c r="H59" s="40">
        <f t="shared" si="69"/>
        <v>309.51492274999538</v>
      </c>
      <c r="I59" s="40">
        <f t="shared" si="69"/>
        <v>318.80037043250201</v>
      </c>
      <c r="J59" s="40">
        <f t="shared" si="69"/>
        <v>328.36438154547443</v>
      </c>
      <c r="K59" s="40">
        <f t="shared" si="69"/>
        <v>338.21531299183886</v>
      </c>
      <c r="L59" s="40">
        <f t="shared" si="69"/>
        <v>348.36177238159883</v>
      </c>
      <c r="M59" s="40">
        <f t="shared" si="69"/>
        <v>358.81262555304596</v>
      </c>
    </row>
    <row r="60" spans="1:13">
      <c r="A60" s="43" t="s">
        <v>2406</v>
      </c>
      <c r="B60" s="97" t="s">
        <v>2407</v>
      </c>
      <c r="C60" s="57">
        <f>+C61</f>
        <v>0</v>
      </c>
      <c r="D60" s="57">
        <f>+D61</f>
        <v>0</v>
      </c>
      <c r="E60" s="57">
        <f t="shared" ref="E60:M60" si="70">+E61</f>
        <v>0</v>
      </c>
      <c r="F60" s="57">
        <f t="shared" si="70"/>
        <v>0</v>
      </c>
      <c r="G60" s="57">
        <f t="shared" si="70"/>
        <v>0</v>
      </c>
      <c r="H60" s="57">
        <f t="shared" si="70"/>
        <v>0</v>
      </c>
      <c r="I60" s="57">
        <f t="shared" si="70"/>
        <v>0</v>
      </c>
      <c r="J60" s="57">
        <f t="shared" si="70"/>
        <v>0</v>
      </c>
      <c r="K60" s="57">
        <f t="shared" si="70"/>
        <v>0</v>
      </c>
      <c r="L60" s="57">
        <f t="shared" si="70"/>
        <v>0</v>
      </c>
      <c r="M60" s="57">
        <f t="shared" si="70"/>
        <v>0</v>
      </c>
    </row>
    <row r="61" spans="1:13">
      <c r="A61" s="55" t="s">
        <v>2408</v>
      </c>
      <c r="B61" s="97" t="s">
        <v>2409</v>
      </c>
      <c r="C61" s="57">
        <f>+C62+C65</f>
        <v>0</v>
      </c>
      <c r="D61" s="57">
        <f>+D62+D65</f>
        <v>0</v>
      </c>
      <c r="E61" s="57">
        <f t="shared" ref="E61:F61" si="71">+E62+E65</f>
        <v>0</v>
      </c>
      <c r="F61" s="57">
        <f t="shared" si="71"/>
        <v>0</v>
      </c>
      <c r="G61" s="57">
        <f t="shared" ref="G61:M61" si="72">+G62+G65</f>
        <v>0</v>
      </c>
      <c r="H61" s="57">
        <f t="shared" si="72"/>
        <v>0</v>
      </c>
      <c r="I61" s="57">
        <f t="shared" si="72"/>
        <v>0</v>
      </c>
      <c r="J61" s="57">
        <f t="shared" si="72"/>
        <v>0</v>
      </c>
      <c r="K61" s="57">
        <f t="shared" si="72"/>
        <v>0</v>
      </c>
      <c r="L61" s="57">
        <f t="shared" si="72"/>
        <v>0</v>
      </c>
      <c r="M61" s="57">
        <f t="shared" si="72"/>
        <v>0</v>
      </c>
    </row>
    <row r="62" spans="1:13">
      <c r="A62" s="55" t="s">
        <v>2410</v>
      </c>
      <c r="B62" s="97" t="s">
        <v>2411</v>
      </c>
      <c r="C62" s="57">
        <f>+C63-C64</f>
        <v>0</v>
      </c>
      <c r="D62" s="57">
        <f>+D63-D64</f>
        <v>0</v>
      </c>
      <c r="E62" s="57">
        <f t="shared" ref="E62:F62" si="73">+E63-E64</f>
        <v>0</v>
      </c>
      <c r="F62" s="57">
        <f t="shared" si="73"/>
        <v>0</v>
      </c>
      <c r="G62" s="57">
        <f t="shared" ref="G62:M62" si="74">+G63-G64</f>
        <v>0</v>
      </c>
      <c r="H62" s="57">
        <f t="shared" si="74"/>
        <v>0</v>
      </c>
      <c r="I62" s="57">
        <f t="shared" si="74"/>
        <v>0</v>
      </c>
      <c r="J62" s="57">
        <f t="shared" si="74"/>
        <v>0</v>
      </c>
      <c r="K62" s="57">
        <f t="shared" si="74"/>
        <v>0</v>
      </c>
      <c r="L62" s="57">
        <f t="shared" si="74"/>
        <v>0</v>
      </c>
      <c r="M62" s="57">
        <f t="shared" si="74"/>
        <v>0</v>
      </c>
    </row>
    <row r="63" spans="1:13">
      <c r="A63" s="41" t="s">
        <v>2412</v>
      </c>
      <c r="B63" s="98" t="s">
        <v>2413</v>
      </c>
      <c r="C63" s="222">
        <v>0</v>
      </c>
      <c r="D63" s="222">
        <v>0</v>
      </c>
      <c r="E63" s="222">
        <f t="shared" ref="E63:M63" si="75">D63+(D63*E$74)</f>
        <v>0</v>
      </c>
      <c r="F63" s="222">
        <f t="shared" si="75"/>
        <v>0</v>
      </c>
      <c r="G63" s="222">
        <f t="shared" si="75"/>
        <v>0</v>
      </c>
      <c r="H63" s="222">
        <f t="shared" si="75"/>
        <v>0</v>
      </c>
      <c r="I63" s="222">
        <f t="shared" si="75"/>
        <v>0</v>
      </c>
      <c r="J63" s="222">
        <f t="shared" si="75"/>
        <v>0</v>
      </c>
      <c r="K63" s="222">
        <f t="shared" si="75"/>
        <v>0</v>
      </c>
      <c r="L63" s="222">
        <f t="shared" si="75"/>
        <v>0</v>
      </c>
      <c r="M63" s="222">
        <f t="shared" si="75"/>
        <v>0</v>
      </c>
    </row>
    <row r="64" spans="1:13">
      <c r="A64" s="50" t="s">
        <v>2414</v>
      </c>
      <c r="B64" s="101" t="s">
        <v>2415</v>
      </c>
      <c r="C64" s="223">
        <v>0</v>
      </c>
      <c r="D64" s="223">
        <v>0</v>
      </c>
      <c r="E64" s="223">
        <f t="shared" ref="E64:M64" si="76">D64+(D64*E$74)</f>
        <v>0</v>
      </c>
      <c r="F64" s="223">
        <f t="shared" si="76"/>
        <v>0</v>
      </c>
      <c r="G64" s="223">
        <f t="shared" si="76"/>
        <v>0</v>
      </c>
      <c r="H64" s="223">
        <f t="shared" si="76"/>
        <v>0</v>
      </c>
      <c r="I64" s="223">
        <f t="shared" si="76"/>
        <v>0</v>
      </c>
      <c r="J64" s="223">
        <f t="shared" si="76"/>
        <v>0</v>
      </c>
      <c r="K64" s="223">
        <f t="shared" si="76"/>
        <v>0</v>
      </c>
      <c r="L64" s="223">
        <f t="shared" si="76"/>
        <v>0</v>
      </c>
      <c r="M64" s="223">
        <f t="shared" si="76"/>
        <v>0</v>
      </c>
    </row>
    <row r="65" spans="1:13">
      <c r="A65" s="55" t="s">
        <v>2416</v>
      </c>
      <c r="B65" s="56" t="s">
        <v>2417</v>
      </c>
      <c r="C65" s="57">
        <f>+C66-C67</f>
        <v>0</v>
      </c>
      <c r="D65" s="57">
        <f>+D66-D67</f>
        <v>0</v>
      </c>
      <c r="E65" s="57">
        <f t="shared" ref="E65:F65" si="77">+E66-E67</f>
        <v>0</v>
      </c>
      <c r="F65" s="57">
        <f t="shared" si="77"/>
        <v>0</v>
      </c>
      <c r="G65" s="57">
        <f t="shared" ref="G65:M65" si="78">+G66-G67</f>
        <v>0</v>
      </c>
      <c r="H65" s="57">
        <f t="shared" si="78"/>
        <v>0</v>
      </c>
      <c r="I65" s="57">
        <f t="shared" si="78"/>
        <v>0</v>
      </c>
      <c r="J65" s="57">
        <f t="shared" si="78"/>
        <v>0</v>
      </c>
      <c r="K65" s="57">
        <f t="shared" si="78"/>
        <v>0</v>
      </c>
      <c r="L65" s="57">
        <f t="shared" si="78"/>
        <v>0</v>
      </c>
      <c r="M65" s="57">
        <f t="shared" si="78"/>
        <v>0</v>
      </c>
    </row>
    <row r="66" spans="1:13">
      <c r="A66" s="41" t="s">
        <v>2418</v>
      </c>
      <c r="B66" s="44" t="s">
        <v>2413</v>
      </c>
      <c r="C66" s="222">
        <v>0</v>
      </c>
      <c r="D66" s="222">
        <v>0</v>
      </c>
      <c r="E66" s="222">
        <f t="shared" ref="E66:M66" si="79">D66+(D66*E$74)</f>
        <v>0</v>
      </c>
      <c r="F66" s="222">
        <f t="shared" si="79"/>
        <v>0</v>
      </c>
      <c r="G66" s="222">
        <f t="shared" si="79"/>
        <v>0</v>
      </c>
      <c r="H66" s="222">
        <f t="shared" si="79"/>
        <v>0</v>
      </c>
      <c r="I66" s="222">
        <f t="shared" si="79"/>
        <v>0</v>
      </c>
      <c r="J66" s="222">
        <f t="shared" si="79"/>
        <v>0</v>
      </c>
      <c r="K66" s="222">
        <f t="shared" si="79"/>
        <v>0</v>
      </c>
      <c r="L66" s="222">
        <f t="shared" si="79"/>
        <v>0</v>
      </c>
      <c r="M66" s="222">
        <f t="shared" si="79"/>
        <v>0</v>
      </c>
    </row>
    <row r="67" spans="1:13">
      <c r="A67" s="50" t="s">
        <v>2419</v>
      </c>
      <c r="B67" s="44" t="s">
        <v>2415</v>
      </c>
      <c r="C67" s="223">
        <v>0</v>
      </c>
      <c r="D67" s="223">
        <v>0</v>
      </c>
      <c r="E67" s="223">
        <f t="shared" ref="E67:M67" si="80">D67+(D67*E$74)</f>
        <v>0</v>
      </c>
      <c r="F67" s="223">
        <f t="shared" si="80"/>
        <v>0</v>
      </c>
      <c r="G67" s="223">
        <f t="shared" si="80"/>
        <v>0</v>
      </c>
      <c r="H67" s="223">
        <f t="shared" si="80"/>
        <v>0</v>
      </c>
      <c r="I67" s="223">
        <f t="shared" si="80"/>
        <v>0</v>
      </c>
      <c r="J67" s="223">
        <f t="shared" si="80"/>
        <v>0</v>
      </c>
      <c r="K67" s="223">
        <f t="shared" si="80"/>
        <v>0</v>
      </c>
      <c r="L67" s="223">
        <f t="shared" si="80"/>
        <v>0</v>
      </c>
      <c r="M67" s="223">
        <f t="shared" si="80"/>
        <v>0</v>
      </c>
    </row>
    <row r="68" spans="1:13">
      <c r="A68" s="137"/>
      <c r="B68" s="94" t="s">
        <v>2454</v>
      </c>
      <c r="C68" s="341"/>
      <c r="D68" s="341"/>
      <c r="E68" s="341"/>
      <c r="F68" s="341"/>
      <c r="G68" s="341"/>
      <c r="H68" s="341"/>
      <c r="I68" s="341"/>
      <c r="J68" s="341"/>
      <c r="K68" s="341"/>
      <c r="L68" s="341"/>
      <c r="M68" s="341"/>
    </row>
    <row r="69" spans="1:13">
      <c r="A69" s="52"/>
      <c r="B69" s="52"/>
      <c r="C69" s="89"/>
    </row>
    <row r="70" spans="1:13">
      <c r="A70" s="51" t="s">
        <v>2420</v>
      </c>
      <c r="B70" s="53" t="s">
        <v>2421</v>
      </c>
      <c r="C70" s="131">
        <f>+C3</f>
        <v>2011</v>
      </c>
      <c r="D70" s="131">
        <f t="shared" ref="D70:M70" si="81">+D3</f>
        <v>2012</v>
      </c>
      <c r="E70" s="131">
        <f t="shared" si="81"/>
        <v>2013</v>
      </c>
      <c r="F70" s="131">
        <f t="shared" si="81"/>
        <v>2014</v>
      </c>
      <c r="G70" s="131">
        <f t="shared" si="81"/>
        <v>2015</v>
      </c>
      <c r="H70" s="131">
        <f t="shared" si="81"/>
        <v>2016</v>
      </c>
      <c r="I70" s="131">
        <f t="shared" si="81"/>
        <v>2017</v>
      </c>
      <c r="J70" s="131">
        <f t="shared" si="81"/>
        <v>2018</v>
      </c>
      <c r="K70" s="131">
        <f t="shared" si="81"/>
        <v>2019</v>
      </c>
      <c r="L70" s="131">
        <f t="shared" si="81"/>
        <v>2020</v>
      </c>
      <c r="M70" s="131">
        <f t="shared" si="81"/>
        <v>2021</v>
      </c>
    </row>
    <row r="71" spans="1:13">
      <c r="A71" s="51" t="s">
        <v>2422</v>
      </c>
      <c r="B71" s="53" t="s">
        <v>2277</v>
      </c>
      <c r="C71" s="54">
        <f>+C5+C63+C66</f>
        <v>23243</v>
      </c>
      <c r="D71" s="54">
        <f t="shared" ref="D71:M71" si="82">+D5+D63+D66</f>
        <v>15186</v>
      </c>
      <c r="E71" s="54">
        <f t="shared" si="82"/>
        <v>15641.58</v>
      </c>
      <c r="F71" s="54">
        <f t="shared" si="82"/>
        <v>16110.827400000002</v>
      </c>
      <c r="G71" s="54">
        <f t="shared" si="82"/>
        <v>16594.152222000001</v>
      </c>
      <c r="H71" s="54">
        <f t="shared" si="82"/>
        <v>17091.976788659998</v>
      </c>
      <c r="I71" s="54">
        <f t="shared" si="82"/>
        <v>17604.736092319799</v>
      </c>
      <c r="J71" s="54">
        <f t="shared" si="82"/>
        <v>18132.87817508939</v>
      </c>
      <c r="K71" s="54">
        <f t="shared" si="82"/>
        <v>18676.864520342075</v>
      </c>
      <c r="L71" s="54">
        <f t="shared" si="82"/>
        <v>19237.170455952339</v>
      </c>
      <c r="M71" s="54">
        <f t="shared" si="82"/>
        <v>19814.285569630905</v>
      </c>
    </row>
    <row r="72" spans="1:13">
      <c r="A72" s="51" t="s">
        <v>2423</v>
      </c>
      <c r="B72" s="53" t="s">
        <v>2279</v>
      </c>
      <c r="C72" s="54">
        <f t="shared" ref="C72:M72" si="83">+C25+C64+C67</f>
        <v>23243</v>
      </c>
      <c r="D72" s="54">
        <f t="shared" si="83"/>
        <v>14911</v>
      </c>
      <c r="E72" s="54">
        <f t="shared" si="83"/>
        <v>15358.33</v>
      </c>
      <c r="F72" s="54">
        <f t="shared" si="83"/>
        <v>15819.079900000001</v>
      </c>
      <c r="G72" s="54">
        <f t="shared" si="83"/>
        <v>16293.652296999999</v>
      </c>
      <c r="H72" s="54">
        <f t="shared" si="83"/>
        <v>16782.461865910002</v>
      </c>
      <c r="I72" s="54">
        <f t="shared" si="83"/>
        <v>17285.935721887297</v>
      </c>
      <c r="J72" s="54">
        <f t="shared" si="83"/>
        <v>17804.513793543916</v>
      </c>
      <c r="K72" s="54">
        <f t="shared" si="83"/>
        <v>18338.649207350234</v>
      </c>
      <c r="L72" s="54">
        <f t="shared" si="83"/>
        <v>18888.80868357074</v>
      </c>
      <c r="M72" s="54">
        <f t="shared" si="83"/>
        <v>19455.472944077861</v>
      </c>
    </row>
    <row r="73" spans="1:13" ht="13.5" thickBot="1">
      <c r="A73" s="51" t="s">
        <v>2424</v>
      </c>
      <c r="B73" s="332" t="s">
        <v>2425</v>
      </c>
      <c r="C73" s="333">
        <f t="shared" ref="C73:M73" si="84">+C71-C72</f>
        <v>0</v>
      </c>
      <c r="D73" s="333">
        <f t="shared" si="84"/>
        <v>275</v>
      </c>
      <c r="E73" s="333">
        <f t="shared" si="84"/>
        <v>283.25</v>
      </c>
      <c r="F73" s="333">
        <f t="shared" si="84"/>
        <v>291.74750000000131</v>
      </c>
      <c r="G73" s="333">
        <f t="shared" si="84"/>
        <v>300.49992500000189</v>
      </c>
      <c r="H73" s="333">
        <f t="shared" si="84"/>
        <v>309.51492274999691</v>
      </c>
      <c r="I73" s="333">
        <f t="shared" si="84"/>
        <v>318.80037043250195</v>
      </c>
      <c r="J73" s="333">
        <f t="shared" si="84"/>
        <v>328.36438154547432</v>
      </c>
      <c r="K73" s="333">
        <f t="shared" si="84"/>
        <v>338.21531299184062</v>
      </c>
      <c r="L73" s="333">
        <f t="shared" si="84"/>
        <v>348.36177238159871</v>
      </c>
      <c r="M73" s="333">
        <f t="shared" si="84"/>
        <v>358.8126255530442</v>
      </c>
    </row>
    <row r="74" spans="1:13" ht="13.5" thickBot="1">
      <c r="A74" s="52"/>
      <c r="B74" s="334" t="s">
        <v>2545</v>
      </c>
      <c r="C74" s="335">
        <v>0</v>
      </c>
      <c r="D74" s="335">
        <v>0</v>
      </c>
      <c r="E74" s="335">
        <v>0.03</v>
      </c>
      <c r="F74" s="335">
        <v>0.03</v>
      </c>
      <c r="G74" s="335">
        <v>0.03</v>
      </c>
      <c r="H74" s="335">
        <v>0.03</v>
      </c>
      <c r="I74" s="335">
        <v>0.03</v>
      </c>
      <c r="J74" s="335">
        <v>0.03</v>
      </c>
      <c r="K74" s="335">
        <v>0.03</v>
      </c>
      <c r="L74" s="335">
        <v>0.03</v>
      </c>
      <c r="M74" s="336">
        <v>0.03</v>
      </c>
    </row>
    <row r="75" spans="1:13">
      <c r="D75" s="26"/>
      <c r="E75" s="32"/>
      <c r="F75" s="32"/>
      <c r="G75" s="32"/>
      <c r="H75" s="32"/>
      <c r="I75" s="32"/>
      <c r="J75" s="32"/>
      <c r="K75" s="32"/>
      <c r="L75" s="32"/>
      <c r="M75" s="32"/>
    </row>
    <row r="76" spans="1:13">
      <c r="D76" s="26"/>
      <c r="E76" s="91"/>
      <c r="F76" s="29"/>
    </row>
    <row r="77" spans="1:13">
      <c r="D77" s="26"/>
      <c r="E77" s="91"/>
    </row>
    <row r="78" spans="1:13">
      <c r="D78" s="91"/>
      <c r="E78" s="91"/>
    </row>
    <row r="79" spans="1:13">
      <c r="D79" s="91"/>
      <c r="E79" s="91"/>
    </row>
  </sheetData>
  <sheetProtection password="CF6A" sheet="1" objects="1" scenarios="1"/>
  <protectedRanges>
    <protectedRange sqref="C74:M74" name="Rango2_1_1"/>
  </protectedRanges>
  <printOptions horizontalCentered="1"/>
  <pageMargins left="0.23622047244094491" right="0.15748031496062992" top="0.19685039370078741" bottom="0.19685039370078741" header="0.15748031496062992" footer="0.15748031496062992"/>
  <pageSetup scale="63" orientation="landscape" r:id="rId1"/>
  <headerFooter alignWithMargins="0"/>
  <rowBreaks count="1" manualBreakCount="1">
    <brk id="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
  <sheetViews>
    <sheetView showGridLines="0" topLeftCell="B1" workbookViewId="0">
      <selection activeCell="E2" sqref="E2"/>
    </sheetView>
  </sheetViews>
  <sheetFormatPr baseColWidth="10" defaultRowHeight="11.25"/>
  <cols>
    <col min="1" max="1" width="10.140625" style="30" hidden="1" customWidth="1"/>
    <col min="2" max="2" width="32.140625" style="30" bestFit="1" customWidth="1"/>
    <col min="3" max="3" width="9.5703125" style="30" customWidth="1"/>
    <col min="4" max="4" width="9.5703125" style="31" customWidth="1"/>
    <col min="5" max="5" width="9.42578125" style="81" customWidth="1"/>
    <col min="6" max="13" width="9.42578125" style="30" customWidth="1"/>
    <col min="14" max="255" width="11.42578125" style="30"/>
    <col min="256" max="256" width="10.140625" style="30" bestFit="1" customWidth="1"/>
    <col min="257" max="257" width="54.5703125" style="30" customWidth="1"/>
    <col min="258" max="258" width="15.7109375" style="30" customWidth="1"/>
    <col min="259" max="259" width="14" style="30" customWidth="1"/>
    <col min="260" max="260" width="14.42578125" style="30" bestFit="1" customWidth="1"/>
    <col min="261" max="511" width="11.42578125" style="30"/>
    <col min="512" max="512" width="10.140625" style="30" bestFit="1" customWidth="1"/>
    <col min="513" max="513" width="54.5703125" style="30" customWidth="1"/>
    <col min="514" max="514" width="15.7109375" style="30" customWidth="1"/>
    <col min="515" max="515" width="14" style="30" customWidth="1"/>
    <col min="516" max="516" width="14.42578125" style="30" bestFit="1" customWidth="1"/>
    <col min="517" max="767" width="11.42578125" style="30"/>
    <col min="768" max="768" width="10.140625" style="30" bestFit="1" customWidth="1"/>
    <col min="769" max="769" width="54.5703125" style="30" customWidth="1"/>
    <col min="770" max="770" width="15.7109375" style="30" customWidth="1"/>
    <col min="771" max="771" width="14" style="30" customWidth="1"/>
    <col min="772" max="772" width="14.42578125" style="30" bestFit="1" customWidth="1"/>
    <col min="773" max="1023" width="11.42578125" style="30"/>
    <col min="1024" max="1024" width="10.140625" style="30" bestFit="1" customWidth="1"/>
    <col min="1025" max="1025" width="54.5703125" style="30" customWidth="1"/>
    <col min="1026" max="1026" width="15.7109375" style="30" customWidth="1"/>
    <col min="1027" max="1027" width="14" style="30" customWidth="1"/>
    <col min="1028" max="1028" width="14.42578125" style="30" bestFit="1" customWidth="1"/>
    <col min="1029" max="1279" width="11.42578125" style="30"/>
    <col min="1280" max="1280" width="10.140625" style="30" bestFit="1" customWidth="1"/>
    <col min="1281" max="1281" width="54.5703125" style="30" customWidth="1"/>
    <col min="1282" max="1282" width="15.7109375" style="30" customWidth="1"/>
    <col min="1283" max="1283" width="14" style="30" customWidth="1"/>
    <col min="1284" max="1284" width="14.42578125" style="30" bestFit="1" customWidth="1"/>
    <col min="1285" max="1535" width="11.42578125" style="30"/>
    <col min="1536" max="1536" width="10.140625" style="30" bestFit="1" customWidth="1"/>
    <col min="1537" max="1537" width="54.5703125" style="30" customWidth="1"/>
    <col min="1538" max="1538" width="15.7109375" style="30" customWidth="1"/>
    <col min="1539" max="1539" width="14" style="30" customWidth="1"/>
    <col min="1540" max="1540" width="14.42578125" style="30" bestFit="1" customWidth="1"/>
    <col min="1541" max="1791" width="11.42578125" style="30"/>
    <col min="1792" max="1792" width="10.140625" style="30" bestFit="1" customWidth="1"/>
    <col min="1793" max="1793" width="54.5703125" style="30" customWidth="1"/>
    <col min="1794" max="1794" width="15.7109375" style="30" customWidth="1"/>
    <col min="1795" max="1795" width="14" style="30" customWidth="1"/>
    <col min="1796" max="1796" width="14.42578125" style="30" bestFit="1" customWidth="1"/>
    <col min="1797" max="2047" width="11.42578125" style="30"/>
    <col min="2048" max="2048" width="10.140625" style="30" bestFit="1" customWidth="1"/>
    <col min="2049" max="2049" width="54.5703125" style="30" customWidth="1"/>
    <col min="2050" max="2050" width="15.7109375" style="30" customWidth="1"/>
    <col min="2051" max="2051" width="14" style="30" customWidth="1"/>
    <col min="2052" max="2052" width="14.42578125" style="30" bestFit="1" customWidth="1"/>
    <col min="2053" max="2303" width="11.42578125" style="30"/>
    <col min="2304" max="2304" width="10.140625" style="30" bestFit="1" customWidth="1"/>
    <col min="2305" max="2305" width="54.5703125" style="30" customWidth="1"/>
    <col min="2306" max="2306" width="15.7109375" style="30" customWidth="1"/>
    <col min="2307" max="2307" width="14" style="30" customWidth="1"/>
    <col min="2308" max="2308" width="14.42578125" style="30" bestFit="1" customWidth="1"/>
    <col min="2309" max="2559" width="11.42578125" style="30"/>
    <col min="2560" max="2560" width="10.140625" style="30" bestFit="1" customWidth="1"/>
    <col min="2561" max="2561" width="54.5703125" style="30" customWidth="1"/>
    <col min="2562" max="2562" width="15.7109375" style="30" customWidth="1"/>
    <col min="2563" max="2563" width="14" style="30" customWidth="1"/>
    <col min="2564" max="2564" width="14.42578125" style="30" bestFit="1" customWidth="1"/>
    <col min="2565" max="2815" width="11.42578125" style="30"/>
    <col min="2816" max="2816" width="10.140625" style="30" bestFit="1" customWidth="1"/>
    <col min="2817" max="2817" width="54.5703125" style="30" customWidth="1"/>
    <col min="2818" max="2818" width="15.7109375" style="30" customWidth="1"/>
    <col min="2819" max="2819" width="14" style="30" customWidth="1"/>
    <col min="2820" max="2820" width="14.42578125" style="30" bestFit="1" customWidth="1"/>
    <col min="2821" max="3071" width="11.42578125" style="30"/>
    <col min="3072" max="3072" width="10.140625" style="30" bestFit="1" customWidth="1"/>
    <col min="3073" max="3073" width="54.5703125" style="30" customWidth="1"/>
    <col min="3074" max="3074" width="15.7109375" style="30" customWidth="1"/>
    <col min="3075" max="3075" width="14" style="30" customWidth="1"/>
    <col min="3076" max="3076" width="14.42578125" style="30" bestFit="1" customWidth="1"/>
    <col min="3077" max="3327" width="11.42578125" style="30"/>
    <col min="3328" max="3328" width="10.140625" style="30" bestFit="1" customWidth="1"/>
    <col min="3329" max="3329" width="54.5703125" style="30" customWidth="1"/>
    <col min="3330" max="3330" width="15.7109375" style="30" customWidth="1"/>
    <col min="3331" max="3331" width="14" style="30" customWidth="1"/>
    <col min="3332" max="3332" width="14.42578125" style="30" bestFit="1" customWidth="1"/>
    <col min="3333" max="3583" width="11.42578125" style="30"/>
    <col min="3584" max="3584" width="10.140625" style="30" bestFit="1" customWidth="1"/>
    <col min="3585" max="3585" width="54.5703125" style="30" customWidth="1"/>
    <col min="3586" max="3586" width="15.7109375" style="30" customWidth="1"/>
    <col min="3587" max="3587" width="14" style="30" customWidth="1"/>
    <col min="3588" max="3588" width="14.42578125" style="30" bestFit="1" customWidth="1"/>
    <col min="3589" max="3839" width="11.42578125" style="30"/>
    <col min="3840" max="3840" width="10.140625" style="30" bestFit="1" customWidth="1"/>
    <col min="3841" max="3841" width="54.5703125" style="30" customWidth="1"/>
    <col min="3842" max="3842" width="15.7109375" style="30" customWidth="1"/>
    <col min="3843" max="3843" width="14" style="30" customWidth="1"/>
    <col min="3844" max="3844" width="14.42578125" style="30" bestFit="1" customWidth="1"/>
    <col min="3845" max="4095" width="11.42578125" style="30"/>
    <col min="4096" max="4096" width="10.140625" style="30" bestFit="1" customWidth="1"/>
    <col min="4097" max="4097" width="54.5703125" style="30" customWidth="1"/>
    <col min="4098" max="4098" width="15.7109375" style="30" customWidth="1"/>
    <col min="4099" max="4099" width="14" style="30" customWidth="1"/>
    <col min="4100" max="4100" width="14.42578125" style="30" bestFit="1" customWidth="1"/>
    <col min="4101" max="4351" width="11.42578125" style="30"/>
    <col min="4352" max="4352" width="10.140625" style="30" bestFit="1" customWidth="1"/>
    <col min="4353" max="4353" width="54.5703125" style="30" customWidth="1"/>
    <col min="4354" max="4354" width="15.7109375" style="30" customWidth="1"/>
    <col min="4355" max="4355" width="14" style="30" customWidth="1"/>
    <col min="4356" max="4356" width="14.42578125" style="30" bestFit="1" customWidth="1"/>
    <col min="4357" max="4607" width="11.42578125" style="30"/>
    <col min="4608" max="4608" width="10.140625" style="30" bestFit="1" customWidth="1"/>
    <col min="4609" max="4609" width="54.5703125" style="30" customWidth="1"/>
    <col min="4610" max="4610" width="15.7109375" style="30" customWidth="1"/>
    <col min="4611" max="4611" width="14" style="30" customWidth="1"/>
    <col min="4612" max="4612" width="14.42578125" style="30" bestFit="1" customWidth="1"/>
    <col min="4613" max="4863" width="11.42578125" style="30"/>
    <col min="4864" max="4864" width="10.140625" style="30" bestFit="1" customWidth="1"/>
    <col min="4865" max="4865" width="54.5703125" style="30" customWidth="1"/>
    <col min="4866" max="4866" width="15.7109375" style="30" customWidth="1"/>
    <col min="4867" max="4867" width="14" style="30" customWidth="1"/>
    <col min="4868" max="4868" width="14.42578125" style="30" bestFit="1" customWidth="1"/>
    <col min="4869" max="5119" width="11.42578125" style="30"/>
    <col min="5120" max="5120" width="10.140625" style="30" bestFit="1" customWidth="1"/>
    <col min="5121" max="5121" width="54.5703125" style="30" customWidth="1"/>
    <col min="5122" max="5122" width="15.7109375" style="30" customWidth="1"/>
    <col min="5123" max="5123" width="14" style="30" customWidth="1"/>
    <col min="5124" max="5124" width="14.42578125" style="30" bestFit="1" customWidth="1"/>
    <col min="5125" max="5375" width="11.42578125" style="30"/>
    <col min="5376" max="5376" width="10.140625" style="30" bestFit="1" customWidth="1"/>
    <col min="5377" max="5377" width="54.5703125" style="30" customWidth="1"/>
    <col min="5378" max="5378" width="15.7109375" style="30" customWidth="1"/>
    <col min="5379" max="5379" width="14" style="30" customWidth="1"/>
    <col min="5380" max="5380" width="14.42578125" style="30" bestFit="1" customWidth="1"/>
    <col min="5381" max="5631" width="11.42578125" style="30"/>
    <col min="5632" max="5632" width="10.140625" style="30" bestFit="1" customWidth="1"/>
    <col min="5633" max="5633" width="54.5703125" style="30" customWidth="1"/>
    <col min="5634" max="5634" width="15.7109375" style="30" customWidth="1"/>
    <col min="5635" max="5635" width="14" style="30" customWidth="1"/>
    <col min="5636" max="5636" width="14.42578125" style="30" bestFit="1" customWidth="1"/>
    <col min="5637" max="5887" width="11.42578125" style="30"/>
    <col min="5888" max="5888" width="10.140625" style="30" bestFit="1" customWidth="1"/>
    <col min="5889" max="5889" width="54.5703125" style="30" customWidth="1"/>
    <col min="5890" max="5890" width="15.7109375" style="30" customWidth="1"/>
    <col min="5891" max="5891" width="14" style="30" customWidth="1"/>
    <col min="5892" max="5892" width="14.42578125" style="30" bestFit="1" customWidth="1"/>
    <col min="5893" max="6143" width="11.42578125" style="30"/>
    <col min="6144" max="6144" width="10.140625" style="30" bestFit="1" customWidth="1"/>
    <col min="6145" max="6145" width="54.5703125" style="30" customWidth="1"/>
    <col min="6146" max="6146" width="15.7109375" style="30" customWidth="1"/>
    <col min="6147" max="6147" width="14" style="30" customWidth="1"/>
    <col min="6148" max="6148" width="14.42578125" style="30" bestFit="1" customWidth="1"/>
    <col min="6149" max="6399" width="11.42578125" style="30"/>
    <col min="6400" max="6400" width="10.140625" style="30" bestFit="1" customWidth="1"/>
    <col min="6401" max="6401" width="54.5703125" style="30" customWidth="1"/>
    <col min="6402" max="6402" width="15.7109375" style="30" customWidth="1"/>
    <col min="6403" max="6403" width="14" style="30" customWidth="1"/>
    <col min="6404" max="6404" width="14.42578125" style="30" bestFit="1" customWidth="1"/>
    <col min="6405" max="6655" width="11.42578125" style="30"/>
    <col min="6656" max="6656" width="10.140625" style="30" bestFit="1" customWidth="1"/>
    <col min="6657" max="6657" width="54.5703125" style="30" customWidth="1"/>
    <col min="6658" max="6658" width="15.7109375" style="30" customWidth="1"/>
    <col min="6659" max="6659" width="14" style="30" customWidth="1"/>
    <col min="6660" max="6660" width="14.42578125" style="30" bestFit="1" customWidth="1"/>
    <col min="6661" max="6911" width="11.42578125" style="30"/>
    <col min="6912" max="6912" width="10.140625" style="30" bestFit="1" customWidth="1"/>
    <col min="6913" max="6913" width="54.5703125" style="30" customWidth="1"/>
    <col min="6914" max="6914" width="15.7109375" style="30" customWidth="1"/>
    <col min="6915" max="6915" width="14" style="30" customWidth="1"/>
    <col min="6916" max="6916" width="14.42578125" style="30" bestFit="1" customWidth="1"/>
    <col min="6917" max="7167" width="11.42578125" style="30"/>
    <col min="7168" max="7168" width="10.140625" style="30" bestFit="1" customWidth="1"/>
    <col min="7169" max="7169" width="54.5703125" style="30" customWidth="1"/>
    <col min="7170" max="7170" width="15.7109375" style="30" customWidth="1"/>
    <col min="7171" max="7171" width="14" style="30" customWidth="1"/>
    <col min="7172" max="7172" width="14.42578125" style="30" bestFit="1" customWidth="1"/>
    <col min="7173" max="7423" width="11.42578125" style="30"/>
    <col min="7424" max="7424" width="10.140625" style="30" bestFit="1" customWidth="1"/>
    <col min="7425" max="7425" width="54.5703125" style="30" customWidth="1"/>
    <col min="7426" max="7426" width="15.7109375" style="30" customWidth="1"/>
    <col min="7427" max="7427" width="14" style="30" customWidth="1"/>
    <col min="7428" max="7428" width="14.42578125" style="30" bestFit="1" customWidth="1"/>
    <col min="7429" max="7679" width="11.42578125" style="30"/>
    <col min="7680" max="7680" width="10.140625" style="30" bestFit="1" customWidth="1"/>
    <col min="7681" max="7681" width="54.5703125" style="30" customWidth="1"/>
    <col min="7682" max="7682" width="15.7109375" style="30" customWidth="1"/>
    <col min="7683" max="7683" width="14" style="30" customWidth="1"/>
    <col min="7684" max="7684" width="14.42578125" style="30" bestFit="1" customWidth="1"/>
    <col min="7685" max="7935" width="11.42578125" style="30"/>
    <col min="7936" max="7936" width="10.140625" style="30" bestFit="1" customWidth="1"/>
    <col min="7937" max="7937" width="54.5703125" style="30" customWidth="1"/>
    <col min="7938" max="7938" width="15.7109375" style="30" customWidth="1"/>
    <col min="7939" max="7939" width="14" style="30" customWidth="1"/>
    <col min="7940" max="7940" width="14.42578125" style="30" bestFit="1" customWidth="1"/>
    <col min="7941" max="8191" width="11.42578125" style="30"/>
    <col min="8192" max="8192" width="10.140625" style="30" bestFit="1" customWidth="1"/>
    <col min="8193" max="8193" width="54.5703125" style="30" customWidth="1"/>
    <col min="8194" max="8194" width="15.7109375" style="30" customWidth="1"/>
    <col min="8195" max="8195" width="14" style="30" customWidth="1"/>
    <col min="8196" max="8196" width="14.42578125" style="30" bestFit="1" customWidth="1"/>
    <col min="8197" max="8447" width="11.42578125" style="30"/>
    <col min="8448" max="8448" width="10.140625" style="30" bestFit="1" customWidth="1"/>
    <col min="8449" max="8449" width="54.5703125" style="30" customWidth="1"/>
    <col min="8450" max="8450" width="15.7109375" style="30" customWidth="1"/>
    <col min="8451" max="8451" width="14" style="30" customWidth="1"/>
    <col min="8452" max="8452" width="14.42578125" style="30" bestFit="1" customWidth="1"/>
    <col min="8453" max="8703" width="11.42578125" style="30"/>
    <col min="8704" max="8704" width="10.140625" style="30" bestFit="1" customWidth="1"/>
    <col min="8705" max="8705" width="54.5703125" style="30" customWidth="1"/>
    <col min="8706" max="8706" width="15.7109375" style="30" customWidth="1"/>
    <col min="8707" max="8707" width="14" style="30" customWidth="1"/>
    <col min="8708" max="8708" width="14.42578125" style="30" bestFit="1" customWidth="1"/>
    <col min="8709" max="8959" width="11.42578125" style="30"/>
    <col min="8960" max="8960" width="10.140625" style="30" bestFit="1" customWidth="1"/>
    <col min="8961" max="8961" width="54.5703125" style="30" customWidth="1"/>
    <col min="8962" max="8962" width="15.7109375" style="30" customWidth="1"/>
    <col min="8963" max="8963" width="14" style="30" customWidth="1"/>
    <col min="8964" max="8964" width="14.42578125" style="30" bestFit="1" customWidth="1"/>
    <col min="8965" max="9215" width="11.42578125" style="30"/>
    <col min="9216" max="9216" width="10.140625" style="30" bestFit="1" customWidth="1"/>
    <col min="9217" max="9217" width="54.5703125" style="30" customWidth="1"/>
    <col min="9218" max="9218" width="15.7109375" style="30" customWidth="1"/>
    <col min="9219" max="9219" width="14" style="30" customWidth="1"/>
    <col min="9220" max="9220" width="14.42578125" style="30" bestFit="1" customWidth="1"/>
    <col min="9221" max="9471" width="11.42578125" style="30"/>
    <col min="9472" max="9472" width="10.140625" style="30" bestFit="1" customWidth="1"/>
    <col min="9473" max="9473" width="54.5703125" style="30" customWidth="1"/>
    <col min="9474" max="9474" width="15.7109375" style="30" customWidth="1"/>
    <col min="9475" max="9475" width="14" style="30" customWidth="1"/>
    <col min="9476" max="9476" width="14.42578125" style="30" bestFit="1" customWidth="1"/>
    <col min="9477" max="9727" width="11.42578125" style="30"/>
    <col min="9728" max="9728" width="10.140625" style="30" bestFit="1" customWidth="1"/>
    <col min="9729" max="9729" width="54.5703125" style="30" customWidth="1"/>
    <col min="9730" max="9730" width="15.7109375" style="30" customWidth="1"/>
    <col min="9731" max="9731" width="14" style="30" customWidth="1"/>
    <col min="9732" max="9732" width="14.42578125" style="30" bestFit="1" customWidth="1"/>
    <col min="9733" max="9983" width="11.42578125" style="30"/>
    <col min="9984" max="9984" width="10.140625" style="30" bestFit="1" customWidth="1"/>
    <col min="9985" max="9985" width="54.5703125" style="30" customWidth="1"/>
    <col min="9986" max="9986" width="15.7109375" style="30" customWidth="1"/>
    <col min="9987" max="9987" width="14" style="30" customWidth="1"/>
    <col min="9988" max="9988" width="14.42578125" style="30" bestFit="1" customWidth="1"/>
    <col min="9989" max="10239" width="11.42578125" style="30"/>
    <col min="10240" max="10240" width="10.140625" style="30" bestFit="1" customWidth="1"/>
    <col min="10241" max="10241" width="54.5703125" style="30" customWidth="1"/>
    <col min="10242" max="10242" width="15.7109375" style="30" customWidth="1"/>
    <col min="10243" max="10243" width="14" style="30" customWidth="1"/>
    <col min="10244" max="10244" width="14.42578125" style="30" bestFit="1" customWidth="1"/>
    <col min="10245" max="10495" width="11.42578125" style="30"/>
    <col min="10496" max="10496" width="10.140625" style="30" bestFit="1" customWidth="1"/>
    <col min="10497" max="10497" width="54.5703125" style="30" customWidth="1"/>
    <col min="10498" max="10498" width="15.7109375" style="30" customWidth="1"/>
    <col min="10499" max="10499" width="14" style="30" customWidth="1"/>
    <col min="10500" max="10500" width="14.42578125" style="30" bestFit="1" customWidth="1"/>
    <col min="10501" max="10751" width="11.42578125" style="30"/>
    <col min="10752" max="10752" width="10.140625" style="30" bestFit="1" customWidth="1"/>
    <col min="10753" max="10753" width="54.5703125" style="30" customWidth="1"/>
    <col min="10754" max="10754" width="15.7109375" style="30" customWidth="1"/>
    <col min="10755" max="10755" width="14" style="30" customWidth="1"/>
    <col min="10756" max="10756" width="14.42578125" style="30" bestFit="1" customWidth="1"/>
    <col min="10757" max="11007" width="11.42578125" style="30"/>
    <col min="11008" max="11008" width="10.140625" style="30" bestFit="1" customWidth="1"/>
    <col min="11009" max="11009" width="54.5703125" style="30" customWidth="1"/>
    <col min="11010" max="11010" width="15.7109375" style="30" customWidth="1"/>
    <col min="11011" max="11011" width="14" style="30" customWidth="1"/>
    <col min="11012" max="11012" width="14.42578125" style="30" bestFit="1" customWidth="1"/>
    <col min="11013" max="11263" width="11.42578125" style="30"/>
    <col min="11264" max="11264" width="10.140625" style="30" bestFit="1" customWidth="1"/>
    <col min="11265" max="11265" width="54.5703125" style="30" customWidth="1"/>
    <col min="11266" max="11266" width="15.7109375" style="30" customWidth="1"/>
    <col min="11267" max="11267" width="14" style="30" customWidth="1"/>
    <col min="11268" max="11268" width="14.42578125" style="30" bestFit="1" customWidth="1"/>
    <col min="11269" max="11519" width="11.42578125" style="30"/>
    <col min="11520" max="11520" width="10.140625" style="30" bestFit="1" customWidth="1"/>
    <col min="11521" max="11521" width="54.5703125" style="30" customWidth="1"/>
    <col min="11522" max="11522" width="15.7109375" style="30" customWidth="1"/>
    <col min="11523" max="11523" width="14" style="30" customWidth="1"/>
    <col min="11524" max="11524" width="14.42578125" style="30" bestFit="1" customWidth="1"/>
    <col min="11525" max="11775" width="11.42578125" style="30"/>
    <col min="11776" max="11776" width="10.140625" style="30" bestFit="1" customWidth="1"/>
    <col min="11777" max="11777" width="54.5703125" style="30" customWidth="1"/>
    <col min="11778" max="11778" width="15.7109375" style="30" customWidth="1"/>
    <col min="11779" max="11779" width="14" style="30" customWidth="1"/>
    <col min="11780" max="11780" width="14.42578125" style="30" bestFit="1" customWidth="1"/>
    <col min="11781" max="12031" width="11.42578125" style="30"/>
    <col min="12032" max="12032" width="10.140625" style="30" bestFit="1" customWidth="1"/>
    <col min="12033" max="12033" width="54.5703125" style="30" customWidth="1"/>
    <col min="12034" max="12034" width="15.7109375" style="30" customWidth="1"/>
    <col min="12035" max="12035" width="14" style="30" customWidth="1"/>
    <col min="12036" max="12036" width="14.42578125" style="30" bestFit="1" customWidth="1"/>
    <col min="12037" max="12287" width="11.42578125" style="30"/>
    <col min="12288" max="12288" width="10.140625" style="30" bestFit="1" customWidth="1"/>
    <col min="12289" max="12289" width="54.5703125" style="30" customWidth="1"/>
    <col min="12290" max="12290" width="15.7109375" style="30" customWidth="1"/>
    <col min="12291" max="12291" width="14" style="30" customWidth="1"/>
    <col min="12292" max="12292" width="14.42578125" style="30" bestFit="1" customWidth="1"/>
    <col min="12293" max="12543" width="11.42578125" style="30"/>
    <col min="12544" max="12544" width="10.140625" style="30" bestFit="1" customWidth="1"/>
    <col min="12545" max="12545" width="54.5703125" style="30" customWidth="1"/>
    <col min="12546" max="12546" width="15.7109375" style="30" customWidth="1"/>
    <col min="12547" max="12547" width="14" style="30" customWidth="1"/>
    <col min="12548" max="12548" width="14.42578125" style="30" bestFit="1" customWidth="1"/>
    <col min="12549" max="12799" width="11.42578125" style="30"/>
    <col min="12800" max="12800" width="10.140625" style="30" bestFit="1" customWidth="1"/>
    <col min="12801" max="12801" width="54.5703125" style="30" customWidth="1"/>
    <col min="12802" max="12802" width="15.7109375" style="30" customWidth="1"/>
    <col min="12803" max="12803" width="14" style="30" customWidth="1"/>
    <col min="12804" max="12804" width="14.42578125" style="30" bestFit="1" customWidth="1"/>
    <col min="12805" max="13055" width="11.42578125" style="30"/>
    <col min="13056" max="13056" width="10.140625" style="30" bestFit="1" customWidth="1"/>
    <col min="13057" max="13057" width="54.5703125" style="30" customWidth="1"/>
    <col min="13058" max="13058" width="15.7109375" style="30" customWidth="1"/>
    <col min="13059" max="13059" width="14" style="30" customWidth="1"/>
    <col min="13060" max="13060" width="14.42578125" style="30" bestFit="1" customWidth="1"/>
    <col min="13061" max="13311" width="11.42578125" style="30"/>
    <col min="13312" max="13312" width="10.140625" style="30" bestFit="1" customWidth="1"/>
    <col min="13313" max="13313" width="54.5703125" style="30" customWidth="1"/>
    <col min="13314" max="13314" width="15.7109375" style="30" customWidth="1"/>
    <col min="13315" max="13315" width="14" style="30" customWidth="1"/>
    <col min="13316" max="13316" width="14.42578125" style="30" bestFit="1" customWidth="1"/>
    <col min="13317" max="13567" width="11.42578125" style="30"/>
    <col min="13568" max="13568" width="10.140625" style="30" bestFit="1" customWidth="1"/>
    <col min="13569" max="13569" width="54.5703125" style="30" customWidth="1"/>
    <col min="13570" max="13570" width="15.7109375" style="30" customWidth="1"/>
    <col min="13571" max="13571" width="14" style="30" customWidth="1"/>
    <col min="13572" max="13572" width="14.42578125" style="30" bestFit="1" customWidth="1"/>
    <col min="13573" max="13823" width="11.42578125" style="30"/>
    <col min="13824" max="13824" width="10.140625" style="30" bestFit="1" customWidth="1"/>
    <col min="13825" max="13825" width="54.5703125" style="30" customWidth="1"/>
    <col min="13826" max="13826" width="15.7109375" style="30" customWidth="1"/>
    <col min="13827" max="13827" width="14" style="30" customWidth="1"/>
    <col min="13828" max="13828" width="14.42578125" style="30" bestFit="1" customWidth="1"/>
    <col min="13829" max="14079" width="11.42578125" style="30"/>
    <col min="14080" max="14080" width="10.140625" style="30" bestFit="1" customWidth="1"/>
    <col min="14081" max="14081" width="54.5703125" style="30" customWidth="1"/>
    <col min="14082" max="14082" width="15.7109375" style="30" customWidth="1"/>
    <col min="14083" max="14083" width="14" style="30" customWidth="1"/>
    <col min="14084" max="14084" width="14.42578125" style="30" bestFit="1" customWidth="1"/>
    <col min="14085" max="14335" width="11.42578125" style="30"/>
    <col min="14336" max="14336" width="10.140625" style="30" bestFit="1" customWidth="1"/>
    <col min="14337" max="14337" width="54.5703125" style="30" customWidth="1"/>
    <col min="14338" max="14338" width="15.7109375" style="30" customWidth="1"/>
    <col min="14339" max="14339" width="14" style="30" customWidth="1"/>
    <col min="14340" max="14340" width="14.42578125" style="30" bestFit="1" customWidth="1"/>
    <col min="14341" max="14591" width="11.42578125" style="30"/>
    <col min="14592" max="14592" width="10.140625" style="30" bestFit="1" customWidth="1"/>
    <col min="14593" max="14593" width="54.5703125" style="30" customWidth="1"/>
    <col min="14594" max="14594" width="15.7109375" style="30" customWidth="1"/>
    <col min="14595" max="14595" width="14" style="30" customWidth="1"/>
    <col min="14596" max="14596" width="14.42578125" style="30" bestFit="1" customWidth="1"/>
    <col min="14597" max="14847" width="11.42578125" style="30"/>
    <col min="14848" max="14848" width="10.140625" style="30" bestFit="1" customWidth="1"/>
    <col min="14849" max="14849" width="54.5703125" style="30" customWidth="1"/>
    <col min="14850" max="14850" width="15.7109375" style="30" customWidth="1"/>
    <col min="14851" max="14851" width="14" style="30" customWidth="1"/>
    <col min="14852" max="14852" width="14.42578125" style="30" bestFit="1" customWidth="1"/>
    <col min="14853" max="15103" width="11.42578125" style="30"/>
    <col min="15104" max="15104" width="10.140625" style="30" bestFit="1" customWidth="1"/>
    <col min="15105" max="15105" width="54.5703125" style="30" customWidth="1"/>
    <col min="15106" max="15106" width="15.7109375" style="30" customWidth="1"/>
    <col min="15107" max="15107" width="14" style="30" customWidth="1"/>
    <col min="15108" max="15108" width="14.42578125" style="30" bestFit="1" customWidth="1"/>
    <col min="15109" max="15359" width="11.42578125" style="30"/>
    <col min="15360" max="15360" width="10.140625" style="30" bestFit="1" customWidth="1"/>
    <col min="15361" max="15361" width="54.5703125" style="30" customWidth="1"/>
    <col min="15362" max="15362" width="15.7109375" style="30" customWidth="1"/>
    <col min="15363" max="15363" width="14" style="30" customWidth="1"/>
    <col min="15364" max="15364" width="14.42578125" style="30" bestFit="1" customWidth="1"/>
    <col min="15365" max="15615" width="11.42578125" style="30"/>
    <col min="15616" max="15616" width="10.140625" style="30" bestFit="1" customWidth="1"/>
    <col min="15617" max="15617" width="54.5703125" style="30" customWidth="1"/>
    <col min="15618" max="15618" width="15.7109375" style="30" customWidth="1"/>
    <col min="15619" max="15619" width="14" style="30" customWidth="1"/>
    <col min="15620" max="15620" width="14.42578125" style="30" bestFit="1" customWidth="1"/>
    <col min="15621" max="15871" width="11.42578125" style="30"/>
    <col min="15872" max="15872" width="10.140625" style="30" bestFit="1" customWidth="1"/>
    <col min="15873" max="15873" width="54.5703125" style="30" customWidth="1"/>
    <col min="15874" max="15874" width="15.7109375" style="30" customWidth="1"/>
    <col min="15875" max="15875" width="14" style="30" customWidth="1"/>
    <col min="15876" max="15876" width="14.42578125" style="30" bestFit="1" customWidth="1"/>
    <col min="15877" max="16127" width="11.42578125" style="30"/>
    <col min="16128" max="16128" width="10.140625" style="30" bestFit="1" customWidth="1"/>
    <col min="16129" max="16129" width="54.5703125" style="30" customWidth="1"/>
    <col min="16130" max="16130" width="15.7109375" style="30" customWidth="1"/>
    <col min="16131" max="16131" width="14" style="30" customWidth="1"/>
    <col min="16132" max="16132" width="14.42578125" style="30" bestFit="1" customWidth="1"/>
    <col min="16133" max="16384" width="11.42578125" style="30"/>
  </cols>
  <sheetData>
    <row r="1" spans="1:13">
      <c r="A1" s="345" t="s">
        <v>2208</v>
      </c>
      <c r="B1" s="345"/>
      <c r="C1" s="345"/>
      <c r="D1" s="70"/>
      <c r="E1" s="71"/>
    </row>
    <row r="2" spans="1:13">
      <c r="A2" s="59" t="s">
        <v>2209</v>
      </c>
      <c r="B2" s="59" t="s">
        <v>2210</v>
      </c>
      <c r="C2" s="130">
        <f>+'Plan Financiero Minhacienda'!C3</f>
        <v>2011</v>
      </c>
      <c r="D2" s="130">
        <f>+'Plan Financiero Minhacienda'!D3</f>
        <v>2012</v>
      </c>
      <c r="E2" s="130">
        <f>+'Plan Financiero Minhacienda'!E3</f>
        <v>2013</v>
      </c>
      <c r="F2" s="130">
        <f>+'Plan Financiero Minhacienda'!F3</f>
        <v>2014</v>
      </c>
      <c r="G2" s="130">
        <f>+'Plan Financiero Minhacienda'!G3</f>
        <v>2015</v>
      </c>
      <c r="H2" s="130">
        <f>+'Plan Financiero Minhacienda'!H3</f>
        <v>2016</v>
      </c>
      <c r="I2" s="130">
        <f>+'Plan Financiero Minhacienda'!I3</f>
        <v>2017</v>
      </c>
      <c r="J2" s="130">
        <f>+'Plan Financiero Minhacienda'!J3</f>
        <v>2018</v>
      </c>
      <c r="K2" s="130">
        <f>+'Plan Financiero Minhacienda'!K3</f>
        <v>2019</v>
      </c>
      <c r="L2" s="130">
        <f>+'Plan Financiero Minhacienda'!L3</f>
        <v>2020</v>
      </c>
      <c r="M2" s="130">
        <f>+'Plan Financiero Minhacienda'!M3</f>
        <v>2021</v>
      </c>
    </row>
    <row r="3" spans="1:13">
      <c r="A3" s="58" t="s">
        <v>2211</v>
      </c>
      <c r="B3" s="85" t="s">
        <v>2212</v>
      </c>
      <c r="C3" s="64">
        <f t="shared" ref="C3" si="0">+C4+C23</f>
        <v>19125</v>
      </c>
      <c r="D3" s="64">
        <f t="shared" ref="D3" si="1">+D4+D23</f>
        <v>15186</v>
      </c>
      <c r="E3" s="64">
        <f t="shared" ref="E3:M3" si="2">+E4+E23</f>
        <v>15641.58</v>
      </c>
      <c r="F3" s="64">
        <f t="shared" si="2"/>
        <v>16110.8274</v>
      </c>
      <c r="G3" s="64">
        <f t="shared" si="2"/>
        <v>16594.152221999997</v>
      </c>
      <c r="H3" s="64">
        <f t="shared" si="2"/>
        <v>17091.976788659998</v>
      </c>
      <c r="I3" s="64">
        <f t="shared" si="2"/>
        <v>17604.736092319799</v>
      </c>
      <c r="J3" s="64">
        <f t="shared" si="2"/>
        <v>18132.878175089394</v>
      </c>
      <c r="K3" s="64">
        <f t="shared" si="2"/>
        <v>18676.864520342071</v>
      </c>
      <c r="L3" s="64">
        <f t="shared" si="2"/>
        <v>19237.170455952342</v>
      </c>
      <c r="M3" s="64">
        <f t="shared" si="2"/>
        <v>19814.285569630905</v>
      </c>
    </row>
    <row r="4" spans="1:13">
      <c r="A4" s="60" t="s">
        <v>2213</v>
      </c>
      <c r="B4" s="136" t="s">
        <v>2214</v>
      </c>
      <c r="C4" s="64">
        <f t="shared" ref="C4" si="3">+C5+C10+C11</f>
        <v>2255</v>
      </c>
      <c r="D4" s="64">
        <f t="shared" ref="D4" si="4">+D5+D10+D11</f>
        <v>1767</v>
      </c>
      <c r="E4" s="64">
        <f t="shared" ref="E4:M4" si="5">+E5+E10+E11</f>
        <v>1820.0100000000002</v>
      </c>
      <c r="F4" s="64">
        <f t="shared" si="5"/>
        <v>1874.6102999999998</v>
      </c>
      <c r="G4" s="64">
        <f t="shared" si="5"/>
        <v>1930.8486090000001</v>
      </c>
      <c r="H4" s="64">
        <f t="shared" si="5"/>
        <v>1988.7740672700002</v>
      </c>
      <c r="I4" s="64">
        <f t="shared" si="5"/>
        <v>2048.4372892881001</v>
      </c>
      <c r="J4" s="64">
        <f t="shared" si="5"/>
        <v>2109.8904079667432</v>
      </c>
      <c r="K4" s="64">
        <f t="shared" si="5"/>
        <v>2173.1871202057455</v>
      </c>
      <c r="L4" s="64">
        <f t="shared" si="5"/>
        <v>2238.3827338119181</v>
      </c>
      <c r="M4" s="64">
        <f t="shared" si="5"/>
        <v>2305.5342158262756</v>
      </c>
    </row>
    <row r="5" spans="1:13">
      <c r="A5" s="60" t="s">
        <v>2215</v>
      </c>
      <c r="B5" s="136" t="s">
        <v>2216</v>
      </c>
      <c r="C5" s="64">
        <f t="shared" ref="C5" si="6">+SUM(C6:C9)</f>
        <v>884</v>
      </c>
      <c r="D5" s="64">
        <f t="shared" ref="D5" si="7">+SUM(D6:D9)</f>
        <v>657</v>
      </c>
      <c r="E5" s="64">
        <f t="shared" ref="E5:M5" si="8">+SUM(E6:E9)</f>
        <v>676.71</v>
      </c>
      <c r="F5" s="64">
        <f t="shared" si="8"/>
        <v>697.01130000000001</v>
      </c>
      <c r="G5" s="64">
        <f t="shared" si="8"/>
        <v>717.92163900000003</v>
      </c>
      <c r="H5" s="64">
        <f t="shared" si="8"/>
        <v>739.45928817000004</v>
      </c>
      <c r="I5" s="64">
        <f t="shared" si="8"/>
        <v>761.64306681510016</v>
      </c>
      <c r="J5" s="64">
        <f t="shared" si="8"/>
        <v>784.49235881955315</v>
      </c>
      <c r="K5" s="64">
        <f t="shared" si="8"/>
        <v>808.02712958413974</v>
      </c>
      <c r="L5" s="64">
        <f t="shared" si="8"/>
        <v>832.2679434716639</v>
      </c>
      <c r="M5" s="64">
        <f t="shared" si="8"/>
        <v>857.2359817758138</v>
      </c>
    </row>
    <row r="6" spans="1:13">
      <c r="A6" s="60" t="s">
        <v>2188</v>
      </c>
      <c r="B6" s="86" t="s">
        <v>2217</v>
      </c>
      <c r="C6" s="66">
        <f>+'Plan Financiero Minhacienda'!C8</f>
        <v>367</v>
      </c>
      <c r="D6" s="66">
        <f>+'Plan Financiero Minhacienda'!D8</f>
        <v>393</v>
      </c>
      <c r="E6" s="66">
        <f>+'Plan Financiero Minhacienda'!E8</f>
        <v>404.79</v>
      </c>
      <c r="F6" s="66">
        <f>+'Plan Financiero Minhacienda'!F8</f>
        <v>416.93370000000004</v>
      </c>
      <c r="G6" s="66">
        <f>+'Plan Financiero Minhacienda'!G8</f>
        <v>429.44171100000005</v>
      </c>
      <c r="H6" s="66">
        <f>+'Plan Financiero Minhacienda'!H8</f>
        <v>442.32496233000006</v>
      </c>
      <c r="I6" s="66">
        <f>+'Plan Financiero Minhacienda'!I8</f>
        <v>455.59471119990008</v>
      </c>
      <c r="J6" s="66">
        <f>+'Plan Financiero Minhacienda'!J8</f>
        <v>469.2625525358971</v>
      </c>
      <c r="K6" s="66">
        <f>+'Plan Financiero Minhacienda'!K8</f>
        <v>483.340429111974</v>
      </c>
      <c r="L6" s="66">
        <f>+'Plan Financiero Minhacienda'!L8</f>
        <v>497.84064198533321</v>
      </c>
      <c r="M6" s="66">
        <f>+'Plan Financiero Minhacienda'!M8</f>
        <v>512.77586124489324</v>
      </c>
    </row>
    <row r="7" spans="1:13">
      <c r="A7" s="60" t="s">
        <v>2189</v>
      </c>
      <c r="B7" s="86" t="s">
        <v>2218</v>
      </c>
      <c r="C7" s="66">
        <f>+'Plan Financiero Minhacienda'!C10</f>
        <v>103</v>
      </c>
      <c r="D7" s="66">
        <f>+'Plan Financiero Minhacienda'!D10</f>
        <v>108</v>
      </c>
      <c r="E7" s="66">
        <f>+'Plan Financiero Minhacienda'!E10</f>
        <v>111.24</v>
      </c>
      <c r="F7" s="66">
        <f>+'Plan Financiero Minhacienda'!F10</f>
        <v>114.57719999999999</v>
      </c>
      <c r="G7" s="66">
        <f>+'Plan Financiero Minhacienda'!G10</f>
        <v>118.01451599999999</v>
      </c>
      <c r="H7" s="66">
        <f>+'Plan Financiero Minhacienda'!H10</f>
        <v>121.55495147999999</v>
      </c>
      <c r="I7" s="66">
        <f>+'Plan Financiero Minhacienda'!I10</f>
        <v>125.20160002439998</v>
      </c>
      <c r="J7" s="66">
        <f>+'Plan Financiero Minhacienda'!J10</f>
        <v>128.95764802513199</v>
      </c>
      <c r="K7" s="66">
        <f>+'Plan Financiero Minhacienda'!K10</f>
        <v>132.82637746588594</v>
      </c>
      <c r="L7" s="66">
        <f>+'Plan Financiero Minhacienda'!L10</f>
        <v>136.81116878986251</v>
      </c>
      <c r="M7" s="66">
        <f>+'Plan Financiero Minhacienda'!M10</f>
        <v>140.91550385355839</v>
      </c>
    </row>
    <row r="8" spans="1:13">
      <c r="A8" s="61" t="s">
        <v>2190</v>
      </c>
      <c r="B8" s="87" t="s">
        <v>2219</v>
      </c>
      <c r="C8" s="66">
        <f>+'Plan Financiero Minhacienda'!C11</f>
        <v>124</v>
      </c>
      <c r="D8" s="66">
        <f>+'Plan Financiero Minhacienda'!D11</f>
        <v>124</v>
      </c>
      <c r="E8" s="66">
        <f>+'Plan Financiero Minhacienda'!E11</f>
        <v>127.72</v>
      </c>
      <c r="F8" s="66">
        <f>+'Plan Financiero Minhacienda'!F11</f>
        <v>131.55160000000001</v>
      </c>
      <c r="G8" s="66">
        <f>+'Plan Financiero Minhacienda'!G11</f>
        <v>135.49814800000001</v>
      </c>
      <c r="H8" s="66">
        <f>+'Plan Financiero Minhacienda'!H11</f>
        <v>139.56309244000002</v>
      </c>
      <c r="I8" s="66">
        <f>+'Plan Financiero Minhacienda'!I11</f>
        <v>143.74998521320003</v>
      </c>
      <c r="J8" s="66">
        <f>+'Plan Financiero Minhacienda'!J11</f>
        <v>148.06248476959604</v>
      </c>
      <c r="K8" s="66">
        <f>+'Plan Financiero Minhacienda'!K11</f>
        <v>152.50435931268393</v>
      </c>
      <c r="L8" s="66">
        <f>+'Plan Financiero Minhacienda'!L11</f>
        <v>157.07949009206445</v>
      </c>
      <c r="M8" s="66">
        <f>+'Plan Financiero Minhacienda'!M11</f>
        <v>161.79187479482638</v>
      </c>
    </row>
    <row r="9" spans="1:13">
      <c r="A9" s="61" t="s">
        <v>2187</v>
      </c>
      <c r="B9" s="87" t="s">
        <v>2220</v>
      </c>
      <c r="C9" s="66">
        <f>+'Plan Financiero Minhacienda'!C12+'Plan Financiero Minhacienda'!C9</f>
        <v>290</v>
      </c>
      <c r="D9" s="66">
        <f>+'Plan Financiero Minhacienda'!D12+'Plan Financiero Minhacienda'!D9</f>
        <v>32</v>
      </c>
      <c r="E9" s="66">
        <f>+'Plan Financiero Minhacienda'!E12+'Plan Financiero Minhacienda'!E9</f>
        <v>32.96</v>
      </c>
      <c r="F9" s="66">
        <f>+'Plan Financiero Minhacienda'!F12+'Plan Financiero Minhacienda'!F9</f>
        <v>33.948799999999999</v>
      </c>
      <c r="G9" s="66">
        <f>+'Plan Financiero Minhacienda'!G12+'Plan Financiero Minhacienda'!G9</f>
        <v>34.967264</v>
      </c>
      <c r="H9" s="66">
        <f>+'Plan Financiero Minhacienda'!H12+'Plan Financiero Minhacienda'!H9</f>
        <v>36.016281919999997</v>
      </c>
      <c r="I9" s="66">
        <f>+'Plan Financiero Minhacienda'!I12+'Plan Financiero Minhacienda'!I9</f>
        <v>37.096770377599995</v>
      </c>
      <c r="J9" s="66">
        <f>+'Plan Financiero Minhacienda'!J12+'Plan Financiero Minhacienda'!J9</f>
        <v>38.209673488927997</v>
      </c>
      <c r="K9" s="66">
        <f>+'Plan Financiero Minhacienda'!K12+'Plan Financiero Minhacienda'!K9</f>
        <v>39.355963693595839</v>
      </c>
      <c r="L9" s="66">
        <f>+'Plan Financiero Minhacienda'!L12+'Plan Financiero Minhacienda'!L9</f>
        <v>40.536642604403717</v>
      </c>
      <c r="M9" s="66">
        <f>+'Plan Financiero Minhacienda'!M12+'Plan Financiero Minhacienda'!M9</f>
        <v>41.75274188253583</v>
      </c>
    </row>
    <row r="10" spans="1:13">
      <c r="A10" s="60" t="s">
        <v>2191</v>
      </c>
      <c r="B10" s="86" t="s">
        <v>2221</v>
      </c>
      <c r="C10" s="66">
        <f>+'Plan Financiero Minhacienda'!C13</f>
        <v>534</v>
      </c>
      <c r="D10" s="66">
        <f>+'Plan Financiero Minhacienda'!D13</f>
        <v>398</v>
      </c>
      <c r="E10" s="66">
        <f>+'Plan Financiero Minhacienda'!E13</f>
        <v>409.94</v>
      </c>
      <c r="F10" s="66">
        <f>+'Plan Financiero Minhacienda'!F13</f>
        <v>422.23820000000001</v>
      </c>
      <c r="G10" s="66">
        <f>+'Plan Financiero Minhacienda'!G13</f>
        <v>434.90534600000001</v>
      </c>
      <c r="H10" s="66">
        <f>+'Plan Financiero Minhacienda'!H13</f>
        <v>447.95250637999999</v>
      </c>
      <c r="I10" s="66">
        <f>+'Plan Financiero Minhacienda'!I13</f>
        <v>461.39108157139998</v>
      </c>
      <c r="J10" s="66">
        <f>+'Plan Financiero Minhacienda'!J13</f>
        <v>475.23281401854206</v>
      </c>
      <c r="K10" s="66">
        <f>+'Plan Financiero Minhacienda'!K13</f>
        <v>489.48979843909831</v>
      </c>
      <c r="L10" s="66">
        <f>+'Plan Financiero Minhacienda'!L13</f>
        <v>504.17449239227119</v>
      </c>
      <c r="M10" s="66">
        <f>+'Plan Financiero Minhacienda'!M13</f>
        <v>519.29972716403927</v>
      </c>
    </row>
    <row r="11" spans="1:13">
      <c r="A11" s="60" t="s">
        <v>2222</v>
      </c>
      <c r="B11" s="136" t="s">
        <v>2223</v>
      </c>
      <c r="C11" s="64">
        <f>+C12+C13</f>
        <v>837</v>
      </c>
      <c r="D11" s="64">
        <f>+D12+D13</f>
        <v>712</v>
      </c>
      <c r="E11" s="64">
        <f t="shared" ref="E11:M11" si="9">+E12+E13</f>
        <v>733.36</v>
      </c>
      <c r="F11" s="64">
        <f t="shared" si="9"/>
        <v>755.36080000000004</v>
      </c>
      <c r="G11" s="64">
        <f t="shared" si="9"/>
        <v>778.02162400000009</v>
      </c>
      <c r="H11" s="64">
        <f t="shared" si="9"/>
        <v>801.36227272000008</v>
      </c>
      <c r="I11" s="64">
        <f t="shared" si="9"/>
        <v>825.40314090160007</v>
      </c>
      <c r="J11" s="64">
        <f t="shared" si="9"/>
        <v>850.16523512864808</v>
      </c>
      <c r="K11" s="64">
        <f t="shared" si="9"/>
        <v>875.67019218250755</v>
      </c>
      <c r="L11" s="64">
        <f t="shared" si="9"/>
        <v>901.9402979479828</v>
      </c>
      <c r="M11" s="64">
        <f t="shared" si="9"/>
        <v>928.99850688642232</v>
      </c>
    </row>
    <row r="12" spans="1:13">
      <c r="A12" s="60" t="s">
        <v>2192</v>
      </c>
      <c r="B12" s="86" t="s">
        <v>2224</v>
      </c>
      <c r="C12" s="66">
        <f>+'Plan Financiero Minhacienda'!C17</f>
        <v>837</v>
      </c>
      <c r="D12" s="66">
        <f>+'Plan Financiero Minhacienda'!D17</f>
        <v>712</v>
      </c>
      <c r="E12" s="66">
        <f>+'Plan Financiero Minhacienda'!E17</f>
        <v>733.36</v>
      </c>
      <c r="F12" s="66">
        <f>+'Plan Financiero Minhacienda'!F17</f>
        <v>755.36080000000004</v>
      </c>
      <c r="G12" s="66">
        <f>+'Plan Financiero Minhacienda'!G17</f>
        <v>778.02162400000009</v>
      </c>
      <c r="H12" s="66">
        <f>+'Plan Financiero Minhacienda'!H17</f>
        <v>801.36227272000008</v>
      </c>
      <c r="I12" s="66">
        <f>+'Plan Financiero Minhacienda'!I17</f>
        <v>825.40314090160007</v>
      </c>
      <c r="J12" s="66">
        <f>+'Plan Financiero Minhacienda'!J17</f>
        <v>850.16523512864808</v>
      </c>
      <c r="K12" s="66">
        <f>+'Plan Financiero Minhacienda'!K17</f>
        <v>875.67019218250755</v>
      </c>
      <c r="L12" s="66">
        <f>+'Plan Financiero Minhacienda'!L17</f>
        <v>901.9402979479828</v>
      </c>
      <c r="M12" s="66">
        <f>+'Plan Financiero Minhacienda'!M17</f>
        <v>928.99850688642232</v>
      </c>
    </row>
    <row r="13" spans="1:13">
      <c r="A13" s="60" t="s">
        <v>2193</v>
      </c>
      <c r="B13" s="86" t="s">
        <v>2225</v>
      </c>
      <c r="C13" s="66">
        <v>0</v>
      </c>
      <c r="D13" s="66">
        <v>0</v>
      </c>
      <c r="E13" s="66">
        <v>0</v>
      </c>
      <c r="F13" s="66">
        <v>0</v>
      </c>
      <c r="G13" s="66">
        <v>0</v>
      </c>
      <c r="H13" s="66">
        <v>0</v>
      </c>
      <c r="I13" s="66">
        <v>0</v>
      </c>
      <c r="J13" s="66">
        <v>0</v>
      </c>
      <c r="K13" s="66">
        <v>0</v>
      </c>
      <c r="L13" s="66">
        <v>0</v>
      </c>
      <c r="M13" s="66">
        <v>0</v>
      </c>
    </row>
    <row r="14" spans="1:13">
      <c r="A14" s="58" t="s">
        <v>2226</v>
      </c>
      <c r="B14" s="85" t="s">
        <v>2227</v>
      </c>
      <c r="C14" s="64">
        <f t="shared" ref="C14" si="10">+C15+C28</f>
        <v>23243</v>
      </c>
      <c r="D14" s="64">
        <f t="shared" ref="D14" si="11">+D15+D28</f>
        <v>14911</v>
      </c>
      <c r="E14" s="64">
        <f t="shared" ref="E14:M14" si="12">+E15+E28</f>
        <v>15358.33</v>
      </c>
      <c r="F14" s="64">
        <f t="shared" si="12"/>
        <v>15819.079900000001</v>
      </c>
      <c r="G14" s="64">
        <f t="shared" si="12"/>
        <v>16293.652296999999</v>
      </c>
      <c r="H14" s="64">
        <f t="shared" si="12"/>
        <v>16782.461865910002</v>
      </c>
      <c r="I14" s="64">
        <f t="shared" si="12"/>
        <v>17285.935721887297</v>
      </c>
      <c r="J14" s="64">
        <f t="shared" si="12"/>
        <v>17804.513793543916</v>
      </c>
      <c r="K14" s="64">
        <f t="shared" si="12"/>
        <v>18338.649207350234</v>
      </c>
      <c r="L14" s="64">
        <f t="shared" si="12"/>
        <v>18888.80868357074</v>
      </c>
      <c r="M14" s="64">
        <f t="shared" si="12"/>
        <v>19455.472944077861</v>
      </c>
    </row>
    <row r="15" spans="1:13">
      <c r="A15" s="60" t="s">
        <v>2228</v>
      </c>
      <c r="B15" s="86" t="s">
        <v>2229</v>
      </c>
      <c r="C15" s="65">
        <f t="shared" ref="C15" si="13">+C16+C20+C21</f>
        <v>1341</v>
      </c>
      <c r="D15" s="65">
        <f t="shared" ref="D15" si="14">+D16+D20+D21</f>
        <v>1180</v>
      </c>
      <c r="E15" s="65">
        <f t="shared" ref="E15:M15" si="15">+E16+E20+E21</f>
        <v>1215.4000000000001</v>
      </c>
      <c r="F15" s="65">
        <f t="shared" si="15"/>
        <v>1251.8620000000001</v>
      </c>
      <c r="G15" s="65">
        <f t="shared" si="15"/>
        <v>1289.41786</v>
      </c>
      <c r="H15" s="65">
        <f t="shared" si="15"/>
        <v>1328.1003958000001</v>
      </c>
      <c r="I15" s="65">
        <f t="shared" si="15"/>
        <v>1367.9434076739999</v>
      </c>
      <c r="J15" s="65">
        <f t="shared" si="15"/>
        <v>1408.9817099042202</v>
      </c>
      <c r="K15" s="65">
        <f t="shared" si="15"/>
        <v>1451.2511612013468</v>
      </c>
      <c r="L15" s="65">
        <f t="shared" si="15"/>
        <v>1494.7886960373871</v>
      </c>
      <c r="M15" s="65">
        <f t="shared" si="15"/>
        <v>1539.6323569185088</v>
      </c>
    </row>
    <row r="16" spans="1:13">
      <c r="A16" s="60" t="s">
        <v>2230</v>
      </c>
      <c r="B16" s="86" t="s">
        <v>2231</v>
      </c>
      <c r="C16" s="65">
        <f t="shared" ref="C16" si="16">+C17+C18+C19</f>
        <v>1341</v>
      </c>
      <c r="D16" s="65">
        <f t="shared" ref="D16" si="17">+D17+D18+D19</f>
        <v>1180</v>
      </c>
      <c r="E16" s="65">
        <f t="shared" ref="E16:M16" si="18">+E17+E18+E19</f>
        <v>1215.4000000000001</v>
      </c>
      <c r="F16" s="65">
        <f t="shared" si="18"/>
        <v>1251.8620000000001</v>
      </c>
      <c r="G16" s="65">
        <f t="shared" si="18"/>
        <v>1289.41786</v>
      </c>
      <c r="H16" s="65">
        <f t="shared" si="18"/>
        <v>1328.1003958000001</v>
      </c>
      <c r="I16" s="65">
        <f t="shared" si="18"/>
        <v>1367.9434076739999</v>
      </c>
      <c r="J16" s="65">
        <f t="shared" si="18"/>
        <v>1408.9817099042202</v>
      </c>
      <c r="K16" s="65">
        <f t="shared" si="18"/>
        <v>1451.2511612013468</v>
      </c>
      <c r="L16" s="65">
        <f t="shared" si="18"/>
        <v>1494.7886960373871</v>
      </c>
      <c r="M16" s="65">
        <f t="shared" si="18"/>
        <v>1539.6323569185088</v>
      </c>
    </row>
    <row r="17" spans="1:13">
      <c r="A17" s="60" t="s">
        <v>2199</v>
      </c>
      <c r="B17" s="86" t="s">
        <v>2232</v>
      </c>
      <c r="C17" s="66">
        <f>+'Plan Financiero Minhacienda'!C28</f>
        <v>821</v>
      </c>
      <c r="D17" s="66">
        <f>+'Plan Financiero Minhacienda'!D28</f>
        <v>873</v>
      </c>
      <c r="E17" s="66">
        <f>+'Plan Financiero Minhacienda'!E28</f>
        <v>899.19</v>
      </c>
      <c r="F17" s="66">
        <f>+'Plan Financiero Minhacienda'!F28</f>
        <v>926.16570000000002</v>
      </c>
      <c r="G17" s="66">
        <f>+'Plan Financiero Minhacienda'!G28</f>
        <v>953.95067100000006</v>
      </c>
      <c r="H17" s="66">
        <f>+'Plan Financiero Minhacienda'!H28</f>
        <v>982.56919113000004</v>
      </c>
      <c r="I17" s="66">
        <f>+'Plan Financiero Minhacienda'!I28</f>
        <v>1012.0462668639001</v>
      </c>
      <c r="J17" s="66">
        <f>+'Plan Financiero Minhacienda'!J28</f>
        <v>1042.4076548698172</v>
      </c>
      <c r="K17" s="66">
        <f>+'Plan Financiero Minhacienda'!K28</f>
        <v>1073.6798845159117</v>
      </c>
      <c r="L17" s="66">
        <f>+'Plan Financiero Minhacienda'!L28</f>
        <v>1105.8902810513891</v>
      </c>
      <c r="M17" s="66">
        <f>+'Plan Financiero Minhacienda'!M28</f>
        <v>1139.0669894829307</v>
      </c>
    </row>
    <row r="18" spans="1:13">
      <c r="A18" s="60" t="s">
        <v>2200</v>
      </c>
      <c r="B18" s="86" t="s">
        <v>2233</v>
      </c>
      <c r="C18" s="66">
        <f>+'Plan Financiero Minhacienda'!C29</f>
        <v>347</v>
      </c>
      <c r="D18" s="66">
        <f>+'Plan Financiero Minhacienda'!D29</f>
        <v>184</v>
      </c>
      <c r="E18" s="66">
        <f>+'Plan Financiero Minhacienda'!E29</f>
        <v>189.52</v>
      </c>
      <c r="F18" s="66">
        <f>+'Plan Financiero Minhacienda'!F29</f>
        <v>195.2056</v>
      </c>
      <c r="G18" s="66">
        <f>+'Plan Financiero Minhacienda'!G29</f>
        <v>201.061768</v>
      </c>
      <c r="H18" s="66">
        <f>+'Plan Financiero Minhacienda'!H29</f>
        <v>207.09362103999999</v>
      </c>
      <c r="I18" s="66">
        <f>+'Plan Financiero Minhacienda'!I29</f>
        <v>213.30642967119999</v>
      </c>
      <c r="J18" s="66">
        <f>+'Plan Financiero Minhacienda'!J29</f>
        <v>219.70562256133599</v>
      </c>
      <c r="K18" s="66">
        <f>+'Plan Financiero Minhacienda'!K29</f>
        <v>226.29679123817607</v>
      </c>
      <c r="L18" s="66">
        <f>+'Plan Financiero Minhacienda'!L29</f>
        <v>233.08569497532136</v>
      </c>
      <c r="M18" s="66">
        <f>+'Plan Financiero Minhacienda'!M29</f>
        <v>240.078265824581</v>
      </c>
    </row>
    <row r="19" spans="1:13">
      <c r="A19" s="60" t="s">
        <v>2201</v>
      </c>
      <c r="B19" s="86" t="s">
        <v>2234</v>
      </c>
      <c r="C19" s="66">
        <f>+'Plan Financiero Minhacienda'!C30</f>
        <v>173</v>
      </c>
      <c r="D19" s="66">
        <f>+'Plan Financiero Minhacienda'!D30</f>
        <v>123</v>
      </c>
      <c r="E19" s="66">
        <f>+'Plan Financiero Minhacienda'!E30</f>
        <v>126.69</v>
      </c>
      <c r="F19" s="66">
        <f>+'Plan Financiero Minhacienda'!F30</f>
        <v>130.4907</v>
      </c>
      <c r="G19" s="66">
        <f>+'Plan Financiero Minhacienda'!G30</f>
        <v>134.40542099999999</v>
      </c>
      <c r="H19" s="66">
        <f>+'Plan Financiero Minhacienda'!H30</f>
        <v>138.43758363000001</v>
      </c>
      <c r="I19" s="66">
        <f>+'Plan Financiero Minhacienda'!I30</f>
        <v>142.59071113890002</v>
      </c>
      <c r="J19" s="66">
        <f>+'Plan Financiero Minhacienda'!J30</f>
        <v>146.868432473067</v>
      </c>
      <c r="K19" s="66">
        <f>+'Plan Financiero Minhacienda'!K30</f>
        <v>151.274485447259</v>
      </c>
      <c r="L19" s="66">
        <f>+'Plan Financiero Minhacienda'!L30</f>
        <v>155.81272001067677</v>
      </c>
      <c r="M19" s="66">
        <f>+'Plan Financiero Minhacienda'!M30</f>
        <v>160.48710161099706</v>
      </c>
    </row>
    <row r="20" spans="1:13">
      <c r="A20" s="60" t="s">
        <v>2235</v>
      </c>
      <c r="B20" s="86" t="s">
        <v>2236</v>
      </c>
      <c r="C20" s="65">
        <f>+'Plan Financiero Minhacienda'!C40</f>
        <v>0</v>
      </c>
      <c r="D20" s="65">
        <f>+'Plan Financiero Minhacienda'!D40</f>
        <v>0</v>
      </c>
      <c r="E20" s="65">
        <f>+'Plan Financiero Minhacienda'!E40</f>
        <v>0</v>
      </c>
      <c r="F20" s="65">
        <f>+'Plan Financiero Minhacienda'!F40</f>
        <v>0</v>
      </c>
      <c r="G20" s="65">
        <f>+'Plan Financiero Minhacienda'!G40</f>
        <v>0</v>
      </c>
      <c r="H20" s="65">
        <f>+'Plan Financiero Minhacienda'!H40</f>
        <v>0</v>
      </c>
      <c r="I20" s="65">
        <f>+'Plan Financiero Minhacienda'!I40</f>
        <v>0</v>
      </c>
      <c r="J20" s="65">
        <f>+'Plan Financiero Minhacienda'!J40</f>
        <v>0</v>
      </c>
      <c r="K20" s="65">
        <f>+'Plan Financiero Minhacienda'!K40</f>
        <v>0</v>
      </c>
      <c r="L20" s="65">
        <f>+'Plan Financiero Minhacienda'!L40</f>
        <v>0</v>
      </c>
      <c r="M20" s="65">
        <f>+'Plan Financiero Minhacienda'!M40</f>
        <v>0</v>
      </c>
    </row>
    <row r="21" spans="1:13">
      <c r="A21" s="60" t="s">
        <v>2202</v>
      </c>
      <c r="B21" s="87" t="s">
        <v>2237</v>
      </c>
      <c r="C21" s="66">
        <f>+'Plan Financiero Minhacienda'!C44+'Plan Financiero Minhacienda'!C45</f>
        <v>0</v>
      </c>
      <c r="D21" s="66">
        <f>+'Plan Financiero Minhacienda'!D44+'Plan Financiero Minhacienda'!D45</f>
        <v>0</v>
      </c>
      <c r="E21" s="66">
        <f>+'Plan Financiero Minhacienda'!E44+'Plan Financiero Minhacienda'!E45</f>
        <v>0</v>
      </c>
      <c r="F21" s="66">
        <f>+'Plan Financiero Minhacienda'!F44+'Plan Financiero Minhacienda'!F45</f>
        <v>0</v>
      </c>
      <c r="G21" s="66">
        <f>+'Plan Financiero Minhacienda'!G44+'Plan Financiero Minhacienda'!G45</f>
        <v>0</v>
      </c>
      <c r="H21" s="66">
        <f>+'Plan Financiero Minhacienda'!H44+'Plan Financiero Minhacienda'!H45</f>
        <v>0</v>
      </c>
      <c r="I21" s="66">
        <f>+'Plan Financiero Minhacienda'!I44+'Plan Financiero Minhacienda'!I45</f>
        <v>0</v>
      </c>
      <c r="J21" s="66">
        <f>+'Plan Financiero Minhacienda'!J44+'Plan Financiero Minhacienda'!J45</f>
        <v>0</v>
      </c>
      <c r="K21" s="66">
        <f>+'Plan Financiero Minhacienda'!K44+'Plan Financiero Minhacienda'!K45</f>
        <v>0</v>
      </c>
      <c r="L21" s="66">
        <f>+'Plan Financiero Minhacienda'!L44+'Plan Financiero Minhacienda'!L45</f>
        <v>0</v>
      </c>
      <c r="M21" s="66">
        <f>+'Plan Financiero Minhacienda'!M44+'Plan Financiero Minhacienda'!M45</f>
        <v>0</v>
      </c>
    </row>
    <row r="22" spans="1:13">
      <c r="A22" s="58" t="s">
        <v>2238</v>
      </c>
      <c r="B22" s="85" t="s">
        <v>2239</v>
      </c>
      <c r="C22" s="64">
        <f t="shared" ref="C22" si="19">+C4-C15</f>
        <v>914</v>
      </c>
      <c r="D22" s="64">
        <f t="shared" ref="D22" si="20">+D4-D15</f>
        <v>587</v>
      </c>
      <c r="E22" s="64">
        <f t="shared" ref="E22:M22" si="21">+E4-E15</f>
        <v>604.61000000000013</v>
      </c>
      <c r="F22" s="64">
        <f t="shared" si="21"/>
        <v>622.74829999999974</v>
      </c>
      <c r="G22" s="64">
        <f t="shared" si="21"/>
        <v>641.43074900000011</v>
      </c>
      <c r="H22" s="64">
        <f t="shared" si="21"/>
        <v>660.67367147000004</v>
      </c>
      <c r="I22" s="64">
        <f t="shared" si="21"/>
        <v>680.49388161410025</v>
      </c>
      <c r="J22" s="64">
        <f t="shared" si="21"/>
        <v>700.90869806252294</v>
      </c>
      <c r="K22" s="64">
        <f t="shared" si="21"/>
        <v>721.93595900439868</v>
      </c>
      <c r="L22" s="64">
        <f t="shared" si="21"/>
        <v>743.59403777453099</v>
      </c>
      <c r="M22" s="64">
        <f t="shared" si="21"/>
        <v>765.90185890776684</v>
      </c>
    </row>
    <row r="23" spans="1:13">
      <c r="A23" s="58" t="s">
        <v>2240</v>
      </c>
      <c r="B23" s="85" t="s">
        <v>2241</v>
      </c>
      <c r="C23" s="64">
        <f t="shared" ref="C23" si="22">+SUM(C24:C27)</f>
        <v>16870</v>
      </c>
      <c r="D23" s="64">
        <f t="shared" ref="D23" si="23">+SUM(D24:D27)</f>
        <v>13419</v>
      </c>
      <c r="E23" s="64">
        <f t="shared" ref="E23:M23" si="24">+SUM(E24:E27)</f>
        <v>13821.57</v>
      </c>
      <c r="F23" s="64">
        <f t="shared" si="24"/>
        <v>14236.2171</v>
      </c>
      <c r="G23" s="64">
        <f t="shared" si="24"/>
        <v>14663.303612999998</v>
      </c>
      <c r="H23" s="64">
        <f t="shared" si="24"/>
        <v>15103.202721389998</v>
      </c>
      <c r="I23" s="64">
        <f t="shared" si="24"/>
        <v>15556.298803031699</v>
      </c>
      <c r="J23" s="64">
        <f t="shared" si="24"/>
        <v>16022.98776712265</v>
      </c>
      <c r="K23" s="64">
        <f t="shared" si="24"/>
        <v>16503.677400136326</v>
      </c>
      <c r="L23" s="64">
        <f t="shared" si="24"/>
        <v>16998.787722140423</v>
      </c>
      <c r="M23" s="64">
        <f t="shared" si="24"/>
        <v>17508.75135380463</v>
      </c>
    </row>
    <row r="24" spans="1:13">
      <c r="A24" s="60" t="s">
        <v>2195</v>
      </c>
      <c r="B24" s="87" t="s">
        <v>2242</v>
      </c>
      <c r="C24" s="66">
        <f>+'Plan Financiero Minhacienda'!C49</f>
        <v>0</v>
      </c>
      <c r="D24" s="66">
        <f>+'Plan Financiero Minhacienda'!D49</f>
        <v>0</v>
      </c>
      <c r="E24" s="66">
        <f>+'Plan Financiero Minhacienda'!E49</f>
        <v>0</v>
      </c>
      <c r="F24" s="66">
        <f>+'Plan Financiero Minhacienda'!F49</f>
        <v>0</v>
      </c>
      <c r="G24" s="66">
        <f>+'Plan Financiero Minhacienda'!G49</f>
        <v>0</v>
      </c>
      <c r="H24" s="66">
        <f>+'Plan Financiero Minhacienda'!H49</f>
        <v>0</v>
      </c>
      <c r="I24" s="66">
        <f>+'Plan Financiero Minhacienda'!I49</f>
        <v>0</v>
      </c>
      <c r="J24" s="66">
        <f>+'Plan Financiero Minhacienda'!J49</f>
        <v>0</v>
      </c>
      <c r="K24" s="66">
        <f>+'Plan Financiero Minhacienda'!K49</f>
        <v>0</v>
      </c>
      <c r="L24" s="66">
        <f>+'Plan Financiero Minhacienda'!L49</f>
        <v>0</v>
      </c>
      <c r="M24" s="66">
        <f>+'Plan Financiero Minhacienda'!M49</f>
        <v>0</v>
      </c>
    </row>
    <row r="25" spans="1:13">
      <c r="A25" s="61" t="s">
        <v>2194</v>
      </c>
      <c r="B25" s="87" t="s">
        <v>2243</v>
      </c>
      <c r="C25" s="66">
        <f>+'Plan Financiero Minhacienda'!C18</f>
        <v>14304</v>
      </c>
      <c r="D25" s="66">
        <f>+'Plan Financiero Minhacienda'!D18</f>
        <v>13339</v>
      </c>
      <c r="E25" s="66">
        <f>+'Plan Financiero Minhacienda'!E18</f>
        <v>13739.17</v>
      </c>
      <c r="F25" s="66">
        <f>+'Plan Financiero Minhacienda'!F18</f>
        <v>14151.3451</v>
      </c>
      <c r="G25" s="66">
        <f>+'Plan Financiero Minhacienda'!G18</f>
        <v>14575.885452999999</v>
      </c>
      <c r="H25" s="66">
        <f>+'Plan Financiero Minhacienda'!H18</f>
        <v>15013.162016589999</v>
      </c>
      <c r="I25" s="66">
        <f>+'Plan Financiero Minhacienda'!I18</f>
        <v>15463.5568770877</v>
      </c>
      <c r="J25" s="66">
        <f>+'Plan Financiero Minhacienda'!J18</f>
        <v>15927.463583400329</v>
      </c>
      <c r="K25" s="66">
        <f>+'Plan Financiero Minhacienda'!K18</f>
        <v>16405.287490902338</v>
      </c>
      <c r="L25" s="66">
        <f>+'Plan Financiero Minhacienda'!L18</f>
        <v>16897.446115629413</v>
      </c>
      <c r="M25" s="66">
        <f>+'Plan Financiero Minhacienda'!M18</f>
        <v>17404.369499098291</v>
      </c>
    </row>
    <row r="26" spans="1:13">
      <c r="A26" s="60" t="s">
        <v>2197</v>
      </c>
      <c r="B26" s="87" t="s">
        <v>2244</v>
      </c>
      <c r="C26" s="66">
        <f>+'Plan Financiero Minhacienda'!C48</f>
        <v>2073</v>
      </c>
      <c r="D26" s="66">
        <f>+'Plan Financiero Minhacienda'!D48</f>
        <v>0</v>
      </c>
      <c r="E26" s="66">
        <f>+'Plan Financiero Minhacienda'!E48</f>
        <v>0</v>
      </c>
      <c r="F26" s="66">
        <f>+'Plan Financiero Minhacienda'!F48</f>
        <v>0</v>
      </c>
      <c r="G26" s="66">
        <f>+'Plan Financiero Minhacienda'!G48</f>
        <v>0</v>
      </c>
      <c r="H26" s="66">
        <f>+'Plan Financiero Minhacienda'!H48</f>
        <v>0</v>
      </c>
      <c r="I26" s="66">
        <f>+'Plan Financiero Minhacienda'!I48</f>
        <v>0</v>
      </c>
      <c r="J26" s="66">
        <f>+'Plan Financiero Minhacienda'!J48</f>
        <v>0</v>
      </c>
      <c r="K26" s="66">
        <f>+'Plan Financiero Minhacienda'!K48</f>
        <v>0</v>
      </c>
      <c r="L26" s="66">
        <f>+'Plan Financiero Minhacienda'!L48</f>
        <v>0</v>
      </c>
      <c r="M26" s="66">
        <f>+'Plan Financiero Minhacienda'!M48</f>
        <v>0</v>
      </c>
    </row>
    <row r="27" spans="1:13">
      <c r="A27" s="60" t="s">
        <v>2196</v>
      </c>
      <c r="B27" s="87" t="s">
        <v>2245</v>
      </c>
      <c r="C27" s="66">
        <f>+'Plan Financiero Minhacienda'!C24+'Plan Financiero Minhacienda'!C50+'Plan Financiero Minhacienda'!C51+'Plan Financiero Minhacienda'!C52+'Plan Financiero Minhacienda'!C54</f>
        <v>493</v>
      </c>
      <c r="D27" s="66">
        <f>+'Plan Financiero Minhacienda'!D24+'Plan Financiero Minhacienda'!D50+'Plan Financiero Minhacienda'!D51+'Plan Financiero Minhacienda'!D52+'Plan Financiero Minhacienda'!D54</f>
        <v>80</v>
      </c>
      <c r="E27" s="66">
        <f>+'Plan Financiero Minhacienda'!E24+'Plan Financiero Minhacienda'!E50+'Plan Financiero Minhacienda'!E51+'Plan Financiero Minhacienda'!E52+'Plan Financiero Minhacienda'!E54</f>
        <v>82.4</v>
      </c>
      <c r="F27" s="66">
        <f>+'Plan Financiero Minhacienda'!F24+'Plan Financiero Minhacienda'!F50+'Plan Financiero Minhacienda'!F51+'Plan Financiero Minhacienda'!F52+'Plan Financiero Minhacienda'!F54</f>
        <v>84.871999999999986</v>
      </c>
      <c r="G27" s="66">
        <f>+'Plan Financiero Minhacienda'!G24+'Plan Financiero Minhacienda'!G50+'Plan Financiero Minhacienda'!G51+'Plan Financiero Minhacienda'!G52+'Plan Financiero Minhacienda'!G54</f>
        <v>87.41816</v>
      </c>
      <c r="H27" s="66">
        <f>+'Plan Financiero Minhacienda'!H24+'Plan Financiero Minhacienda'!H50+'Plan Financiero Minhacienda'!H51+'Plan Financiero Minhacienda'!H52+'Plan Financiero Minhacienda'!H54</f>
        <v>90.0407048</v>
      </c>
      <c r="I27" s="66">
        <f>+'Plan Financiero Minhacienda'!I24+'Plan Financiero Minhacienda'!I50+'Plan Financiero Minhacienda'!I51+'Plan Financiero Minhacienda'!I52+'Plan Financiero Minhacienda'!I54</f>
        <v>92.741925944000016</v>
      </c>
      <c r="J27" s="66">
        <f>+'Plan Financiero Minhacienda'!J24+'Plan Financiero Minhacienda'!J50+'Plan Financiero Minhacienda'!J51+'Plan Financiero Minhacienda'!J52+'Plan Financiero Minhacienda'!J54</f>
        <v>95.524183722320004</v>
      </c>
      <c r="K27" s="66">
        <f>+'Plan Financiero Minhacienda'!K24+'Plan Financiero Minhacienda'!K50+'Plan Financiero Minhacienda'!K51+'Plan Financiero Minhacienda'!K52+'Plan Financiero Minhacienda'!K54</f>
        <v>98.389909233989613</v>
      </c>
      <c r="L27" s="66">
        <f>+'Plan Financiero Minhacienda'!L24+'Plan Financiero Minhacienda'!L50+'Plan Financiero Minhacienda'!L51+'Plan Financiero Minhacienda'!L52+'Plan Financiero Minhacienda'!L54</f>
        <v>101.3416065110093</v>
      </c>
      <c r="M27" s="66">
        <f>+'Plan Financiero Minhacienda'!M24+'Plan Financiero Minhacienda'!M50+'Plan Financiero Minhacienda'!M51+'Plan Financiero Minhacienda'!M52+'Plan Financiero Minhacienda'!M54</f>
        <v>104.38185470633958</v>
      </c>
    </row>
    <row r="28" spans="1:13">
      <c r="A28" s="58" t="s">
        <v>2207</v>
      </c>
      <c r="B28" s="85" t="s">
        <v>2246</v>
      </c>
      <c r="C28" s="64">
        <f t="shared" ref="C28" si="25">+C29+C30</f>
        <v>21902</v>
      </c>
      <c r="D28" s="64">
        <f t="shared" ref="D28" si="26">+D29+D30</f>
        <v>13731</v>
      </c>
      <c r="E28" s="64">
        <f t="shared" ref="E28:M28" si="27">+E29+E30</f>
        <v>14142.93</v>
      </c>
      <c r="F28" s="64">
        <f t="shared" si="27"/>
        <v>14567.2179</v>
      </c>
      <c r="G28" s="64">
        <f t="shared" si="27"/>
        <v>15004.234436999999</v>
      </c>
      <c r="H28" s="64">
        <f t="shared" si="27"/>
        <v>15454.36147011</v>
      </c>
      <c r="I28" s="64">
        <f t="shared" si="27"/>
        <v>15917.992314213299</v>
      </c>
      <c r="J28" s="64">
        <f t="shared" si="27"/>
        <v>16395.532083639697</v>
      </c>
      <c r="K28" s="64">
        <f t="shared" si="27"/>
        <v>16887.398046148886</v>
      </c>
      <c r="L28" s="64">
        <f t="shared" si="27"/>
        <v>17394.019987533353</v>
      </c>
      <c r="M28" s="64">
        <f t="shared" si="27"/>
        <v>17915.840587159353</v>
      </c>
    </row>
    <row r="29" spans="1:13">
      <c r="A29" s="62" t="s">
        <v>2203</v>
      </c>
      <c r="B29" s="87" t="s">
        <v>2247</v>
      </c>
      <c r="C29" s="66">
        <f>+'Plan Financiero Minhacienda'!C56</f>
        <v>0</v>
      </c>
      <c r="D29" s="66">
        <f>+'Plan Financiero Minhacienda'!D56</f>
        <v>0</v>
      </c>
      <c r="E29" s="66">
        <f>+'Plan Financiero Minhacienda'!E56</f>
        <v>0</v>
      </c>
      <c r="F29" s="66">
        <f>+'Plan Financiero Minhacienda'!F56</f>
        <v>0</v>
      </c>
      <c r="G29" s="66">
        <f>+'Plan Financiero Minhacienda'!G56</f>
        <v>0</v>
      </c>
      <c r="H29" s="66">
        <f>+'Plan Financiero Minhacienda'!H56</f>
        <v>0</v>
      </c>
      <c r="I29" s="66">
        <f>+'Plan Financiero Minhacienda'!I56</f>
        <v>0</v>
      </c>
      <c r="J29" s="66">
        <f>+'Plan Financiero Minhacienda'!J56</f>
        <v>0</v>
      </c>
      <c r="K29" s="66">
        <f>+'Plan Financiero Minhacienda'!K56</f>
        <v>0</v>
      </c>
      <c r="L29" s="66">
        <f>+'Plan Financiero Minhacienda'!L56</f>
        <v>0</v>
      </c>
      <c r="M29" s="66">
        <f>+'Plan Financiero Minhacienda'!M56</f>
        <v>0</v>
      </c>
    </row>
    <row r="30" spans="1:13">
      <c r="A30" s="61" t="s">
        <v>2204</v>
      </c>
      <c r="B30" s="87" t="s">
        <v>2248</v>
      </c>
      <c r="C30" s="66">
        <f>+'Plan Financiero Minhacienda'!C43</f>
        <v>21902</v>
      </c>
      <c r="D30" s="66">
        <f>+'Plan Financiero Minhacienda'!D43</f>
        <v>13731</v>
      </c>
      <c r="E30" s="66">
        <f>+'Plan Financiero Minhacienda'!E43</f>
        <v>14142.93</v>
      </c>
      <c r="F30" s="66">
        <f>+'Plan Financiero Minhacienda'!F43</f>
        <v>14567.2179</v>
      </c>
      <c r="G30" s="66">
        <f>+'Plan Financiero Minhacienda'!G43</f>
        <v>15004.234436999999</v>
      </c>
      <c r="H30" s="66">
        <f>+'Plan Financiero Minhacienda'!H43</f>
        <v>15454.36147011</v>
      </c>
      <c r="I30" s="66">
        <f>+'Plan Financiero Minhacienda'!I43</f>
        <v>15917.992314213299</v>
      </c>
      <c r="J30" s="66">
        <f>+'Plan Financiero Minhacienda'!J43</f>
        <v>16395.532083639697</v>
      </c>
      <c r="K30" s="66">
        <f>+'Plan Financiero Minhacienda'!K43</f>
        <v>16887.398046148886</v>
      </c>
      <c r="L30" s="66">
        <f>+'Plan Financiero Minhacienda'!L43</f>
        <v>17394.019987533353</v>
      </c>
      <c r="M30" s="66">
        <f>+'Plan Financiero Minhacienda'!M43</f>
        <v>17915.840587159353</v>
      </c>
    </row>
    <row r="31" spans="1:13">
      <c r="A31" s="58" t="s">
        <v>2249</v>
      </c>
      <c r="B31" s="85" t="s">
        <v>2250</v>
      </c>
      <c r="C31" s="64">
        <f t="shared" ref="C31" si="28">+C22+C23-C28</f>
        <v>-4118</v>
      </c>
      <c r="D31" s="64">
        <f t="shared" ref="D31" si="29">+D22+D23-D28</f>
        <v>275</v>
      </c>
      <c r="E31" s="64">
        <f t="shared" ref="E31:M31" si="30">+E22+E23-E28</f>
        <v>283.25</v>
      </c>
      <c r="F31" s="64">
        <f t="shared" si="30"/>
        <v>291.74749999999949</v>
      </c>
      <c r="G31" s="64">
        <f t="shared" si="30"/>
        <v>300.49992500000008</v>
      </c>
      <c r="H31" s="64">
        <f t="shared" si="30"/>
        <v>309.51492274999873</v>
      </c>
      <c r="I31" s="64">
        <f t="shared" si="30"/>
        <v>318.80037043250013</v>
      </c>
      <c r="J31" s="64">
        <f t="shared" si="30"/>
        <v>328.36438154547432</v>
      </c>
      <c r="K31" s="64">
        <f t="shared" si="30"/>
        <v>338.21531299184062</v>
      </c>
      <c r="L31" s="64">
        <f t="shared" si="30"/>
        <v>348.36177238160235</v>
      </c>
      <c r="M31" s="64">
        <f t="shared" si="30"/>
        <v>358.8126255530442</v>
      </c>
    </row>
    <row r="32" spans="1:13">
      <c r="A32" s="60" t="s">
        <v>2251</v>
      </c>
      <c r="B32" s="132" t="s">
        <v>2252</v>
      </c>
      <c r="C32" s="133">
        <f t="shared" ref="C32" si="31">+C33+C36</f>
        <v>4118</v>
      </c>
      <c r="D32" s="133">
        <f t="shared" ref="D32" si="32">+D33+D36</f>
        <v>-275</v>
      </c>
      <c r="E32" s="133">
        <f t="shared" ref="E32:M32" si="33">+E33+E36</f>
        <v>-283.25</v>
      </c>
      <c r="F32" s="133">
        <f t="shared" si="33"/>
        <v>-291.74749999999949</v>
      </c>
      <c r="G32" s="133">
        <f t="shared" si="33"/>
        <v>-300.49992500000008</v>
      </c>
      <c r="H32" s="133">
        <f t="shared" si="33"/>
        <v>-309.51492274999873</v>
      </c>
      <c r="I32" s="133">
        <f t="shared" si="33"/>
        <v>-318.80037043250013</v>
      </c>
      <c r="J32" s="133">
        <f t="shared" si="33"/>
        <v>-328.36438154547432</v>
      </c>
      <c r="K32" s="133">
        <f t="shared" si="33"/>
        <v>-338.21531299184062</v>
      </c>
      <c r="L32" s="133">
        <f t="shared" si="33"/>
        <v>-348.36177238160235</v>
      </c>
      <c r="M32" s="133">
        <f t="shared" si="33"/>
        <v>-358.8126255530442</v>
      </c>
    </row>
    <row r="33" spans="1:13">
      <c r="A33" s="60" t="s">
        <v>2253</v>
      </c>
      <c r="B33" s="132" t="s">
        <v>2254</v>
      </c>
      <c r="C33" s="133">
        <f t="shared" ref="C33" si="34">+C34-C35</f>
        <v>0</v>
      </c>
      <c r="D33" s="133">
        <f t="shared" ref="D33" si="35">+D34-D35</f>
        <v>0</v>
      </c>
      <c r="E33" s="133">
        <f t="shared" ref="E33:M33" si="36">+E34-E35</f>
        <v>0</v>
      </c>
      <c r="F33" s="133">
        <f t="shared" si="36"/>
        <v>0</v>
      </c>
      <c r="G33" s="133">
        <f t="shared" si="36"/>
        <v>0</v>
      </c>
      <c r="H33" s="133">
        <f t="shared" si="36"/>
        <v>0</v>
      </c>
      <c r="I33" s="133">
        <f t="shared" si="36"/>
        <v>0</v>
      </c>
      <c r="J33" s="133">
        <f t="shared" si="36"/>
        <v>0</v>
      </c>
      <c r="K33" s="133">
        <f t="shared" si="36"/>
        <v>0</v>
      </c>
      <c r="L33" s="133">
        <f t="shared" si="36"/>
        <v>0</v>
      </c>
      <c r="M33" s="133">
        <f t="shared" si="36"/>
        <v>0</v>
      </c>
    </row>
    <row r="34" spans="1:13">
      <c r="A34" s="60" t="s">
        <v>2198</v>
      </c>
      <c r="B34" s="86" t="s">
        <v>2255</v>
      </c>
      <c r="C34" s="66">
        <f>+'Plan Financiero Minhacienda'!C63+'Plan Financiero Minhacienda'!C66</f>
        <v>0</v>
      </c>
      <c r="D34" s="66">
        <f>+'Plan Financiero Minhacienda'!D63+'Plan Financiero Minhacienda'!D66</f>
        <v>0</v>
      </c>
      <c r="E34" s="66"/>
      <c r="F34" s="66">
        <f>+'Plan Financiero Minhacienda'!E63+'Plan Financiero Minhacienda'!E66</f>
        <v>0</v>
      </c>
      <c r="G34" s="66">
        <f>+'Plan Financiero Minhacienda'!F63+'Plan Financiero Minhacienda'!F66</f>
        <v>0</v>
      </c>
      <c r="H34" s="66">
        <f>+'Plan Financiero Minhacienda'!G63+'Plan Financiero Minhacienda'!G66</f>
        <v>0</v>
      </c>
      <c r="I34" s="66">
        <f>+'Plan Financiero Minhacienda'!H63+'Plan Financiero Minhacienda'!H66</f>
        <v>0</v>
      </c>
      <c r="J34" s="66">
        <f>+'Plan Financiero Minhacienda'!I63+'Plan Financiero Minhacienda'!I66</f>
        <v>0</v>
      </c>
      <c r="K34" s="66">
        <f>+'Plan Financiero Minhacienda'!J63+'Plan Financiero Minhacienda'!J66</f>
        <v>0</v>
      </c>
      <c r="L34" s="66">
        <f>+'Plan Financiero Minhacienda'!K63+'Plan Financiero Minhacienda'!K66</f>
        <v>0</v>
      </c>
      <c r="M34" s="66">
        <f>+'Plan Financiero Minhacienda'!L63+'Plan Financiero Minhacienda'!L66</f>
        <v>0</v>
      </c>
    </row>
    <row r="35" spans="1:13">
      <c r="A35" s="61" t="s">
        <v>2256</v>
      </c>
      <c r="B35" s="86" t="s">
        <v>2257</v>
      </c>
      <c r="C35" s="66">
        <f>+'Plan Financiero Minhacienda'!C64+'Plan Financiero Minhacienda'!C67</f>
        <v>0</v>
      </c>
      <c r="D35" s="66">
        <f>+'Plan Financiero Minhacienda'!D64+'Plan Financiero Minhacienda'!D67</f>
        <v>0</v>
      </c>
      <c r="E35" s="66">
        <f>+'Plan Financiero Minhacienda'!E64+'Plan Financiero Minhacienda'!E67</f>
        <v>0</v>
      </c>
      <c r="F35" s="66">
        <f>+'Plan Financiero Minhacienda'!F64+'Plan Financiero Minhacienda'!F67</f>
        <v>0</v>
      </c>
      <c r="G35" s="66">
        <f>+'Plan Financiero Minhacienda'!G64+'Plan Financiero Minhacienda'!G67</f>
        <v>0</v>
      </c>
      <c r="H35" s="66">
        <f>+'Plan Financiero Minhacienda'!H64+'Plan Financiero Minhacienda'!H67</f>
        <v>0</v>
      </c>
      <c r="I35" s="66">
        <f>+'Plan Financiero Minhacienda'!I64+'Plan Financiero Minhacienda'!I67</f>
        <v>0</v>
      </c>
      <c r="J35" s="66">
        <f>+'Plan Financiero Minhacienda'!J64+'Plan Financiero Minhacienda'!J67</f>
        <v>0</v>
      </c>
      <c r="K35" s="66">
        <f>+'Plan Financiero Minhacienda'!K64+'Plan Financiero Minhacienda'!K67</f>
        <v>0</v>
      </c>
      <c r="L35" s="66">
        <f>+'Plan Financiero Minhacienda'!L64+'Plan Financiero Minhacienda'!L67</f>
        <v>0</v>
      </c>
      <c r="M35" s="66">
        <f>+'Plan Financiero Minhacienda'!M64+'Plan Financiero Minhacienda'!M67</f>
        <v>0</v>
      </c>
    </row>
    <row r="36" spans="1:13">
      <c r="A36" s="61" t="s">
        <v>2258</v>
      </c>
      <c r="B36" s="132" t="s">
        <v>2452</v>
      </c>
      <c r="C36" s="133">
        <f t="shared" ref="C36" si="37">-C31-C33</f>
        <v>4118</v>
      </c>
      <c r="D36" s="133">
        <f t="shared" ref="D36" si="38">-D31-D33</f>
        <v>-275</v>
      </c>
      <c r="E36" s="133">
        <f t="shared" ref="E36:M36" si="39">-E31-E33</f>
        <v>-283.25</v>
      </c>
      <c r="F36" s="133">
        <f t="shared" si="39"/>
        <v>-291.74749999999949</v>
      </c>
      <c r="G36" s="133">
        <f t="shared" si="39"/>
        <v>-300.49992500000008</v>
      </c>
      <c r="H36" s="133">
        <f t="shared" si="39"/>
        <v>-309.51492274999873</v>
      </c>
      <c r="I36" s="133">
        <f t="shared" si="39"/>
        <v>-318.80037043250013</v>
      </c>
      <c r="J36" s="133">
        <f t="shared" si="39"/>
        <v>-328.36438154547432</v>
      </c>
      <c r="K36" s="133">
        <f t="shared" si="39"/>
        <v>-338.21531299184062</v>
      </c>
      <c r="L36" s="133">
        <f t="shared" si="39"/>
        <v>-348.36177238160235</v>
      </c>
      <c r="M36" s="133">
        <f t="shared" si="39"/>
        <v>-358.8126255530442</v>
      </c>
    </row>
    <row r="37" spans="1:13">
      <c r="A37" s="63"/>
      <c r="B37" s="135" t="s">
        <v>2205</v>
      </c>
      <c r="C37" s="72">
        <f>+'Plan Financiero Minhacienda'!C68</f>
        <v>0</v>
      </c>
      <c r="D37" s="72">
        <f>+'Plan Financiero Minhacienda'!D68</f>
        <v>0</v>
      </c>
      <c r="E37" s="72">
        <f>+'Plan Financiero Minhacienda'!E68</f>
        <v>0</v>
      </c>
      <c r="F37" s="72">
        <f>+'Plan Financiero Minhacienda'!F68</f>
        <v>0</v>
      </c>
      <c r="G37" s="72">
        <f>+'Plan Financiero Minhacienda'!G68</f>
        <v>0</v>
      </c>
      <c r="H37" s="72">
        <f>+'Plan Financiero Minhacienda'!H68</f>
        <v>0</v>
      </c>
      <c r="I37" s="72">
        <f>+'Plan Financiero Minhacienda'!I68</f>
        <v>0</v>
      </c>
      <c r="J37" s="72">
        <f>+'Plan Financiero Minhacienda'!J68</f>
        <v>0</v>
      </c>
      <c r="K37" s="72">
        <f>+'Plan Financiero Minhacienda'!K68</f>
        <v>0</v>
      </c>
      <c r="L37" s="72">
        <f>+'Plan Financiero Minhacienda'!L68</f>
        <v>0</v>
      </c>
      <c r="M37" s="72">
        <f>+'Plan Financiero Minhacienda'!M68</f>
        <v>0</v>
      </c>
    </row>
    <row r="38" spans="1:13" s="74" customFormat="1" ht="7.5" customHeight="1">
      <c r="A38" s="67"/>
      <c r="B38" s="68"/>
      <c r="C38" s="69"/>
      <c r="D38" s="73"/>
      <c r="E38" s="73"/>
      <c r="F38" s="73"/>
      <c r="G38" s="73"/>
      <c r="H38" s="73"/>
      <c r="I38" s="73"/>
      <c r="J38" s="73"/>
      <c r="K38" s="73"/>
      <c r="L38" s="73"/>
      <c r="M38" s="73"/>
    </row>
    <row r="39" spans="1:13" s="74" customFormat="1">
      <c r="A39" s="67"/>
      <c r="B39" s="84" t="s">
        <v>2427</v>
      </c>
      <c r="C39" s="130">
        <v>2010</v>
      </c>
      <c r="D39" s="130">
        <v>2011</v>
      </c>
      <c r="E39" s="130">
        <v>2012</v>
      </c>
      <c r="F39" s="130">
        <v>2013</v>
      </c>
      <c r="G39" s="130">
        <v>2014</v>
      </c>
      <c r="H39" s="130">
        <v>2015</v>
      </c>
      <c r="I39" s="130">
        <v>2016</v>
      </c>
      <c r="J39" s="130">
        <v>2017</v>
      </c>
      <c r="K39" s="130">
        <v>2018</v>
      </c>
      <c r="L39" s="130">
        <v>2019</v>
      </c>
      <c r="M39" s="130">
        <v>2020</v>
      </c>
    </row>
    <row r="40" spans="1:13" s="74" customFormat="1">
      <c r="A40" s="67"/>
      <c r="B40" s="138" t="s">
        <v>2428</v>
      </c>
      <c r="C40" s="75">
        <f>+C34</f>
        <v>0</v>
      </c>
      <c r="D40" s="75">
        <f>+D34</f>
        <v>0</v>
      </c>
      <c r="E40" s="75">
        <f t="shared" ref="E40:M40" si="40">+E34</f>
        <v>0</v>
      </c>
      <c r="F40" s="75">
        <f t="shared" si="40"/>
        <v>0</v>
      </c>
      <c r="G40" s="75">
        <f t="shared" si="40"/>
        <v>0</v>
      </c>
      <c r="H40" s="75">
        <f t="shared" si="40"/>
        <v>0</v>
      </c>
      <c r="I40" s="75">
        <f t="shared" si="40"/>
        <v>0</v>
      </c>
      <c r="J40" s="75">
        <f t="shared" si="40"/>
        <v>0</v>
      </c>
      <c r="K40" s="75">
        <f t="shared" si="40"/>
        <v>0</v>
      </c>
      <c r="L40" s="75">
        <f t="shared" si="40"/>
        <v>0</v>
      </c>
      <c r="M40" s="75">
        <f t="shared" si="40"/>
        <v>0</v>
      </c>
    </row>
    <row r="41" spans="1:13" s="74" customFormat="1">
      <c r="A41" s="67"/>
      <c r="B41" s="139" t="s">
        <v>2451</v>
      </c>
      <c r="C41" s="76">
        <f>+'Plan Financiero Minhacienda'!C53</f>
        <v>4118</v>
      </c>
      <c r="D41" s="76">
        <f>+'Plan Financiero Minhacienda'!D53</f>
        <v>0</v>
      </c>
      <c r="E41" s="76">
        <f>+'Plan Financiero Minhacienda'!E53</f>
        <v>0</v>
      </c>
      <c r="F41" s="76">
        <f>+'Plan Financiero Minhacienda'!F53</f>
        <v>0</v>
      </c>
      <c r="G41" s="76">
        <f>+'Plan Financiero Minhacienda'!G53</f>
        <v>0</v>
      </c>
      <c r="H41" s="76">
        <f>+'Plan Financiero Minhacienda'!H53</f>
        <v>0</v>
      </c>
      <c r="I41" s="76">
        <f>+'Plan Financiero Minhacienda'!I53</f>
        <v>0</v>
      </c>
      <c r="J41" s="76">
        <f>+'Plan Financiero Minhacienda'!J53</f>
        <v>0</v>
      </c>
      <c r="K41" s="76">
        <f>+'Plan Financiero Minhacienda'!K53</f>
        <v>0</v>
      </c>
      <c r="L41" s="76">
        <f>+'Plan Financiero Minhacienda'!L53</f>
        <v>0</v>
      </c>
      <c r="M41" s="76">
        <f>+'Plan Financiero Minhacienda'!M53</f>
        <v>0</v>
      </c>
    </row>
    <row r="42" spans="1:13" s="74" customFormat="1" ht="6" customHeight="1">
      <c r="A42" s="67"/>
      <c r="B42" s="77"/>
      <c r="C42" s="78"/>
      <c r="D42" s="78"/>
      <c r="E42" s="78"/>
      <c r="F42" s="78"/>
      <c r="G42" s="78"/>
      <c r="H42" s="78"/>
      <c r="I42" s="78"/>
      <c r="J42" s="78"/>
      <c r="K42" s="78"/>
      <c r="L42" s="78"/>
      <c r="M42" s="78"/>
    </row>
    <row r="43" spans="1:13" s="74" customFormat="1">
      <c r="A43" s="67"/>
      <c r="B43" s="84" t="s">
        <v>2421</v>
      </c>
      <c r="C43" s="225">
        <v>2010</v>
      </c>
      <c r="D43" s="225">
        <v>2011</v>
      </c>
      <c r="E43" s="225">
        <v>2012</v>
      </c>
      <c r="F43" s="225">
        <v>2013</v>
      </c>
      <c r="G43" s="225">
        <v>2014</v>
      </c>
      <c r="H43" s="225">
        <v>2015</v>
      </c>
      <c r="I43" s="225">
        <v>2016</v>
      </c>
      <c r="J43" s="225">
        <v>2017</v>
      </c>
      <c r="K43" s="225">
        <v>2018</v>
      </c>
      <c r="L43" s="225">
        <v>2019</v>
      </c>
      <c r="M43" s="225">
        <v>2020</v>
      </c>
    </row>
    <row r="44" spans="1:13" s="74" customFormat="1">
      <c r="A44" s="67"/>
      <c r="B44" s="140" t="s">
        <v>2277</v>
      </c>
      <c r="C44" s="79">
        <f t="shared" ref="C44:M44" si="41">+C3+C40+C41</f>
        <v>23243</v>
      </c>
      <c r="D44" s="79">
        <f t="shared" si="41"/>
        <v>15186</v>
      </c>
      <c r="E44" s="79">
        <f t="shared" si="41"/>
        <v>15641.58</v>
      </c>
      <c r="F44" s="79">
        <f t="shared" si="41"/>
        <v>16110.8274</v>
      </c>
      <c r="G44" s="79">
        <f t="shared" si="41"/>
        <v>16594.152221999997</v>
      </c>
      <c r="H44" s="79">
        <f t="shared" si="41"/>
        <v>17091.976788659998</v>
      </c>
      <c r="I44" s="79">
        <f t="shared" si="41"/>
        <v>17604.736092319799</v>
      </c>
      <c r="J44" s="79">
        <f t="shared" si="41"/>
        <v>18132.878175089394</v>
      </c>
      <c r="K44" s="79">
        <f t="shared" si="41"/>
        <v>18676.864520342071</v>
      </c>
      <c r="L44" s="79">
        <f t="shared" si="41"/>
        <v>19237.170455952342</v>
      </c>
      <c r="M44" s="79">
        <f t="shared" si="41"/>
        <v>19814.285569630905</v>
      </c>
    </row>
    <row r="45" spans="1:13" s="74" customFormat="1">
      <c r="A45" s="67"/>
      <c r="B45" s="140" t="s">
        <v>2279</v>
      </c>
      <c r="C45" s="79">
        <f>+C14+C35+'Plan Financiero Minhacienda'!C57</f>
        <v>23243</v>
      </c>
      <c r="D45" s="79">
        <f>+D14+D35+'Plan Financiero Minhacienda'!D57</f>
        <v>14911</v>
      </c>
      <c r="E45" s="79">
        <f>+E14+E35+'Plan Financiero Minhacienda'!E57</f>
        <v>15358.33</v>
      </c>
      <c r="F45" s="79">
        <f>+F14+F35+'Plan Financiero Minhacienda'!F57</f>
        <v>15819.079900000001</v>
      </c>
      <c r="G45" s="79">
        <f>+G14+G35+'Plan Financiero Minhacienda'!G57</f>
        <v>16293.652296999999</v>
      </c>
      <c r="H45" s="79">
        <f>+H14+H35+'Plan Financiero Minhacienda'!H57</f>
        <v>16782.461865910002</v>
      </c>
      <c r="I45" s="79">
        <f>+I14+I35+'Plan Financiero Minhacienda'!I57</f>
        <v>17285.935721887297</v>
      </c>
      <c r="J45" s="79">
        <f>+J14+J35+'Plan Financiero Minhacienda'!J57</f>
        <v>17804.513793543916</v>
      </c>
      <c r="K45" s="79">
        <f>+K14+K35+'Plan Financiero Minhacienda'!K57</f>
        <v>18338.649207350234</v>
      </c>
      <c r="L45" s="79">
        <f>+L14+L35+'Plan Financiero Minhacienda'!L57</f>
        <v>18888.80868357074</v>
      </c>
      <c r="M45" s="79">
        <f>+M14+M35+'Plan Financiero Minhacienda'!M57</f>
        <v>19455.472944077861</v>
      </c>
    </row>
    <row r="46" spans="1:13" s="74" customFormat="1">
      <c r="A46" s="67"/>
      <c r="B46" s="140" t="s">
        <v>2425</v>
      </c>
      <c r="C46" s="79">
        <f t="shared" ref="C46" si="42">+C44-C45</f>
        <v>0</v>
      </c>
      <c r="D46" s="79">
        <f t="shared" ref="D46" si="43">+D44-D45</f>
        <v>275</v>
      </c>
      <c r="E46" s="79">
        <f t="shared" ref="E46:M46" si="44">+E44-E45</f>
        <v>283.25</v>
      </c>
      <c r="F46" s="79">
        <f t="shared" si="44"/>
        <v>291.74749999999949</v>
      </c>
      <c r="G46" s="79">
        <f t="shared" si="44"/>
        <v>300.49992499999826</v>
      </c>
      <c r="H46" s="79">
        <f t="shared" si="44"/>
        <v>309.51492274999691</v>
      </c>
      <c r="I46" s="79">
        <f t="shared" si="44"/>
        <v>318.80037043250195</v>
      </c>
      <c r="J46" s="79">
        <f t="shared" si="44"/>
        <v>328.36438154547795</v>
      </c>
      <c r="K46" s="79">
        <f t="shared" si="44"/>
        <v>338.21531299183698</v>
      </c>
      <c r="L46" s="79">
        <f t="shared" si="44"/>
        <v>348.36177238160235</v>
      </c>
      <c r="M46" s="79">
        <f t="shared" si="44"/>
        <v>358.8126255530442</v>
      </c>
    </row>
    <row r="47" spans="1:13" s="74" customFormat="1">
      <c r="A47" s="67"/>
      <c r="B47" s="68"/>
      <c r="C47" s="69"/>
      <c r="D47" s="73"/>
      <c r="E47" s="73"/>
      <c r="F47" s="73"/>
      <c r="G47" s="73"/>
      <c r="H47" s="73"/>
      <c r="I47" s="73"/>
      <c r="J47" s="73"/>
      <c r="K47" s="73"/>
      <c r="L47" s="73"/>
      <c r="M47" s="73"/>
    </row>
    <row r="48" spans="1:13" s="74" customFormat="1">
      <c r="A48" s="67"/>
      <c r="B48" s="68"/>
      <c r="C48" s="88"/>
      <c r="D48" s="73"/>
      <c r="E48" s="73"/>
      <c r="F48" s="73"/>
      <c r="G48" s="73"/>
      <c r="H48" s="73"/>
      <c r="I48" s="73"/>
      <c r="J48" s="73"/>
      <c r="K48" s="73"/>
      <c r="L48" s="73"/>
      <c r="M48" s="73"/>
    </row>
    <row r="49" spans="3:3">
      <c r="C49" s="80"/>
    </row>
    <row r="50" spans="3:3">
      <c r="C50" s="82"/>
    </row>
    <row r="51" spans="3:3">
      <c r="C51" s="83"/>
    </row>
  </sheetData>
  <sheetProtection password="CF6A" sheet="1" objects="1" scenarios="1"/>
  <mergeCells count="1">
    <mergeCell ref="A1:C1"/>
  </mergeCells>
  <printOptions horizontalCentered="1"/>
  <pageMargins left="0.31496062992125984" right="0.15748031496062992" top="1.1417322834645669" bottom="0.31496062992125984" header="0.39370078740157483" footer="0"/>
  <pageSetup scale="98" orientation="landscape"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2"/>
  <sheetViews>
    <sheetView workbookViewId="0">
      <selection sqref="A1:XFD5"/>
    </sheetView>
  </sheetViews>
  <sheetFormatPr baseColWidth="10" defaultRowHeight="12.75"/>
  <cols>
    <col min="1" max="1" width="8.28515625" customWidth="1"/>
    <col min="2" max="2" width="58.85546875" customWidth="1"/>
    <col min="3" max="13" width="11.140625" customWidth="1"/>
  </cols>
  <sheetData>
    <row r="1" spans="1:13">
      <c r="A1" s="231" t="s">
        <v>2552</v>
      </c>
      <c r="B1" s="232"/>
      <c r="C1" s="16"/>
      <c r="D1" s="16"/>
      <c r="E1" s="16"/>
      <c r="F1" s="16"/>
      <c r="G1" s="16"/>
      <c r="H1" s="16"/>
      <c r="I1" s="16"/>
      <c r="J1" s="16"/>
      <c r="K1" s="16"/>
      <c r="L1" s="16"/>
      <c r="M1" s="16"/>
    </row>
    <row r="2" spans="1:13">
      <c r="A2" s="233" t="s">
        <v>2302</v>
      </c>
      <c r="B2" s="232"/>
      <c r="C2" s="234"/>
      <c r="D2" s="16"/>
      <c r="E2" s="16"/>
      <c r="F2" s="16"/>
      <c r="G2" s="16"/>
      <c r="H2" s="16"/>
      <c r="I2" s="16"/>
      <c r="J2" s="16"/>
      <c r="K2" s="16"/>
      <c r="L2" s="16"/>
      <c r="M2" s="16"/>
    </row>
    <row r="3" spans="1:13" ht="13.5" thickBot="1">
      <c r="A3" s="235"/>
      <c r="B3" s="236"/>
      <c r="C3" s="237"/>
      <c r="D3" s="238"/>
      <c r="E3" s="239"/>
      <c r="F3" s="239"/>
      <c r="G3" s="16"/>
      <c r="H3" s="16"/>
      <c r="I3" s="16"/>
      <c r="J3" s="16"/>
      <c r="K3" s="16"/>
      <c r="L3" s="16"/>
      <c r="M3" s="16"/>
    </row>
    <row r="4" spans="1:13" ht="13.5" thickBot="1">
      <c r="A4" s="229" t="s">
        <v>2210</v>
      </c>
      <c r="B4" s="245" t="s">
        <v>2457</v>
      </c>
      <c r="C4" s="337">
        <v>2010</v>
      </c>
      <c r="D4" s="337">
        <v>2011</v>
      </c>
      <c r="E4" s="337">
        <v>2012</v>
      </c>
      <c r="F4" s="337">
        <v>2013</v>
      </c>
      <c r="G4" s="337">
        <v>2014</v>
      </c>
      <c r="H4" s="337">
        <v>2015</v>
      </c>
      <c r="I4" s="337">
        <v>2016</v>
      </c>
      <c r="J4" s="337">
        <v>2017</v>
      </c>
      <c r="K4" s="337">
        <v>2018</v>
      </c>
      <c r="L4" s="337">
        <v>2019</v>
      </c>
      <c r="M4" s="337">
        <v>2020</v>
      </c>
    </row>
    <row r="5" spans="1:13" ht="13.5" thickBot="1">
      <c r="A5" s="262" t="s">
        <v>2458</v>
      </c>
      <c r="B5" s="246" t="s">
        <v>2459</v>
      </c>
      <c r="C5" s="230">
        <f>+SUM(C6:C11)-SUM(C12:C14)</f>
        <v>8795</v>
      </c>
      <c r="D5" s="230">
        <f t="shared" ref="D5:L5" si="0">+SUM(D6:D11)-SUM(D12:D14)</f>
        <v>4011</v>
      </c>
      <c r="E5" s="230">
        <f t="shared" si="0"/>
        <v>4131.33</v>
      </c>
      <c r="F5" s="230">
        <f t="shared" si="0"/>
        <v>4255.2698999999993</v>
      </c>
      <c r="G5" s="230">
        <f t="shared" si="0"/>
        <v>4382.9279969999998</v>
      </c>
      <c r="H5" s="230">
        <f t="shared" si="0"/>
        <v>4514.4158369100005</v>
      </c>
      <c r="I5" s="230">
        <f t="shared" si="0"/>
        <v>4649.8483120173005</v>
      </c>
      <c r="J5" s="230">
        <f t="shared" si="0"/>
        <v>4789.3437613778196</v>
      </c>
      <c r="K5" s="230">
        <f t="shared" si="0"/>
        <v>4933.0240742191536</v>
      </c>
      <c r="L5" s="230">
        <f t="shared" si="0"/>
        <v>5081.0147964457283</v>
      </c>
      <c r="M5" s="230">
        <f>+SUM(M6:M11)-SUM(M12:M14)</f>
        <v>5233.4452403390997</v>
      </c>
    </row>
    <row r="6" spans="1:13">
      <c r="A6" s="263" t="s">
        <v>2541</v>
      </c>
      <c r="B6" s="329" t="s">
        <v>2460</v>
      </c>
      <c r="C6" s="280">
        <f>+'Plan Financiero Minhacienda'!C7</f>
        <v>884</v>
      </c>
      <c r="D6" s="280">
        <f>+'Plan Financiero Minhacienda'!D7</f>
        <v>657</v>
      </c>
      <c r="E6" s="280">
        <f>+'Plan Financiero Minhacienda'!E7</f>
        <v>676.71</v>
      </c>
      <c r="F6" s="280">
        <f>+'Plan Financiero Minhacienda'!F7</f>
        <v>697.01130000000001</v>
      </c>
      <c r="G6" s="280">
        <f>+'Plan Financiero Minhacienda'!G7</f>
        <v>717.92163900000003</v>
      </c>
      <c r="H6" s="280">
        <f>+'Plan Financiero Minhacienda'!H7</f>
        <v>739.45928817000004</v>
      </c>
      <c r="I6" s="280">
        <f>+'Plan Financiero Minhacienda'!I7</f>
        <v>761.64306681510016</v>
      </c>
      <c r="J6" s="280">
        <f>+'Plan Financiero Minhacienda'!J7</f>
        <v>784.49235881955315</v>
      </c>
      <c r="K6" s="280">
        <f>+'Plan Financiero Minhacienda'!K7</f>
        <v>808.02712958413974</v>
      </c>
      <c r="L6" s="280">
        <f>+'Plan Financiero Minhacienda'!L7</f>
        <v>832.2679434716639</v>
      </c>
      <c r="M6" s="280">
        <f>+'Plan Financiero Minhacienda'!M7</f>
        <v>857.2359817758138</v>
      </c>
    </row>
    <row r="7" spans="1:13">
      <c r="A7" s="264" t="s">
        <v>2461</v>
      </c>
      <c r="B7" s="330" t="s">
        <v>2462</v>
      </c>
      <c r="C7" s="280">
        <f>+'Plan Financiero Minhacienda'!C13</f>
        <v>534</v>
      </c>
      <c r="D7" s="280">
        <f>+'Plan Financiero Minhacienda'!D13</f>
        <v>398</v>
      </c>
      <c r="E7" s="280">
        <f>+'Plan Financiero Minhacienda'!E13</f>
        <v>409.94</v>
      </c>
      <c r="F7" s="280">
        <f>+'Plan Financiero Minhacienda'!F13</f>
        <v>422.23820000000001</v>
      </c>
      <c r="G7" s="280">
        <f>+'Plan Financiero Minhacienda'!G13</f>
        <v>434.90534600000001</v>
      </c>
      <c r="H7" s="280">
        <f>+'Plan Financiero Minhacienda'!H13</f>
        <v>447.95250637999999</v>
      </c>
      <c r="I7" s="280">
        <f>+'Plan Financiero Minhacienda'!I13</f>
        <v>461.39108157139998</v>
      </c>
      <c r="J7" s="280">
        <f>+'Plan Financiero Minhacienda'!J13</f>
        <v>475.23281401854206</v>
      </c>
      <c r="K7" s="280">
        <f>+'Plan Financiero Minhacienda'!K13</f>
        <v>489.48979843909831</v>
      </c>
      <c r="L7" s="280">
        <f>+'Plan Financiero Minhacienda'!L13</f>
        <v>504.17449239227119</v>
      </c>
      <c r="M7" s="280">
        <f>+'Plan Financiero Minhacienda'!M13</f>
        <v>519.29972716403927</v>
      </c>
    </row>
    <row r="8" spans="1:13">
      <c r="A8" s="263" t="s">
        <v>2463</v>
      </c>
      <c r="B8" s="331" t="s">
        <v>2464</v>
      </c>
      <c r="C8" s="280">
        <f>+'Plan Financiero Minhacienda'!C49</f>
        <v>0</v>
      </c>
      <c r="D8" s="280">
        <f>+'Plan Financiero Minhacienda'!D49</f>
        <v>0</v>
      </c>
      <c r="E8" s="280">
        <f>+'Plan Financiero Minhacienda'!E49</f>
        <v>0</v>
      </c>
      <c r="F8" s="280">
        <f>+'Plan Financiero Minhacienda'!F49</f>
        <v>0</v>
      </c>
      <c r="G8" s="280">
        <f>+'Plan Financiero Minhacienda'!G49</f>
        <v>0</v>
      </c>
      <c r="H8" s="280">
        <f>+'Plan Financiero Minhacienda'!H49</f>
        <v>0</v>
      </c>
      <c r="I8" s="280">
        <f>+'Plan Financiero Minhacienda'!I49</f>
        <v>0</v>
      </c>
      <c r="J8" s="280">
        <f>+'Plan Financiero Minhacienda'!J49</f>
        <v>0</v>
      </c>
      <c r="K8" s="280">
        <f>+'Plan Financiero Minhacienda'!K49</f>
        <v>0</v>
      </c>
      <c r="L8" s="280">
        <f>+'Plan Financiero Minhacienda'!L49</f>
        <v>0</v>
      </c>
      <c r="M8" s="280">
        <f>+'Plan Financiero Minhacienda'!M49</f>
        <v>0</v>
      </c>
    </row>
    <row r="9" spans="1:13" ht="14.25" customHeight="1">
      <c r="A9" s="264" t="s">
        <v>2465</v>
      </c>
      <c r="B9" s="331" t="s">
        <v>2547</v>
      </c>
      <c r="C9" s="280">
        <f>+'Plan Financiero Minhacienda'!C17+'Plan Financiero Minhacienda'!C21+'Plan Financiero Minhacienda'!C22</f>
        <v>3247</v>
      </c>
      <c r="D9" s="280">
        <f>+'Plan Financiero Minhacienda'!D17+'Plan Financiero Minhacienda'!D21+'Plan Financiero Minhacienda'!D22</f>
        <v>2884</v>
      </c>
      <c r="E9" s="280">
        <f>+'Plan Financiero Minhacienda'!E17+'Plan Financiero Minhacienda'!E21+'Plan Financiero Minhacienda'!E22</f>
        <v>2970.52</v>
      </c>
      <c r="F9" s="280">
        <f>+'Plan Financiero Minhacienda'!F17+'Plan Financiero Minhacienda'!F21+'Plan Financiero Minhacienda'!F22</f>
        <v>3059.6355999999996</v>
      </c>
      <c r="G9" s="280">
        <f>+'Plan Financiero Minhacienda'!G17+'Plan Financiero Minhacienda'!G21+'Plan Financiero Minhacienda'!G22</f>
        <v>3151.4246679999997</v>
      </c>
      <c r="H9" s="280">
        <f>+'Plan Financiero Minhacienda'!H17+'Plan Financiero Minhacienda'!H21+'Plan Financiero Minhacienda'!H22</f>
        <v>3245.96740804</v>
      </c>
      <c r="I9" s="280">
        <f>+'Plan Financiero Minhacienda'!I17+'Plan Financiero Minhacienda'!I21+'Plan Financiero Minhacienda'!I22</f>
        <v>3343.3464302811999</v>
      </c>
      <c r="J9" s="280">
        <f>+'Plan Financiero Minhacienda'!J17+'Plan Financiero Minhacienda'!J21+'Plan Financiero Minhacienda'!J22</f>
        <v>3443.6468231896361</v>
      </c>
      <c r="K9" s="280">
        <f>+'Plan Financiero Minhacienda'!K17+'Plan Financiero Minhacienda'!K21+'Plan Financiero Minhacienda'!K22</f>
        <v>3546.9562278853246</v>
      </c>
      <c r="L9" s="280">
        <f>+'Plan Financiero Minhacienda'!L17+'Plan Financiero Minhacienda'!L21+'Plan Financiero Minhacienda'!L22</f>
        <v>3653.3649147218848</v>
      </c>
      <c r="M9" s="280">
        <f>+'Plan Financiero Minhacienda'!M17+'Plan Financiero Minhacienda'!M21+'Plan Financiero Minhacienda'!M22</f>
        <v>3762.9658621635413</v>
      </c>
    </row>
    <row r="10" spans="1:13">
      <c r="A10" s="263" t="s">
        <v>2466</v>
      </c>
      <c r="B10" s="331" t="s">
        <v>2467</v>
      </c>
      <c r="C10" s="280">
        <f>+'Plan Financiero Minhacienda'!C53</f>
        <v>4118</v>
      </c>
      <c r="D10" s="280">
        <f>+'Plan Financiero Minhacienda'!D53</f>
        <v>0</v>
      </c>
      <c r="E10" s="280">
        <f>+'Plan Financiero Minhacienda'!E53</f>
        <v>0</v>
      </c>
      <c r="F10" s="280">
        <f>+'Plan Financiero Minhacienda'!F53</f>
        <v>0</v>
      </c>
      <c r="G10" s="280">
        <f>+'Plan Financiero Minhacienda'!G53</f>
        <v>0</v>
      </c>
      <c r="H10" s="280">
        <f>+'Plan Financiero Minhacienda'!H53</f>
        <v>0</v>
      </c>
      <c r="I10" s="280">
        <f>+'Plan Financiero Minhacienda'!I53</f>
        <v>0</v>
      </c>
      <c r="J10" s="280">
        <f>+'Plan Financiero Minhacienda'!J53</f>
        <v>0</v>
      </c>
      <c r="K10" s="280">
        <f>+'Plan Financiero Minhacienda'!K53</f>
        <v>0</v>
      </c>
      <c r="L10" s="280">
        <f>+'Plan Financiero Minhacienda'!L53</f>
        <v>0</v>
      </c>
      <c r="M10" s="280">
        <f>+'Plan Financiero Minhacienda'!M53</f>
        <v>0</v>
      </c>
    </row>
    <row r="11" spans="1:13">
      <c r="A11" s="264" t="s">
        <v>2468</v>
      </c>
      <c r="B11" s="331" t="s">
        <v>2469</v>
      </c>
      <c r="C11" s="280">
        <f>+'Plan Financiero Minhacienda'!C51</f>
        <v>12</v>
      </c>
      <c r="D11" s="280">
        <f>+'Plan Financiero Minhacienda'!D51</f>
        <v>72</v>
      </c>
      <c r="E11" s="280">
        <f>+'Plan Financiero Minhacienda'!E51</f>
        <v>74.16</v>
      </c>
      <c r="F11" s="280">
        <f>+'Plan Financiero Minhacienda'!F51</f>
        <v>76.384799999999998</v>
      </c>
      <c r="G11" s="280">
        <f>+'Plan Financiero Minhacienda'!G51</f>
        <v>78.676344</v>
      </c>
      <c r="H11" s="280">
        <f>+'Plan Financiero Minhacienda'!H51</f>
        <v>81.036634320000005</v>
      </c>
      <c r="I11" s="280">
        <f>+'Plan Financiero Minhacienda'!I51</f>
        <v>83.46773334960001</v>
      </c>
      <c r="J11" s="280">
        <f>+'Plan Financiero Minhacienda'!J51</f>
        <v>85.971765350088006</v>
      </c>
      <c r="K11" s="280">
        <f>+'Plan Financiero Minhacienda'!K51</f>
        <v>88.550918310590646</v>
      </c>
      <c r="L11" s="280">
        <f>+'Plan Financiero Minhacienda'!L51</f>
        <v>91.207445859908361</v>
      </c>
      <c r="M11" s="280">
        <f>+'Plan Financiero Minhacienda'!M51</f>
        <v>93.943669235705613</v>
      </c>
    </row>
    <row r="12" spans="1:13">
      <c r="A12" s="263" t="s">
        <v>2542</v>
      </c>
      <c r="B12" s="331" t="s">
        <v>2470</v>
      </c>
      <c r="C12" s="321"/>
      <c r="D12" s="321"/>
      <c r="E12" s="321"/>
      <c r="F12" s="321"/>
      <c r="G12" s="321"/>
      <c r="H12" s="321"/>
      <c r="I12" s="321"/>
      <c r="J12" s="321"/>
      <c r="K12" s="321"/>
      <c r="L12" s="321"/>
      <c r="M12" s="321"/>
    </row>
    <row r="13" spans="1:13">
      <c r="A13" s="264" t="s">
        <v>2543</v>
      </c>
      <c r="B13" s="331" t="s">
        <v>2549</v>
      </c>
      <c r="C13" s="321"/>
      <c r="D13" s="321"/>
      <c r="E13" s="321"/>
      <c r="F13" s="321"/>
      <c r="G13" s="321"/>
      <c r="H13" s="321"/>
      <c r="I13" s="321"/>
      <c r="J13" s="321"/>
      <c r="K13" s="321"/>
      <c r="L13" s="321"/>
      <c r="M13" s="321"/>
    </row>
    <row r="14" spans="1:13" ht="13.5" thickBot="1">
      <c r="A14" s="263" t="s">
        <v>2544</v>
      </c>
      <c r="B14" s="331" t="s">
        <v>2546</v>
      </c>
      <c r="C14" s="321"/>
      <c r="D14" s="321"/>
      <c r="E14" s="321"/>
      <c r="F14" s="321"/>
      <c r="G14" s="321"/>
      <c r="H14" s="321"/>
      <c r="I14" s="321"/>
      <c r="J14" s="321"/>
      <c r="K14" s="321"/>
      <c r="L14" s="321"/>
      <c r="M14" s="321"/>
    </row>
    <row r="15" spans="1:13" ht="13.5" thickBot="1">
      <c r="A15" s="262" t="s">
        <v>2471</v>
      </c>
      <c r="B15" s="248" t="s">
        <v>2472</v>
      </c>
      <c r="C15" s="281">
        <f>+SUM(C16:C21)-C19-C22</f>
        <v>1341</v>
      </c>
      <c r="D15" s="281">
        <f>+SUM(D16:D21)</f>
        <v>1180</v>
      </c>
      <c r="E15" s="281">
        <f t="shared" ref="E15:M15" si="1">+SUM(E16:E21)</f>
        <v>1215.4000000000001</v>
      </c>
      <c r="F15" s="281">
        <f t="shared" si="1"/>
        <v>1251.8620000000001</v>
      </c>
      <c r="G15" s="281">
        <f t="shared" si="1"/>
        <v>1289.41786</v>
      </c>
      <c r="H15" s="281">
        <f t="shared" si="1"/>
        <v>1328.1003958000001</v>
      </c>
      <c r="I15" s="281">
        <f t="shared" si="1"/>
        <v>1367.9434076739999</v>
      </c>
      <c r="J15" s="281">
        <f t="shared" si="1"/>
        <v>1408.9817099042202</v>
      </c>
      <c r="K15" s="281">
        <f t="shared" si="1"/>
        <v>1451.2511612013468</v>
      </c>
      <c r="L15" s="281">
        <f t="shared" si="1"/>
        <v>1494.7886960373871</v>
      </c>
      <c r="M15" s="281">
        <f t="shared" si="1"/>
        <v>1539.6323569185088</v>
      </c>
    </row>
    <row r="16" spans="1:13">
      <c r="A16" s="266" t="s">
        <v>2473</v>
      </c>
      <c r="B16" s="249" t="s">
        <v>2474</v>
      </c>
      <c r="C16" s="282">
        <f>+'Plan Financiero Minhacienda'!C28</f>
        <v>821</v>
      </c>
      <c r="D16" s="282">
        <f>+'Plan Financiero Minhacienda'!D28</f>
        <v>873</v>
      </c>
      <c r="E16" s="282">
        <f>+'Plan Financiero Minhacienda'!E28</f>
        <v>899.19</v>
      </c>
      <c r="F16" s="282">
        <f>+'Plan Financiero Minhacienda'!F28</f>
        <v>926.16570000000002</v>
      </c>
      <c r="G16" s="282">
        <f>+'Plan Financiero Minhacienda'!G28</f>
        <v>953.95067100000006</v>
      </c>
      <c r="H16" s="282">
        <f>+'Plan Financiero Minhacienda'!H28</f>
        <v>982.56919113000004</v>
      </c>
      <c r="I16" s="282">
        <f>+'Plan Financiero Minhacienda'!I28</f>
        <v>1012.0462668639001</v>
      </c>
      <c r="J16" s="282">
        <f>+'Plan Financiero Minhacienda'!J28</f>
        <v>1042.4076548698172</v>
      </c>
      <c r="K16" s="282">
        <f>+'Plan Financiero Minhacienda'!K28</f>
        <v>1073.6798845159117</v>
      </c>
      <c r="L16" s="282">
        <f>+'Plan Financiero Minhacienda'!L28</f>
        <v>1105.8902810513891</v>
      </c>
      <c r="M16" s="282">
        <f>+'Plan Financiero Minhacienda'!M28</f>
        <v>1139.0669894829307</v>
      </c>
    </row>
    <row r="17" spans="1:13">
      <c r="A17" s="267" t="s">
        <v>2475</v>
      </c>
      <c r="B17" s="247" t="s">
        <v>2476</v>
      </c>
      <c r="C17" s="280">
        <f>+'Plan Financiero Minhacienda'!C29</f>
        <v>347</v>
      </c>
      <c r="D17" s="280">
        <f>+'Plan Financiero Minhacienda'!D29</f>
        <v>184</v>
      </c>
      <c r="E17" s="280">
        <f>+'Plan Financiero Minhacienda'!E29</f>
        <v>189.52</v>
      </c>
      <c r="F17" s="280">
        <f>+'Plan Financiero Minhacienda'!F29</f>
        <v>195.2056</v>
      </c>
      <c r="G17" s="280">
        <f>+'Plan Financiero Minhacienda'!G29</f>
        <v>201.061768</v>
      </c>
      <c r="H17" s="280">
        <f>+'Plan Financiero Minhacienda'!H29</f>
        <v>207.09362103999999</v>
      </c>
      <c r="I17" s="280">
        <f>+'Plan Financiero Minhacienda'!I29</f>
        <v>213.30642967119999</v>
      </c>
      <c r="J17" s="280">
        <f>+'Plan Financiero Minhacienda'!J29</f>
        <v>219.70562256133599</v>
      </c>
      <c r="K17" s="280">
        <f>+'Plan Financiero Minhacienda'!K29</f>
        <v>226.29679123817607</v>
      </c>
      <c r="L17" s="280">
        <f>+'Plan Financiero Minhacienda'!L29</f>
        <v>233.08569497532136</v>
      </c>
      <c r="M17" s="280">
        <f>+'Plan Financiero Minhacienda'!M29</f>
        <v>240.078265824581</v>
      </c>
    </row>
    <row r="18" spans="1:13">
      <c r="A18" s="267" t="s">
        <v>2477</v>
      </c>
      <c r="B18" s="250" t="s">
        <v>2478</v>
      </c>
      <c r="C18" s="280">
        <f>+'Plan Financiero Minhacienda'!C30</f>
        <v>173</v>
      </c>
      <c r="D18" s="280">
        <f>+'Plan Financiero Minhacienda'!D30</f>
        <v>123</v>
      </c>
      <c r="E18" s="280">
        <f>+'Plan Financiero Minhacienda'!E30</f>
        <v>126.69</v>
      </c>
      <c r="F18" s="280">
        <f>+'Plan Financiero Minhacienda'!F30</f>
        <v>130.4907</v>
      </c>
      <c r="G18" s="280">
        <f>+'Plan Financiero Minhacienda'!G30</f>
        <v>134.40542099999999</v>
      </c>
      <c r="H18" s="280">
        <f>+'Plan Financiero Minhacienda'!H30</f>
        <v>138.43758363000001</v>
      </c>
      <c r="I18" s="280">
        <f>+'Plan Financiero Minhacienda'!I30</f>
        <v>142.59071113890002</v>
      </c>
      <c r="J18" s="280">
        <f>+'Plan Financiero Minhacienda'!J30</f>
        <v>146.868432473067</v>
      </c>
      <c r="K18" s="280">
        <f>+'Plan Financiero Minhacienda'!K30</f>
        <v>151.274485447259</v>
      </c>
      <c r="L18" s="280">
        <f>+'Plan Financiero Minhacienda'!L30</f>
        <v>155.81272001067677</v>
      </c>
      <c r="M18" s="280">
        <f>+'Plan Financiero Minhacienda'!M30</f>
        <v>160.48710161099706</v>
      </c>
    </row>
    <row r="19" spans="1:13">
      <c r="A19" s="267" t="s">
        <v>2479</v>
      </c>
      <c r="B19" s="247" t="s">
        <v>2480</v>
      </c>
      <c r="C19" s="321"/>
      <c r="D19" s="321"/>
      <c r="E19" s="321"/>
      <c r="F19" s="321"/>
      <c r="G19" s="321"/>
      <c r="H19" s="321"/>
      <c r="I19" s="321"/>
      <c r="J19" s="321"/>
      <c r="K19" s="321"/>
      <c r="L19" s="321"/>
      <c r="M19" s="321"/>
    </row>
    <row r="20" spans="1:13">
      <c r="A20" s="267" t="s">
        <v>2481</v>
      </c>
      <c r="B20" s="247" t="s">
        <v>2482</v>
      </c>
      <c r="C20" s="283">
        <v>0</v>
      </c>
      <c r="D20" s="283">
        <v>0</v>
      </c>
      <c r="E20" s="283">
        <v>0</v>
      </c>
      <c r="F20" s="283">
        <v>0</v>
      </c>
      <c r="G20" s="283">
        <v>0</v>
      </c>
      <c r="H20" s="283">
        <v>0</v>
      </c>
      <c r="I20" s="283">
        <v>0</v>
      </c>
      <c r="J20" s="283">
        <v>0</v>
      </c>
      <c r="K20" s="283">
        <v>0</v>
      </c>
      <c r="L20" s="283">
        <v>0</v>
      </c>
      <c r="M20" s="283">
        <v>0</v>
      </c>
    </row>
    <row r="21" spans="1:13">
      <c r="A21" s="268" t="s">
        <v>2483</v>
      </c>
      <c r="B21" s="247" t="s">
        <v>2484</v>
      </c>
      <c r="C21" s="321"/>
      <c r="D21" s="321"/>
      <c r="E21" s="321"/>
      <c r="F21" s="321"/>
      <c r="G21" s="321"/>
      <c r="H21" s="321"/>
      <c r="I21" s="321"/>
      <c r="J21" s="321"/>
      <c r="K21" s="321"/>
      <c r="L21" s="321"/>
      <c r="M21" s="321"/>
    </row>
    <row r="22" spans="1:13" ht="13.5" thickBot="1">
      <c r="A22" s="265">
        <v>2.7</v>
      </c>
      <c r="B22" s="251" t="s">
        <v>2548</v>
      </c>
      <c r="C22" s="322"/>
      <c r="D22" s="322"/>
      <c r="E22" s="322"/>
      <c r="F22" s="322"/>
      <c r="G22" s="322"/>
      <c r="H22" s="322"/>
      <c r="I22" s="322"/>
      <c r="J22" s="322"/>
      <c r="K22" s="322"/>
      <c r="L22" s="322"/>
      <c r="M22" s="322"/>
    </row>
    <row r="23" spans="1:13" ht="13.5" thickBot="1">
      <c r="A23" s="262" t="s">
        <v>2485</v>
      </c>
      <c r="B23" s="252" t="s">
        <v>2486</v>
      </c>
      <c r="C23" s="281">
        <f t="shared" ref="C23:M23" si="2">+C5-C15</f>
        <v>7454</v>
      </c>
      <c r="D23" s="281">
        <f t="shared" si="2"/>
        <v>2831</v>
      </c>
      <c r="E23" s="281">
        <f t="shared" si="2"/>
        <v>2915.93</v>
      </c>
      <c r="F23" s="281">
        <f t="shared" si="2"/>
        <v>3003.4078999999992</v>
      </c>
      <c r="G23" s="281">
        <f t="shared" si="2"/>
        <v>3093.5101369999998</v>
      </c>
      <c r="H23" s="281">
        <f t="shared" si="2"/>
        <v>3186.3154411100004</v>
      </c>
      <c r="I23" s="281">
        <f t="shared" si="2"/>
        <v>3281.9049043433006</v>
      </c>
      <c r="J23" s="281">
        <f t="shared" si="2"/>
        <v>3380.3620514735994</v>
      </c>
      <c r="K23" s="281">
        <f t="shared" si="2"/>
        <v>3481.7729130178068</v>
      </c>
      <c r="L23" s="281">
        <f t="shared" si="2"/>
        <v>3586.2261004083412</v>
      </c>
      <c r="M23" s="281">
        <f t="shared" si="2"/>
        <v>3693.8128834205909</v>
      </c>
    </row>
    <row r="24" spans="1:13" ht="13.5" thickBot="1">
      <c r="A24" s="262" t="s">
        <v>2487</v>
      </c>
      <c r="B24" s="253" t="s">
        <v>2488</v>
      </c>
      <c r="C24" s="284">
        <v>0.03</v>
      </c>
      <c r="D24" s="284">
        <v>0.03</v>
      </c>
      <c r="E24" s="284">
        <v>0.03</v>
      </c>
      <c r="F24" s="284">
        <v>0.03</v>
      </c>
      <c r="G24" s="284">
        <v>0.03</v>
      </c>
      <c r="H24" s="284">
        <v>0.03</v>
      </c>
      <c r="I24" s="284">
        <v>0.03</v>
      </c>
      <c r="J24" s="284">
        <v>0.03</v>
      </c>
      <c r="K24" s="284">
        <v>0.03</v>
      </c>
      <c r="L24" s="284">
        <v>0.03</v>
      </c>
      <c r="M24" s="284">
        <v>0.03</v>
      </c>
    </row>
    <row r="25" spans="1:13" ht="13.5" thickBot="1">
      <c r="A25" s="262" t="s">
        <v>2489</v>
      </c>
      <c r="B25" s="254" t="s">
        <v>2490</v>
      </c>
      <c r="C25" s="285"/>
      <c r="D25" s="285">
        <f>+C37</f>
        <v>0</v>
      </c>
      <c r="E25" s="285">
        <f t="shared" ref="E25:M25" si="3">+D37</f>
        <v>0</v>
      </c>
      <c r="F25" s="285">
        <f t="shared" si="3"/>
        <v>0</v>
      </c>
      <c r="G25" s="285">
        <f t="shared" si="3"/>
        <v>0</v>
      </c>
      <c r="H25" s="285">
        <f t="shared" si="3"/>
        <v>0</v>
      </c>
      <c r="I25" s="285">
        <f t="shared" si="3"/>
        <v>0</v>
      </c>
      <c r="J25" s="285">
        <f t="shared" si="3"/>
        <v>0</v>
      </c>
      <c r="K25" s="285">
        <f t="shared" si="3"/>
        <v>0</v>
      </c>
      <c r="L25" s="285">
        <f t="shared" si="3"/>
        <v>0</v>
      </c>
      <c r="M25" s="285">
        <f t="shared" si="3"/>
        <v>0</v>
      </c>
    </row>
    <row r="26" spans="1:13" ht="13.5" thickBot="1">
      <c r="A26" s="269" t="s">
        <v>2491</v>
      </c>
      <c r="B26" s="254" t="s">
        <v>2492</v>
      </c>
      <c r="C26" s="285">
        <f>SUM(C27:C28)</f>
        <v>0</v>
      </c>
      <c r="D26" s="285">
        <f>SUM(D27:D28)</f>
        <v>0</v>
      </c>
      <c r="E26" s="285">
        <f t="shared" ref="E26:M26" si="4">SUM(E27:E28)</f>
        <v>0</v>
      </c>
      <c r="F26" s="285">
        <f t="shared" si="4"/>
        <v>0</v>
      </c>
      <c r="G26" s="285">
        <f t="shared" si="4"/>
        <v>0</v>
      </c>
      <c r="H26" s="285">
        <f t="shared" si="4"/>
        <v>0</v>
      </c>
      <c r="I26" s="285">
        <f t="shared" si="4"/>
        <v>0</v>
      </c>
      <c r="J26" s="285">
        <f t="shared" si="4"/>
        <v>0</v>
      </c>
      <c r="K26" s="285">
        <f t="shared" si="4"/>
        <v>0</v>
      </c>
      <c r="L26" s="285">
        <f t="shared" si="4"/>
        <v>0</v>
      </c>
      <c r="M26" s="285">
        <f t="shared" si="4"/>
        <v>0</v>
      </c>
    </row>
    <row r="27" spans="1:13">
      <c r="A27" s="270" t="s">
        <v>2493</v>
      </c>
      <c r="B27" s="255" t="s">
        <v>2494</v>
      </c>
      <c r="C27" s="286">
        <f>+'Plan Financiero Minhacienda'!C40</f>
        <v>0</v>
      </c>
      <c r="D27" s="286">
        <f>+'Plan Financiero Minhacienda'!D40</f>
        <v>0</v>
      </c>
      <c r="E27" s="286">
        <f>+'Plan Financiero Minhacienda'!E40</f>
        <v>0</v>
      </c>
      <c r="F27" s="286">
        <f>+'Plan Financiero Minhacienda'!F40</f>
        <v>0</v>
      </c>
      <c r="G27" s="286">
        <f>+'Plan Financiero Minhacienda'!G40</f>
        <v>0</v>
      </c>
      <c r="H27" s="286">
        <f>+'Plan Financiero Minhacienda'!H40</f>
        <v>0</v>
      </c>
      <c r="I27" s="286">
        <f>+'Plan Financiero Minhacienda'!I40</f>
        <v>0</v>
      </c>
      <c r="J27" s="286">
        <f>+'Plan Financiero Minhacienda'!J40</f>
        <v>0</v>
      </c>
      <c r="K27" s="286">
        <f>+'Plan Financiero Minhacienda'!K40</f>
        <v>0</v>
      </c>
      <c r="L27" s="286">
        <f>+'Plan Financiero Minhacienda'!L40</f>
        <v>0</v>
      </c>
      <c r="M27" s="286">
        <f>+'Plan Financiero Minhacienda'!M40</f>
        <v>0</v>
      </c>
    </row>
    <row r="28" spans="1:13" ht="13.5" thickBot="1">
      <c r="A28" s="271" t="s">
        <v>2495</v>
      </c>
      <c r="B28" s="256" t="s">
        <v>2496</v>
      </c>
      <c r="C28" s="287"/>
      <c r="D28" s="287"/>
      <c r="E28" s="287"/>
      <c r="F28" s="287"/>
      <c r="G28" s="287"/>
      <c r="H28" s="287"/>
      <c r="I28" s="287"/>
      <c r="J28" s="287"/>
      <c r="K28" s="287"/>
      <c r="L28" s="287"/>
      <c r="M28" s="287"/>
    </row>
    <row r="29" spans="1:13" ht="13.5" thickBot="1">
      <c r="A29" s="272" t="s">
        <v>2497</v>
      </c>
      <c r="B29" s="254" t="s">
        <v>2498</v>
      </c>
      <c r="C29" s="281">
        <f>+'Plan Financiero Minhacienda'!C64+'Plan Financiero Minhacienda'!C67</f>
        <v>0</v>
      </c>
      <c r="D29" s="281">
        <f>+'Plan Financiero Minhacienda'!D64+'Plan Financiero Minhacienda'!D67</f>
        <v>0</v>
      </c>
      <c r="E29" s="281">
        <f>+'Plan Financiero Minhacienda'!E64+'Plan Financiero Minhacienda'!E67</f>
        <v>0</v>
      </c>
      <c r="F29" s="281">
        <f>+'Plan Financiero Minhacienda'!F64+'Plan Financiero Minhacienda'!F67</f>
        <v>0</v>
      </c>
      <c r="G29" s="281">
        <f>+'Plan Financiero Minhacienda'!G64+'Plan Financiero Minhacienda'!G67</f>
        <v>0</v>
      </c>
      <c r="H29" s="281">
        <f>+'Plan Financiero Minhacienda'!H64+'Plan Financiero Minhacienda'!H67</f>
        <v>0</v>
      </c>
      <c r="I29" s="281">
        <f>+'Plan Financiero Minhacienda'!I64+'Plan Financiero Minhacienda'!I67</f>
        <v>0</v>
      </c>
      <c r="J29" s="281">
        <f>+'Plan Financiero Minhacienda'!J64+'Plan Financiero Minhacienda'!J67</f>
        <v>0</v>
      </c>
      <c r="K29" s="281">
        <f>+'Plan Financiero Minhacienda'!K64+'Plan Financiero Minhacienda'!K67</f>
        <v>0</v>
      </c>
      <c r="L29" s="281">
        <f>+'Plan Financiero Minhacienda'!L64+'Plan Financiero Minhacienda'!L67</f>
        <v>0</v>
      </c>
      <c r="M29" s="281">
        <f>+'Plan Financiero Minhacienda'!M64+'Plan Financiero Minhacienda'!M67</f>
        <v>0</v>
      </c>
    </row>
    <row r="30" spans="1:13" ht="13.5" thickBot="1">
      <c r="A30" s="272" t="s">
        <v>2499</v>
      </c>
      <c r="B30" s="257" t="s">
        <v>2500</v>
      </c>
      <c r="C30" s="281"/>
      <c r="D30" s="281"/>
      <c r="E30" s="281"/>
      <c r="F30" s="281"/>
      <c r="G30" s="281"/>
      <c r="H30" s="281"/>
      <c r="I30" s="281"/>
      <c r="J30" s="281"/>
      <c r="K30" s="281"/>
      <c r="L30" s="281"/>
      <c r="M30" s="281"/>
    </row>
    <row r="31" spans="1:13">
      <c r="A31" s="270" t="s">
        <v>2501</v>
      </c>
      <c r="B31" s="258" t="s">
        <v>2502</v>
      </c>
      <c r="C31" s="338"/>
      <c r="D31" s="338"/>
      <c r="E31" s="338"/>
      <c r="F31" s="338"/>
      <c r="G31" s="338"/>
      <c r="H31" s="338"/>
      <c r="I31" s="338"/>
      <c r="J31" s="338"/>
      <c r="K31" s="338"/>
      <c r="L31" s="338"/>
      <c r="M31" s="338"/>
    </row>
    <row r="32" spans="1:13">
      <c r="A32" s="270" t="s">
        <v>2503</v>
      </c>
      <c r="B32" s="255" t="s">
        <v>2504</v>
      </c>
      <c r="C32" s="321"/>
      <c r="D32" s="321"/>
      <c r="E32" s="321"/>
      <c r="F32" s="321"/>
      <c r="G32" s="321"/>
      <c r="H32" s="321"/>
      <c r="I32" s="321"/>
      <c r="J32" s="321"/>
      <c r="K32" s="321"/>
      <c r="L32" s="321"/>
      <c r="M32" s="321"/>
    </row>
    <row r="33" spans="1:13">
      <c r="A33" s="273" t="s">
        <v>2505</v>
      </c>
      <c r="B33" s="259" t="s">
        <v>2506</v>
      </c>
      <c r="C33" s="339"/>
      <c r="D33" s="339"/>
      <c r="E33" s="339"/>
      <c r="F33" s="339"/>
      <c r="G33" s="339"/>
      <c r="H33" s="339"/>
      <c r="I33" s="339"/>
      <c r="J33" s="339"/>
      <c r="K33" s="339"/>
      <c r="L33" s="339"/>
      <c r="M33" s="339"/>
    </row>
    <row r="34" spans="1:13" ht="13.5" thickBot="1">
      <c r="A34" s="274" t="s">
        <v>2507</v>
      </c>
      <c r="B34" s="260" t="s">
        <v>2508</v>
      </c>
      <c r="C34" s="288">
        <f>+C31-C32</f>
        <v>0</v>
      </c>
      <c r="D34" s="288">
        <f t="shared" ref="D34:M34" si="5">+D31-D32</f>
        <v>0</v>
      </c>
      <c r="E34" s="288">
        <f t="shared" si="5"/>
        <v>0</v>
      </c>
      <c r="F34" s="288">
        <f t="shared" si="5"/>
        <v>0</v>
      </c>
      <c r="G34" s="288">
        <f t="shared" si="5"/>
        <v>0</v>
      </c>
      <c r="H34" s="288">
        <f t="shared" si="5"/>
        <v>0</v>
      </c>
      <c r="I34" s="288">
        <f t="shared" si="5"/>
        <v>0</v>
      </c>
      <c r="J34" s="288">
        <f t="shared" si="5"/>
        <v>0</v>
      </c>
      <c r="K34" s="288">
        <f t="shared" si="5"/>
        <v>0</v>
      </c>
      <c r="L34" s="288">
        <f t="shared" si="5"/>
        <v>0</v>
      </c>
      <c r="M34" s="288">
        <f t="shared" si="5"/>
        <v>0</v>
      </c>
    </row>
    <row r="35" spans="1:13" ht="13.5" thickBot="1">
      <c r="A35" s="269" t="s">
        <v>2509</v>
      </c>
      <c r="B35" s="261" t="s">
        <v>2510</v>
      </c>
      <c r="C35" s="340"/>
      <c r="D35" s="340"/>
      <c r="E35" s="340"/>
      <c r="F35" s="340"/>
      <c r="G35" s="340"/>
      <c r="H35" s="340"/>
      <c r="I35" s="340"/>
      <c r="J35" s="340"/>
      <c r="K35" s="340"/>
      <c r="L35" s="340"/>
      <c r="M35" s="340"/>
    </row>
    <row r="36" spans="1:13">
      <c r="A36" s="270" t="s">
        <v>2511</v>
      </c>
      <c r="B36" s="240" t="s">
        <v>2512</v>
      </c>
      <c r="C36" s="289">
        <f>+C26+C33</f>
        <v>0</v>
      </c>
      <c r="D36" s="289">
        <f t="shared" ref="D36:M36" si="6">+D26+D33</f>
        <v>0</v>
      </c>
      <c r="E36" s="289">
        <f t="shared" si="6"/>
        <v>0</v>
      </c>
      <c r="F36" s="289">
        <f t="shared" si="6"/>
        <v>0</v>
      </c>
      <c r="G36" s="289">
        <f t="shared" si="6"/>
        <v>0</v>
      </c>
      <c r="H36" s="289">
        <f t="shared" si="6"/>
        <v>0</v>
      </c>
      <c r="I36" s="289">
        <f t="shared" si="6"/>
        <v>0</v>
      </c>
      <c r="J36" s="289">
        <f t="shared" si="6"/>
        <v>0</v>
      </c>
      <c r="K36" s="289">
        <f t="shared" si="6"/>
        <v>0</v>
      </c>
      <c r="L36" s="289">
        <f t="shared" si="6"/>
        <v>0</v>
      </c>
      <c r="M36" s="289">
        <f t="shared" si="6"/>
        <v>0</v>
      </c>
    </row>
    <row r="37" spans="1:13">
      <c r="A37" s="275" t="s">
        <v>2513</v>
      </c>
      <c r="B37" s="241" t="s">
        <v>2514</v>
      </c>
      <c r="C37" s="290">
        <f>+C34+C25-C29-C32</f>
        <v>0</v>
      </c>
      <c r="D37" s="290">
        <f t="shared" ref="D37:M37" si="7">+D34+D25</f>
        <v>0</v>
      </c>
      <c r="E37" s="290">
        <f t="shared" si="7"/>
        <v>0</v>
      </c>
      <c r="F37" s="290">
        <f t="shared" si="7"/>
        <v>0</v>
      </c>
      <c r="G37" s="290">
        <f t="shared" si="7"/>
        <v>0</v>
      </c>
      <c r="H37" s="290">
        <f t="shared" si="7"/>
        <v>0</v>
      </c>
      <c r="I37" s="290">
        <f t="shared" si="7"/>
        <v>0</v>
      </c>
      <c r="J37" s="290">
        <f t="shared" si="7"/>
        <v>0</v>
      </c>
      <c r="K37" s="290">
        <f t="shared" si="7"/>
        <v>0</v>
      </c>
      <c r="L37" s="290">
        <f t="shared" si="7"/>
        <v>0</v>
      </c>
      <c r="M37" s="290">
        <f t="shared" si="7"/>
        <v>0</v>
      </c>
    </row>
    <row r="38" spans="1:13" ht="24">
      <c r="A38" s="275" t="s">
        <v>2515</v>
      </c>
      <c r="B38" s="278" t="s">
        <v>2523</v>
      </c>
      <c r="C38" s="291">
        <f t="shared" ref="C38:M38" si="8">C36/C23</f>
        <v>0</v>
      </c>
      <c r="D38" s="291">
        <f t="shared" si="8"/>
        <v>0</v>
      </c>
      <c r="E38" s="291">
        <f t="shared" si="8"/>
        <v>0</v>
      </c>
      <c r="F38" s="291">
        <f t="shared" si="8"/>
        <v>0</v>
      </c>
      <c r="G38" s="291">
        <f t="shared" si="8"/>
        <v>0</v>
      </c>
      <c r="H38" s="291">
        <f t="shared" si="8"/>
        <v>0</v>
      </c>
      <c r="I38" s="291">
        <f t="shared" si="8"/>
        <v>0</v>
      </c>
      <c r="J38" s="291">
        <f t="shared" si="8"/>
        <v>0</v>
      </c>
      <c r="K38" s="291">
        <f t="shared" si="8"/>
        <v>0</v>
      </c>
      <c r="L38" s="291">
        <f t="shared" si="8"/>
        <v>0</v>
      </c>
      <c r="M38" s="291">
        <f t="shared" si="8"/>
        <v>0</v>
      </c>
    </row>
    <row r="39" spans="1:13" ht="24">
      <c r="A39" s="275" t="s">
        <v>2516</v>
      </c>
      <c r="B39" s="279" t="s">
        <v>2524</v>
      </c>
      <c r="C39" s="291">
        <f t="shared" ref="C39:M39" si="9">C37/C5</f>
        <v>0</v>
      </c>
      <c r="D39" s="291">
        <f t="shared" si="9"/>
        <v>0</v>
      </c>
      <c r="E39" s="291">
        <f t="shared" si="9"/>
        <v>0</v>
      </c>
      <c r="F39" s="291">
        <f t="shared" si="9"/>
        <v>0</v>
      </c>
      <c r="G39" s="291">
        <f t="shared" si="9"/>
        <v>0</v>
      </c>
      <c r="H39" s="291">
        <f t="shared" si="9"/>
        <v>0</v>
      </c>
      <c r="I39" s="291">
        <f t="shared" si="9"/>
        <v>0</v>
      </c>
      <c r="J39" s="291">
        <f t="shared" si="9"/>
        <v>0</v>
      </c>
      <c r="K39" s="291">
        <f t="shared" si="9"/>
        <v>0</v>
      </c>
      <c r="L39" s="291">
        <f t="shared" si="9"/>
        <v>0</v>
      </c>
      <c r="M39" s="291">
        <f t="shared" si="9"/>
        <v>0</v>
      </c>
    </row>
    <row r="40" spans="1:13">
      <c r="A40" s="276" t="s">
        <v>2517</v>
      </c>
      <c r="B40" s="242" t="s">
        <v>2518</v>
      </c>
      <c r="C40" s="292" t="str">
        <f t="shared" ref="C40:M40" si="10">IF(AND(C38&gt;=0%,C38&lt;=40%),"VERDE","ROJO")</f>
        <v>VERDE</v>
      </c>
      <c r="D40" s="292" t="str">
        <f t="shared" si="10"/>
        <v>VERDE</v>
      </c>
      <c r="E40" s="292" t="str">
        <f t="shared" si="10"/>
        <v>VERDE</v>
      </c>
      <c r="F40" s="292" t="str">
        <f t="shared" si="10"/>
        <v>VERDE</v>
      </c>
      <c r="G40" s="292" t="str">
        <f t="shared" si="10"/>
        <v>VERDE</v>
      </c>
      <c r="H40" s="292" t="str">
        <f t="shared" si="10"/>
        <v>VERDE</v>
      </c>
      <c r="I40" s="292" t="str">
        <f t="shared" si="10"/>
        <v>VERDE</v>
      </c>
      <c r="J40" s="292" t="str">
        <f t="shared" si="10"/>
        <v>VERDE</v>
      </c>
      <c r="K40" s="292" t="str">
        <f t="shared" si="10"/>
        <v>VERDE</v>
      </c>
      <c r="L40" s="292" t="str">
        <f t="shared" si="10"/>
        <v>VERDE</v>
      </c>
      <c r="M40" s="292" t="str">
        <f t="shared" si="10"/>
        <v>VERDE</v>
      </c>
    </row>
    <row r="41" spans="1:13">
      <c r="A41" s="276" t="s">
        <v>2519</v>
      </c>
      <c r="B41" s="243" t="s">
        <v>2520</v>
      </c>
      <c r="C41" s="293" t="str">
        <f t="shared" ref="C41:M41" si="11">IF(C39&lt;=80%,"VERDE","ROJO")</f>
        <v>VERDE</v>
      </c>
      <c r="D41" s="293" t="str">
        <f t="shared" si="11"/>
        <v>VERDE</v>
      </c>
      <c r="E41" s="293" t="str">
        <f t="shared" si="11"/>
        <v>VERDE</v>
      </c>
      <c r="F41" s="293" t="str">
        <f t="shared" si="11"/>
        <v>VERDE</v>
      </c>
      <c r="G41" s="293" t="str">
        <f t="shared" si="11"/>
        <v>VERDE</v>
      </c>
      <c r="H41" s="293" t="str">
        <f t="shared" si="11"/>
        <v>VERDE</v>
      </c>
      <c r="I41" s="293" t="str">
        <f t="shared" si="11"/>
        <v>VERDE</v>
      </c>
      <c r="J41" s="293" t="str">
        <f t="shared" si="11"/>
        <v>VERDE</v>
      </c>
      <c r="K41" s="293" t="str">
        <f t="shared" si="11"/>
        <v>VERDE</v>
      </c>
      <c r="L41" s="293" t="str">
        <f t="shared" si="11"/>
        <v>VERDE</v>
      </c>
      <c r="M41" s="293" t="str">
        <f t="shared" si="11"/>
        <v>VERDE</v>
      </c>
    </row>
    <row r="42" spans="1:13" ht="13.5" thickBot="1">
      <c r="A42" s="277" t="s">
        <v>2521</v>
      </c>
      <c r="B42" s="244" t="s">
        <v>2522</v>
      </c>
      <c r="C42" s="294" t="str">
        <f>IF(AND(C40="VERDE",C41="VERDE",+'Superávit Primario'!B10="SOSTENIBLE"),"VERDE","ROJO")</f>
        <v>VERDE</v>
      </c>
      <c r="D42" s="294" t="str">
        <f>IF(AND(D40="VERDE",D41="VERDE",+'Superávit Primario'!C10="SOSTENIBLE"),"VERDE","ROJO")</f>
        <v>VERDE</v>
      </c>
      <c r="E42" s="294" t="str">
        <f>IF(AND(E40="VERDE",E41="VERDE",+'Superávit Primario'!D10="SOSTENIBLE"),"VERDE","ROJO")</f>
        <v>VERDE</v>
      </c>
      <c r="F42" s="294" t="str">
        <f>IF(AND(F40="VERDE",F41="VERDE",+'Superávit Primario'!E10="SOSTENIBLE"),"VERDE","ROJO")</f>
        <v>VERDE</v>
      </c>
      <c r="G42" s="294" t="str">
        <f>IF(AND(G40="VERDE",G41="VERDE",+'Superávit Primario'!F10="SOSTENIBLE"),"VERDE","ROJO")</f>
        <v>VERDE</v>
      </c>
      <c r="H42" s="294" t="str">
        <f>IF(AND(H40="VERDE",H41="VERDE",+'Superávit Primario'!G10="SOSTENIBLE"),"VERDE","ROJO")</f>
        <v>VERDE</v>
      </c>
      <c r="I42" s="294" t="str">
        <f>IF(AND(I40="VERDE",I41="VERDE",+'Superávit Primario'!H10="SOSTENIBLE"),"VERDE","ROJO")</f>
        <v>VERDE</v>
      </c>
      <c r="J42" s="294" t="str">
        <f>IF(AND(J40="VERDE",J41="VERDE",+'Superávit Primario'!I10="SOSTENIBLE"),"VERDE","ROJO")</f>
        <v>VERDE</v>
      </c>
      <c r="K42" s="294" t="str">
        <f>IF(AND(K40="VERDE",K41="VERDE",+'Superávit Primario'!J10="SOSTENIBLE"),"VERDE","ROJO")</f>
        <v>VERDE</v>
      </c>
      <c r="L42" s="294" t="str">
        <f>IF(AND(L40="VERDE",L41="VERDE",+'Superávit Primario'!K10="SOSTENIBLE"),"VERDE","ROJO")</f>
        <v>VERDE</v>
      </c>
      <c r="M42" s="294" t="str">
        <f>IF(AND(M40="VERDE",M41="VERDE",+'Superávit Primario'!L10="SOSTENIBLE"),"VERDE","ROJO")</f>
        <v>VERDE</v>
      </c>
    </row>
  </sheetData>
  <sheetProtection password="CF6A" sheet="1" objects="1" scenarios="1"/>
  <protectedRanges>
    <protectedRange sqref="A1:D3" name="Rango1_1"/>
    <protectedRange sqref="D31:M33" name="Rango5_1_1"/>
    <protectedRange sqref="C24:M24" name="Rango2_1_1"/>
  </protectedRanges>
  <conditionalFormatting sqref="C41:M41">
    <cfRule type="expression" dxfId="9" priority="1" stopIfTrue="1">
      <formula>$D$39&lt;=80%</formula>
    </cfRule>
    <cfRule type="expression" dxfId="8" priority="2" stopIfTrue="1">
      <formula>$D$39&gt;80%</formula>
    </cfRule>
  </conditionalFormatting>
  <conditionalFormatting sqref="C42:M42">
    <cfRule type="expression" dxfId="7" priority="3" stopIfTrue="1">
      <formula>OR($D$38&lt;0%,$D$38&gt;40%,$D$39&gt;80%)</formula>
    </cfRule>
    <cfRule type="expression" dxfId="6" priority="3" stopIfTrue="1">
      <formula>OR($D$39&lt;=80%,$D$38&lt;=40%)</formula>
    </cfRule>
  </conditionalFormatting>
  <conditionalFormatting sqref="C40:M40">
    <cfRule type="expression" dxfId="5" priority="4" stopIfTrue="1">
      <formula>OR($D$38&lt;0%,$D$38&gt;40%)</formula>
    </cfRule>
    <cfRule type="expression" dxfId="4" priority="4" stopIfTrue="1">
      <formula>$D$38&lt;=40%</formula>
    </cfRule>
  </conditionalFormatting>
  <printOptions horizontalCentered="1" verticalCentered="1"/>
  <pageMargins left="0.35433070866141736" right="0.17" top="1.299212598425197" bottom="0.52" header="0.31496062992125984" footer="0.31496062992125984"/>
  <pageSetup scale="70"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workbookViewId="0">
      <selection activeCell="D3" sqref="D3"/>
    </sheetView>
  </sheetViews>
  <sheetFormatPr baseColWidth="10" defaultRowHeight="12.75"/>
  <cols>
    <col min="1" max="1" width="30.42578125" customWidth="1"/>
    <col min="2" max="13" width="11.7109375" customWidth="1"/>
  </cols>
  <sheetData>
    <row r="1" spans="1:13">
      <c r="A1" s="295" t="s">
        <v>2525</v>
      </c>
      <c r="B1" s="296"/>
      <c r="C1" s="297"/>
      <c r="D1" s="16"/>
      <c r="E1" s="16"/>
      <c r="F1" s="16"/>
      <c r="G1" s="16"/>
      <c r="H1" s="16"/>
      <c r="I1" s="16"/>
      <c r="J1" s="16"/>
      <c r="K1" s="16"/>
      <c r="L1" s="16"/>
      <c r="M1" s="16"/>
    </row>
    <row r="2" spans="1:13">
      <c r="A2" s="298" t="s">
        <v>2302</v>
      </c>
      <c r="B2" s="296"/>
      <c r="C2" s="299"/>
      <c r="D2" s="16"/>
      <c r="E2" s="16"/>
      <c r="F2" s="16"/>
      <c r="G2" s="16"/>
      <c r="H2" s="16"/>
      <c r="I2" s="16"/>
      <c r="J2" s="16"/>
      <c r="K2" s="16"/>
      <c r="L2" s="16"/>
      <c r="M2" s="16"/>
    </row>
    <row r="3" spans="1:13">
      <c r="A3" s="300" t="s">
        <v>2526</v>
      </c>
      <c r="B3" s="301">
        <v>2010</v>
      </c>
      <c r="C3" s="301">
        <v>2011</v>
      </c>
      <c r="D3" s="301">
        <v>2012</v>
      </c>
      <c r="E3" s="301">
        <v>2013</v>
      </c>
      <c r="F3" s="301">
        <v>2014</v>
      </c>
      <c r="G3" s="301">
        <v>2015</v>
      </c>
      <c r="H3" s="301">
        <v>2016</v>
      </c>
      <c r="I3" s="301">
        <v>2017</v>
      </c>
      <c r="J3" s="301">
        <v>2018</v>
      </c>
      <c r="K3" s="301">
        <v>2019</v>
      </c>
      <c r="L3" s="301">
        <v>2020</v>
      </c>
      <c r="M3" s="301">
        <v>2020</v>
      </c>
    </row>
    <row r="4" spans="1:13">
      <c r="A4" s="306" t="s">
        <v>2303</v>
      </c>
      <c r="B4" s="302">
        <f>+'Plan Financiero Minhacienda'!C6</f>
        <v>16582</v>
      </c>
      <c r="C4" s="302">
        <f>+'Plan Financiero Minhacienda'!D6</f>
        <v>15112</v>
      </c>
      <c r="D4" s="302">
        <f>+'Plan Financiero Minhacienda'!E6</f>
        <v>15565.36</v>
      </c>
      <c r="E4" s="302">
        <f>+'Plan Financiero Minhacienda'!F6</f>
        <v>16032.320800000001</v>
      </c>
      <c r="F4" s="302">
        <f>+'Plan Financiero Minhacienda'!G6</f>
        <v>16513.290423999999</v>
      </c>
      <c r="G4" s="302">
        <f>+'Plan Financiero Minhacienda'!H6</f>
        <v>17008.689136719997</v>
      </c>
      <c r="H4" s="302">
        <f>+'Plan Financiero Minhacienda'!I6</f>
        <v>17518.949810821599</v>
      </c>
      <c r="I4" s="302">
        <f>+'Plan Financiero Minhacienda'!J6</f>
        <v>18044.518305146245</v>
      </c>
      <c r="J4" s="302">
        <f>+'Plan Financiero Minhacienda'!K6</f>
        <v>18585.853854300633</v>
      </c>
      <c r="K4" s="302">
        <f>+'Plan Financiero Minhacienda'!L6</f>
        <v>19143.429469929655</v>
      </c>
      <c r="L4" s="302">
        <f>+'Plan Financiero Minhacienda'!M6</f>
        <v>19717.732354027543</v>
      </c>
      <c r="M4" s="302">
        <f>+'Plan Financiero Minhacienda'!N6</f>
        <v>0</v>
      </c>
    </row>
    <row r="5" spans="1:13">
      <c r="A5" s="306" t="s">
        <v>2527</v>
      </c>
      <c r="B5" s="302">
        <f>+'Plan Financiero Minhacienda'!C47</f>
        <v>6661</v>
      </c>
      <c r="C5" s="302">
        <f>+'Plan Financiero Minhacienda'!D47</f>
        <v>74</v>
      </c>
      <c r="D5" s="302">
        <f>+'Plan Financiero Minhacienda'!E47</f>
        <v>76.22</v>
      </c>
      <c r="E5" s="302">
        <f>+'Plan Financiero Minhacienda'!F47</f>
        <v>78.506599999999992</v>
      </c>
      <c r="F5" s="302">
        <f>+'Plan Financiero Minhacienda'!G47</f>
        <v>80.861797999999993</v>
      </c>
      <c r="G5" s="302">
        <f>+'Plan Financiero Minhacienda'!H47</f>
        <v>83.287651940000003</v>
      </c>
      <c r="H5" s="302">
        <f>+'Plan Financiero Minhacienda'!I47</f>
        <v>85.786281498200012</v>
      </c>
      <c r="I5" s="302">
        <f>+'Plan Financiero Minhacienda'!J47</f>
        <v>88.359869943146009</v>
      </c>
      <c r="J5" s="302">
        <f>+'Plan Financiero Minhacienda'!K47</f>
        <v>91.010666041440388</v>
      </c>
      <c r="K5" s="302">
        <f>+'Plan Financiero Minhacienda'!L47</f>
        <v>93.7409860226836</v>
      </c>
      <c r="L5" s="302">
        <f>+'Plan Financiero Minhacienda'!M47</f>
        <v>96.553215603364109</v>
      </c>
      <c r="M5" s="302">
        <f>+'Plan Financiero Minhacienda'!N47</f>
        <v>0</v>
      </c>
    </row>
    <row r="6" spans="1:13">
      <c r="A6" s="306" t="s">
        <v>2472</v>
      </c>
      <c r="B6" s="302">
        <f>+'Plan Financiero Minhacienda'!C27</f>
        <v>1341</v>
      </c>
      <c r="C6" s="302">
        <f>+'Plan Financiero Minhacienda'!D27</f>
        <v>1180</v>
      </c>
      <c r="D6" s="302">
        <f>+'Plan Financiero Minhacienda'!E27</f>
        <v>1215.4000000000001</v>
      </c>
      <c r="E6" s="302">
        <f>+'Plan Financiero Minhacienda'!F27</f>
        <v>1251.8620000000001</v>
      </c>
      <c r="F6" s="302">
        <f>+'Plan Financiero Minhacienda'!G27</f>
        <v>1289.41786</v>
      </c>
      <c r="G6" s="302">
        <f>+'Plan Financiero Minhacienda'!H27</f>
        <v>1328.1003958000001</v>
      </c>
      <c r="H6" s="302">
        <f>+'Plan Financiero Minhacienda'!I27</f>
        <v>1367.9434076739999</v>
      </c>
      <c r="I6" s="302">
        <f>+'Plan Financiero Minhacienda'!J27</f>
        <v>1408.9817099042202</v>
      </c>
      <c r="J6" s="302">
        <f>+'Plan Financiero Minhacienda'!K27</f>
        <v>1451.2511612013468</v>
      </c>
      <c r="K6" s="302">
        <f>+'Plan Financiero Minhacienda'!L27</f>
        <v>1494.7886960373871</v>
      </c>
      <c r="L6" s="302">
        <f>+'Plan Financiero Minhacienda'!M27</f>
        <v>1539.6323569185088</v>
      </c>
      <c r="M6" s="302">
        <f>+'Plan Financiero Minhacienda'!N27</f>
        <v>0</v>
      </c>
    </row>
    <row r="7" spans="1:13">
      <c r="A7" s="306" t="s">
        <v>2528</v>
      </c>
      <c r="B7" s="302">
        <f>+'Plan Financiero Minhacienda'!C55+'Plan Financiero Minhacienda'!C43</f>
        <v>21902</v>
      </c>
      <c r="C7" s="302">
        <f>+'Plan Financiero Minhacienda'!D55+'Plan Financiero Minhacienda'!D43</f>
        <v>13731</v>
      </c>
      <c r="D7" s="302">
        <f>+'Plan Financiero Minhacienda'!E55+'Plan Financiero Minhacienda'!E43</f>
        <v>14142.93</v>
      </c>
      <c r="E7" s="302">
        <f>+'Plan Financiero Minhacienda'!F55+'Plan Financiero Minhacienda'!F43</f>
        <v>14567.2179</v>
      </c>
      <c r="F7" s="302">
        <f>+'Plan Financiero Minhacienda'!G55+'Plan Financiero Minhacienda'!G43</f>
        <v>15004.234436999999</v>
      </c>
      <c r="G7" s="302">
        <f>+'Plan Financiero Minhacienda'!H55+'Plan Financiero Minhacienda'!H43</f>
        <v>15454.36147011</v>
      </c>
      <c r="H7" s="302">
        <f>+'Plan Financiero Minhacienda'!I55+'Plan Financiero Minhacienda'!I43</f>
        <v>15917.992314213299</v>
      </c>
      <c r="I7" s="302">
        <f>+'Plan Financiero Minhacienda'!J55+'Plan Financiero Minhacienda'!J43</f>
        <v>16395.532083639697</v>
      </c>
      <c r="J7" s="302">
        <f>+'Plan Financiero Minhacienda'!K55+'Plan Financiero Minhacienda'!K43</f>
        <v>16887.398046148886</v>
      </c>
      <c r="K7" s="302">
        <f>+'Plan Financiero Minhacienda'!L55+'Plan Financiero Minhacienda'!L43</f>
        <v>17394.019987533353</v>
      </c>
      <c r="L7" s="302">
        <f>+'Plan Financiero Minhacienda'!M55+'Plan Financiero Minhacienda'!M43</f>
        <v>17915.840587159353</v>
      </c>
      <c r="M7" s="302">
        <f>+'Plan Financiero Minhacienda'!N55+'Plan Financiero Minhacienda'!N43</f>
        <v>0</v>
      </c>
    </row>
    <row r="8" spans="1:13">
      <c r="A8" s="306" t="s">
        <v>2526</v>
      </c>
      <c r="B8" s="302">
        <f>+B4+B5-B6-B7</f>
        <v>0</v>
      </c>
      <c r="C8" s="302">
        <f t="shared" ref="C8:M8" si="0">+C4+C5-C6-C7</f>
        <v>275</v>
      </c>
      <c r="D8" s="302">
        <f t="shared" si="0"/>
        <v>283.25</v>
      </c>
      <c r="E8" s="302">
        <f t="shared" si="0"/>
        <v>291.74750000000131</v>
      </c>
      <c r="F8" s="302">
        <f t="shared" si="0"/>
        <v>300.49992500000189</v>
      </c>
      <c r="G8" s="302">
        <f t="shared" si="0"/>
        <v>309.51492274999873</v>
      </c>
      <c r="H8" s="302">
        <f t="shared" si="0"/>
        <v>318.80037043250013</v>
      </c>
      <c r="I8" s="302">
        <f t="shared" si="0"/>
        <v>328.36438154547432</v>
      </c>
      <c r="J8" s="302">
        <f t="shared" si="0"/>
        <v>338.21531299184062</v>
      </c>
      <c r="K8" s="302">
        <f t="shared" si="0"/>
        <v>348.36177238159871</v>
      </c>
      <c r="L8" s="302">
        <f t="shared" si="0"/>
        <v>358.8126255530442</v>
      </c>
      <c r="M8" s="302">
        <f t="shared" si="0"/>
        <v>0</v>
      </c>
    </row>
    <row r="9" spans="1:13" ht="25.5">
      <c r="A9" s="300" t="s">
        <v>2529</v>
      </c>
      <c r="B9" s="303">
        <f t="shared" ref="B9:M9" si="1">IF(B13&lt;&gt;0,B8/(B13)*100,IF(AND(B13=0,B8&lt;0),0,100))</f>
        <v>100</v>
      </c>
      <c r="C9" s="303">
        <f t="shared" si="1"/>
        <v>100</v>
      </c>
      <c r="D9" s="303">
        <f t="shared" si="1"/>
        <v>100</v>
      </c>
      <c r="E9" s="303">
        <f t="shared" si="1"/>
        <v>100</v>
      </c>
      <c r="F9" s="303">
        <f t="shared" si="1"/>
        <v>100</v>
      </c>
      <c r="G9" s="303">
        <f t="shared" si="1"/>
        <v>100</v>
      </c>
      <c r="H9" s="303">
        <f t="shared" si="1"/>
        <v>100</v>
      </c>
      <c r="I9" s="303">
        <f t="shared" si="1"/>
        <v>100</v>
      </c>
      <c r="J9" s="303">
        <f t="shared" si="1"/>
        <v>100</v>
      </c>
      <c r="K9" s="303">
        <f t="shared" si="1"/>
        <v>100</v>
      </c>
      <c r="L9" s="303">
        <f t="shared" si="1"/>
        <v>100</v>
      </c>
      <c r="M9" s="303">
        <f t="shared" si="1"/>
        <v>100</v>
      </c>
    </row>
    <row r="10" spans="1:13">
      <c r="A10" s="304"/>
      <c r="B10" s="305" t="str">
        <f t="shared" ref="B10:M10" si="2">IF(B9&lt;100,"INSOSTENIBLE","SOSTENIBLE")</f>
        <v>SOSTENIBLE</v>
      </c>
      <c r="C10" s="305" t="str">
        <f t="shared" si="2"/>
        <v>SOSTENIBLE</v>
      </c>
      <c r="D10" s="305" t="str">
        <f t="shared" si="2"/>
        <v>SOSTENIBLE</v>
      </c>
      <c r="E10" s="305" t="str">
        <f t="shared" si="2"/>
        <v>SOSTENIBLE</v>
      </c>
      <c r="F10" s="305" t="str">
        <f t="shared" si="2"/>
        <v>SOSTENIBLE</v>
      </c>
      <c r="G10" s="305" t="str">
        <f t="shared" si="2"/>
        <v>SOSTENIBLE</v>
      </c>
      <c r="H10" s="305" t="str">
        <f t="shared" si="2"/>
        <v>SOSTENIBLE</v>
      </c>
      <c r="I10" s="305" t="str">
        <f t="shared" si="2"/>
        <v>SOSTENIBLE</v>
      </c>
      <c r="J10" s="305" t="str">
        <f t="shared" si="2"/>
        <v>SOSTENIBLE</v>
      </c>
      <c r="K10" s="305" t="str">
        <f t="shared" si="2"/>
        <v>SOSTENIBLE</v>
      </c>
      <c r="L10" s="305" t="str">
        <f t="shared" si="2"/>
        <v>SOSTENIBLE</v>
      </c>
      <c r="M10" s="305" t="str">
        <f t="shared" si="2"/>
        <v>SOSTENIBLE</v>
      </c>
    </row>
    <row r="11" spans="1:13">
      <c r="A11" s="298" t="s">
        <v>2302</v>
      </c>
      <c r="B11" s="299"/>
      <c r="C11" s="299"/>
      <c r="D11" s="299"/>
      <c r="E11" s="299"/>
      <c r="F11" s="299"/>
      <c r="G11" s="299"/>
      <c r="H11" s="299"/>
      <c r="I11" s="307"/>
      <c r="J11" s="299"/>
      <c r="K11" s="299"/>
      <c r="L11" s="299"/>
      <c r="M11" s="299"/>
    </row>
    <row r="12" spans="1:13">
      <c r="A12" s="308" t="s">
        <v>2530</v>
      </c>
      <c r="B12" s="301">
        <f>+B3</f>
        <v>2010</v>
      </c>
      <c r="C12" s="301">
        <f t="shared" ref="C12:M12" si="3">+C3</f>
        <v>2011</v>
      </c>
      <c r="D12" s="301">
        <f t="shared" si="3"/>
        <v>2012</v>
      </c>
      <c r="E12" s="301">
        <f t="shared" si="3"/>
        <v>2013</v>
      </c>
      <c r="F12" s="301">
        <f t="shared" si="3"/>
        <v>2014</v>
      </c>
      <c r="G12" s="301">
        <f t="shared" si="3"/>
        <v>2015</v>
      </c>
      <c r="H12" s="301">
        <f t="shared" si="3"/>
        <v>2016</v>
      </c>
      <c r="I12" s="301">
        <f t="shared" si="3"/>
        <v>2017</v>
      </c>
      <c r="J12" s="301">
        <f t="shared" si="3"/>
        <v>2018</v>
      </c>
      <c r="K12" s="301">
        <f t="shared" si="3"/>
        <v>2019</v>
      </c>
      <c r="L12" s="301">
        <f t="shared" si="3"/>
        <v>2020</v>
      </c>
      <c r="M12" s="301">
        <f t="shared" si="3"/>
        <v>2020</v>
      </c>
    </row>
    <row r="13" spans="1:13">
      <c r="A13" s="309" t="s">
        <v>2531</v>
      </c>
      <c r="B13" s="310">
        <f>+'Plan Financiero Minhacienda'!C40</f>
        <v>0</v>
      </c>
      <c r="C13" s="310">
        <f>+'Plan Financiero Minhacienda'!D40</f>
        <v>0</v>
      </c>
      <c r="D13" s="310">
        <f>+'Plan Financiero Minhacienda'!E40</f>
        <v>0</v>
      </c>
      <c r="E13" s="310">
        <f>+'Plan Financiero Minhacienda'!F40</f>
        <v>0</v>
      </c>
      <c r="F13" s="310">
        <f>+'Plan Financiero Minhacienda'!G40</f>
        <v>0</v>
      </c>
      <c r="G13" s="310">
        <f>+'Plan Financiero Minhacienda'!H40</f>
        <v>0</v>
      </c>
      <c r="H13" s="310">
        <f>+'Plan Financiero Minhacienda'!I40</f>
        <v>0</v>
      </c>
      <c r="I13" s="310">
        <f>+'Plan Financiero Minhacienda'!J40</f>
        <v>0</v>
      </c>
      <c r="J13" s="310">
        <f>+'Plan Financiero Minhacienda'!K40</f>
        <v>0</v>
      </c>
      <c r="K13" s="310">
        <f>+'Plan Financiero Minhacienda'!L40</f>
        <v>0</v>
      </c>
      <c r="L13" s="310">
        <f>+'Plan Financiero Minhacienda'!M40</f>
        <v>0</v>
      </c>
      <c r="M13" s="310">
        <f>+'Plan Financiero Minhacienda'!N40</f>
        <v>0</v>
      </c>
    </row>
  </sheetData>
  <sheetProtection password="CF6A" sheet="1" objects="1" scenarios="1"/>
  <conditionalFormatting sqref="B9:M9">
    <cfRule type="cellIs" dxfId="3" priority="1" stopIfTrue="1" operator="greaterThanOrEqual">
      <formula>100</formula>
    </cfRule>
    <cfRule type="cellIs" dxfId="2" priority="2" stopIfTrue="1" operator="lessThan">
      <formula>99.99</formula>
    </cfRule>
  </conditionalFormatting>
  <conditionalFormatting sqref="B10:M10">
    <cfRule type="expression" dxfId="1" priority="7" stopIfTrue="1">
      <formula>$C$48&gt;=100</formula>
    </cfRule>
    <cfRule type="expression" dxfId="0" priority="8" stopIfTrue="1">
      <formula>$C$48&lt;=99.99</formula>
    </cfRule>
  </conditionalFormatting>
  <printOptions horizontalCentered="1"/>
  <pageMargins left="0.31496062992125984" right="0.15748031496062992" top="1.3779527559055118" bottom="0.74803149606299213" header="0.31496062992125984" footer="0.31496062992125984"/>
  <pageSetup scale="78"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0"/>
  <sheetViews>
    <sheetView topLeftCell="B26" workbookViewId="0">
      <selection activeCell="O63" sqref="O63"/>
    </sheetView>
  </sheetViews>
  <sheetFormatPr baseColWidth="10" defaultRowHeight="12.75"/>
  <cols>
    <col min="1" max="1" width="49.5703125" customWidth="1"/>
  </cols>
  <sheetData>
    <row r="1" spans="1:12">
      <c r="A1" s="16"/>
      <c r="B1" s="16"/>
      <c r="C1" s="16"/>
      <c r="D1" s="311"/>
      <c r="E1" s="311"/>
      <c r="F1" s="311"/>
      <c r="G1" s="311"/>
      <c r="H1" s="311"/>
      <c r="I1" s="311"/>
      <c r="J1" s="30"/>
      <c r="K1" s="312"/>
      <c r="L1" s="312"/>
    </row>
    <row r="2" spans="1:12" ht="16.5">
      <c r="A2" s="313" t="s">
        <v>2532</v>
      </c>
      <c r="B2" s="16"/>
      <c r="C2" s="16"/>
      <c r="D2" s="16"/>
      <c r="E2" s="16"/>
      <c r="F2" s="16"/>
      <c r="G2" s="16"/>
      <c r="H2" s="16"/>
      <c r="I2" s="16"/>
      <c r="J2" s="16"/>
      <c r="K2" s="16"/>
      <c r="L2" s="16"/>
    </row>
    <row r="3" spans="1:12">
      <c r="A3" s="16"/>
      <c r="B3" s="16"/>
      <c r="C3" s="16"/>
      <c r="D3" s="16"/>
      <c r="E3" s="16"/>
      <c r="F3" s="16"/>
      <c r="G3" s="16"/>
      <c r="H3" s="16"/>
      <c r="I3" s="16"/>
      <c r="J3" s="16"/>
      <c r="K3" s="16"/>
      <c r="L3" s="16"/>
    </row>
    <row r="4" spans="1:12">
      <c r="A4" s="314" t="s">
        <v>2533</v>
      </c>
      <c r="B4" s="315">
        <v>2010</v>
      </c>
      <c r="C4" s="315">
        <v>2011</v>
      </c>
      <c r="D4" s="315">
        <v>2012</v>
      </c>
      <c r="E4" s="315">
        <v>2013</v>
      </c>
      <c r="F4" s="315">
        <v>2014</v>
      </c>
      <c r="G4" s="315">
        <v>2015</v>
      </c>
      <c r="H4" s="315">
        <v>2016</v>
      </c>
      <c r="I4" s="315">
        <v>2017</v>
      </c>
      <c r="J4" s="315">
        <v>2018</v>
      </c>
      <c r="K4" s="315">
        <v>2019</v>
      </c>
      <c r="L4" s="316">
        <v>2020</v>
      </c>
    </row>
    <row r="5" spans="1:12" ht="17.25" customHeight="1">
      <c r="A5" s="317" t="s">
        <v>2534</v>
      </c>
      <c r="B5" s="320"/>
      <c r="C5" s="320"/>
      <c r="D5" s="320"/>
      <c r="E5" s="320"/>
      <c r="F5" s="320"/>
      <c r="G5" s="320"/>
      <c r="H5" s="320"/>
      <c r="I5" s="320"/>
      <c r="J5" s="320"/>
      <c r="K5" s="320"/>
      <c r="L5" s="320"/>
    </row>
    <row r="6" spans="1:12" ht="17.25" customHeight="1">
      <c r="A6" s="318" t="s">
        <v>2535</v>
      </c>
      <c r="B6" s="319">
        <f>IF(ISERROR(+'Plan Financiero DNP'!C37/'Plan Financiero DNP'!C3),0,(+'Plan Financiero DNP'!C37/'Plan Financiero DNP'!C3)*100)</f>
        <v>0</v>
      </c>
      <c r="C6" s="319">
        <f>IF(ISERROR(+'Plan Financiero DNP'!D37/'Plan Financiero DNP'!D3),0,(+'Plan Financiero DNP'!D37/'Plan Financiero DNP'!D3)*100)</f>
        <v>0</v>
      </c>
      <c r="D6" s="319">
        <f>IF(ISERROR(+'Plan Financiero DNP'!E37/'Plan Financiero DNP'!E3),0,(+'Plan Financiero DNP'!E37/'Plan Financiero DNP'!E3)*100)</f>
        <v>0</v>
      </c>
      <c r="E6" s="319">
        <f>IF(ISERROR(+'Plan Financiero DNP'!F37/'Plan Financiero DNP'!F3),0,(+'Plan Financiero DNP'!F37/'Plan Financiero DNP'!F3)*100)</f>
        <v>0</v>
      </c>
      <c r="F6" s="319">
        <f>IF(ISERROR(+'Plan Financiero DNP'!G37/'Plan Financiero DNP'!G3),0,(+'Plan Financiero DNP'!G37/'Plan Financiero DNP'!G3)*100)</f>
        <v>0</v>
      </c>
      <c r="G6" s="319">
        <f>IF(ISERROR(+'Plan Financiero DNP'!H37/'Plan Financiero DNP'!H3),0,(+'Plan Financiero DNP'!H37/'Plan Financiero DNP'!H3)*100)</f>
        <v>0</v>
      </c>
      <c r="H6" s="319">
        <f>IF(ISERROR(+'Plan Financiero DNP'!I37/'Plan Financiero DNP'!I3),0,(+'Plan Financiero DNP'!I37/'Plan Financiero DNP'!I3)*100)</f>
        <v>0</v>
      </c>
      <c r="I6" s="319">
        <f>IF(ISERROR(+'Plan Financiero DNP'!J37/'Plan Financiero DNP'!J3),0,(+'Plan Financiero DNP'!J37/'Plan Financiero DNP'!J3)*100)</f>
        <v>0</v>
      </c>
      <c r="J6" s="319">
        <f>IF(ISERROR(+'Plan Financiero DNP'!K37/'Plan Financiero DNP'!K3),0,(+'Plan Financiero DNP'!K37/'Plan Financiero DNP'!K3)*100)</f>
        <v>0</v>
      </c>
      <c r="K6" s="319">
        <f>IF(ISERROR(+'Plan Financiero DNP'!L37/'Plan Financiero DNP'!L3),0,(+'Plan Financiero DNP'!L37/'Plan Financiero DNP'!L3)*100)</f>
        <v>0</v>
      </c>
      <c r="L6" s="319">
        <f>IF(ISERROR(+'Plan Financiero DNP'!M37/'Plan Financiero DNP'!M3),0,(+'Plan Financiero DNP'!M37/'Plan Financiero DNP'!M3)*100)</f>
        <v>0</v>
      </c>
    </row>
    <row r="7" spans="1:12" ht="17.25" customHeight="1">
      <c r="A7" s="318" t="s">
        <v>2539</v>
      </c>
      <c r="B7" s="319">
        <f>+('Plan Financiero DNP'!C12+'Plan Financiero DNP'!C25+'Plan Financiero DNP'!C24)/'Plan Financiero DNP'!C3*100</f>
        <v>79.168627450980395</v>
      </c>
      <c r="C7" s="319">
        <f>+('Plan Financiero DNP'!D12+'Plan Financiero DNP'!D25+'Plan Financiero DNP'!D24)/'Plan Financiero DNP'!D3*100</f>
        <v>92.526010799420519</v>
      </c>
      <c r="D7" s="319">
        <f>+('Plan Financiero DNP'!E12+'Plan Financiero DNP'!E25+'Plan Financiero DNP'!E24)/'Plan Financiero DNP'!E3*100</f>
        <v>92.526010799420519</v>
      </c>
      <c r="E7" s="319">
        <f>+('Plan Financiero DNP'!F12+'Plan Financiero DNP'!F25+'Plan Financiero DNP'!F24)/'Plan Financiero DNP'!F3*100</f>
        <v>92.526010799420519</v>
      </c>
      <c r="F7" s="319">
        <f>+('Plan Financiero DNP'!G12+'Plan Financiero DNP'!G25+'Plan Financiero DNP'!G24)/'Plan Financiero DNP'!G3*100</f>
        <v>92.526010799420533</v>
      </c>
      <c r="G7" s="319">
        <f>+('Plan Financiero DNP'!H12+'Plan Financiero DNP'!H25+'Plan Financiero DNP'!H24)/'Plan Financiero DNP'!H3*100</f>
        <v>92.526010799420519</v>
      </c>
      <c r="H7" s="319">
        <f>+('Plan Financiero DNP'!I12+'Plan Financiero DNP'!I25+'Plan Financiero DNP'!I24)/'Plan Financiero DNP'!I3*100</f>
        <v>92.526010799420519</v>
      </c>
      <c r="I7" s="319">
        <f>+('Plan Financiero DNP'!J12+'Plan Financiero DNP'!J25+'Plan Financiero DNP'!J24)/'Plan Financiero DNP'!J3*100</f>
        <v>92.526010799420504</v>
      </c>
      <c r="J7" s="319">
        <f>+('Plan Financiero DNP'!K12+'Plan Financiero DNP'!K25+'Plan Financiero DNP'!K24)/'Plan Financiero DNP'!K3*100</f>
        <v>92.526010799420519</v>
      </c>
      <c r="K7" s="319">
        <f>+('Plan Financiero DNP'!L12+'Plan Financiero DNP'!L25+'Plan Financiero DNP'!L24)/'Plan Financiero DNP'!L3*100</f>
        <v>92.526010799420504</v>
      </c>
      <c r="L7" s="319">
        <f>+('Plan Financiero DNP'!M12+'Plan Financiero DNP'!M25+'Plan Financiero DNP'!M24)/'Plan Financiero DNP'!M3*100</f>
        <v>92.526010799420519</v>
      </c>
    </row>
    <row r="8" spans="1:12" ht="17.25" customHeight="1">
      <c r="A8" s="318" t="s">
        <v>2536</v>
      </c>
      <c r="B8" s="319">
        <f>+'Plan Financiero DNP'!C5/'Plan Financiero DNP'!C3*100</f>
        <v>4.6222222222222218</v>
      </c>
      <c r="C8" s="319">
        <f>+'Plan Financiero DNP'!D5/'Plan Financiero DNP'!D3*100</f>
        <v>4.3263532200711188</v>
      </c>
      <c r="D8" s="319">
        <f>+'Plan Financiero DNP'!E5/'Plan Financiero DNP'!E3*100</f>
        <v>4.3263532200711188</v>
      </c>
      <c r="E8" s="319">
        <f>+'Plan Financiero DNP'!F5/'Plan Financiero DNP'!F3*100</f>
        <v>4.3263532200711188</v>
      </c>
      <c r="F8" s="319">
        <f>+'Plan Financiero DNP'!G5/'Plan Financiero DNP'!G3*100</f>
        <v>4.3263532200711188</v>
      </c>
      <c r="G8" s="319">
        <f>+'Plan Financiero DNP'!H5/'Plan Financiero DNP'!H3*100</f>
        <v>4.3263532200711188</v>
      </c>
      <c r="H8" s="319">
        <f>+'Plan Financiero DNP'!I5/'Plan Financiero DNP'!I3*100</f>
        <v>4.3263532200711188</v>
      </c>
      <c r="I8" s="319">
        <f>+'Plan Financiero DNP'!J5/'Plan Financiero DNP'!J3*100</f>
        <v>4.3263532200711188</v>
      </c>
      <c r="J8" s="319">
        <f>+'Plan Financiero DNP'!K5/'Plan Financiero DNP'!K3*100</f>
        <v>4.3263532200711197</v>
      </c>
      <c r="K8" s="319">
        <f>+'Plan Financiero DNP'!L5/'Plan Financiero DNP'!L3*100</f>
        <v>4.3263532200711179</v>
      </c>
      <c r="L8" s="319">
        <f>+'Plan Financiero DNP'!M5/'Plan Financiero DNP'!M3*100</f>
        <v>4.3263532200711188</v>
      </c>
    </row>
    <row r="9" spans="1:12" ht="17.25" customHeight="1">
      <c r="A9" s="317" t="s">
        <v>2537</v>
      </c>
      <c r="B9" s="319">
        <f>+'Plan Financiero DNP'!C28/'Plan Financiero DNP'!C3*100</f>
        <v>114.5202614379085</v>
      </c>
      <c r="C9" s="319">
        <f>+'Plan Financiero DNP'!D28/'Plan Financiero DNP'!D3*100</f>
        <v>90.418806795732905</v>
      </c>
      <c r="D9" s="319">
        <f>+'Plan Financiero DNP'!E28/'Plan Financiero DNP'!E3*100</f>
        <v>90.418806795732905</v>
      </c>
      <c r="E9" s="319">
        <f>+'Plan Financiero DNP'!F28/'Plan Financiero DNP'!F3*100</f>
        <v>90.418806795732905</v>
      </c>
      <c r="F9" s="319">
        <f>+'Plan Financiero DNP'!G28/'Plan Financiero DNP'!G3*100</f>
        <v>90.41880679573292</v>
      </c>
      <c r="G9" s="319">
        <f>+'Plan Financiero DNP'!H28/'Plan Financiero DNP'!H3*100</f>
        <v>90.41880679573292</v>
      </c>
      <c r="H9" s="319">
        <f>+'Plan Financiero DNP'!I28/'Plan Financiero DNP'!I3*100</f>
        <v>90.418806795732905</v>
      </c>
      <c r="I9" s="319">
        <f>+'Plan Financiero DNP'!J28/'Plan Financiero DNP'!J3*100</f>
        <v>90.418806795732891</v>
      </c>
      <c r="J9" s="319">
        <f>+'Plan Financiero DNP'!K28/'Plan Financiero DNP'!K3*100</f>
        <v>90.41880679573292</v>
      </c>
      <c r="K9" s="319">
        <f>+'Plan Financiero DNP'!L28/'Plan Financiero DNP'!L3*100</f>
        <v>90.418806795732877</v>
      </c>
      <c r="L9" s="319">
        <f>+'Plan Financiero DNP'!M28/'Plan Financiero DNP'!M3*100</f>
        <v>90.418806795732905</v>
      </c>
    </row>
    <row r="10" spans="1:12" ht="17.25" customHeight="1">
      <c r="A10" s="317" t="s">
        <v>2538</v>
      </c>
      <c r="B10" s="319">
        <f>+'Plan Financiero DNP'!C22/'Plan Financiero DNP'!C4*100</f>
        <v>40.532150776053214</v>
      </c>
      <c r="C10" s="319">
        <f>+'Plan Financiero DNP'!D22/'Plan Financiero DNP'!D4*100</f>
        <v>33.220147142048674</v>
      </c>
      <c r="D10" s="319">
        <f>+'Plan Financiero DNP'!E22/'Plan Financiero DNP'!E4*100</f>
        <v>33.220147142048674</v>
      </c>
      <c r="E10" s="319">
        <f>+'Plan Financiero DNP'!F22/'Plan Financiero DNP'!F4*100</f>
        <v>33.22014714204866</v>
      </c>
      <c r="F10" s="319">
        <f>+'Plan Financiero DNP'!G22/'Plan Financiero DNP'!G4*100</f>
        <v>33.220147142048674</v>
      </c>
      <c r="G10" s="319">
        <f>+'Plan Financiero DNP'!H22/'Plan Financiero DNP'!H4*100</f>
        <v>33.220147142048667</v>
      </c>
      <c r="H10" s="319">
        <f>+'Plan Financiero DNP'!I22/'Plan Financiero DNP'!I4*100</f>
        <v>33.220147142048681</v>
      </c>
      <c r="I10" s="319">
        <f>+'Plan Financiero DNP'!J22/'Plan Financiero DNP'!J4*100</f>
        <v>33.220147142048667</v>
      </c>
      <c r="J10" s="319">
        <f>+'Plan Financiero DNP'!K22/'Plan Financiero DNP'!K4*100</f>
        <v>33.220147142048667</v>
      </c>
      <c r="K10" s="319">
        <f>+'Plan Financiero DNP'!L22/'Plan Financiero DNP'!L4*100</f>
        <v>33.220147142048681</v>
      </c>
      <c r="L10" s="319">
        <f>+'Plan Financiero DNP'!M22/'Plan Financiero DNP'!M4*100</f>
        <v>33.220147142048674</v>
      </c>
    </row>
  </sheetData>
  <sheetProtection password="CF6A" sheet="1" objects="1" scenarios="1"/>
  <protectedRanges>
    <protectedRange sqref="A2:B2" name="Rango1"/>
    <protectedRange sqref="A1:B1" name="Rango1_1"/>
  </protectedRanges>
  <printOptions horizontalCentered="1"/>
  <pageMargins left="0.27559055118110237" right="0.19685039370078741" top="1.41" bottom="0.74803149606299213" header="0.31496062992125984" footer="0.31496062992125984"/>
  <pageSetup scale="75"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G113"/>
  <sheetViews>
    <sheetView topLeftCell="A16" workbookViewId="0">
      <selection activeCell="I53" sqref="I53"/>
    </sheetView>
  </sheetViews>
  <sheetFormatPr baseColWidth="10" defaultRowHeight="12.75"/>
  <cols>
    <col min="1" max="1" width="3.42578125" style="16" customWidth="1"/>
    <col min="2" max="2" width="13.7109375" style="16" bestFit="1" customWidth="1"/>
    <col min="3" max="7" width="11.42578125" style="16"/>
    <col min="8" max="8" width="13.42578125" style="16" customWidth="1"/>
    <col min="9" max="9" width="3.7109375" style="16" customWidth="1"/>
    <col min="10" max="10" width="3.42578125" style="16" customWidth="1"/>
    <col min="11" max="16" width="11.42578125" style="16"/>
    <col min="17" max="17" width="15.5703125" style="16" customWidth="1"/>
    <col min="18" max="18" width="9.7109375" style="16" customWidth="1"/>
    <col min="19" max="16384" width="11.42578125" style="16"/>
  </cols>
  <sheetData>
    <row r="9" spans="1:1">
      <c r="A9" s="29"/>
    </row>
    <row r="63" ht="13.5" customHeight="1"/>
    <row r="65" spans="2:7">
      <c r="B65" s="323" t="s">
        <v>2540</v>
      </c>
    </row>
    <row r="80" spans="2:7">
      <c r="B80" s="29"/>
      <c r="D80" s="324"/>
      <c r="G80" s="325"/>
    </row>
    <row r="81" spans="2:7">
      <c r="B81" s="29"/>
      <c r="G81" s="325"/>
    </row>
    <row r="82" spans="2:7">
      <c r="G82" s="326"/>
    </row>
    <row r="88" spans="2:7">
      <c r="B88" s="327"/>
    </row>
    <row r="91" spans="2:7" hidden="1"/>
    <row r="113" spans="1:1">
      <c r="A113" s="328"/>
    </row>
  </sheetData>
  <printOptions horizontalCentered="1" verticalCentered="1"/>
  <pageMargins left="0.74803149606299213" right="0.23622047244094491" top="0.98425196850393704" bottom="0.98425196850393704" header="0" footer="0"/>
  <pageSetup scale="71" orientation="landscape" horizontalDpi="4294967294" r:id="rId1"/>
  <headerFooter alignWithMargins="0"/>
  <rowBreaks count="1" manualBreakCount="1">
    <brk id="4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SGP 2009 Once</vt:lpstr>
      <vt:lpstr>Datos Generales</vt:lpstr>
      <vt:lpstr>Análisis Histórico</vt:lpstr>
      <vt:lpstr>Plan Financiero Minhacienda</vt:lpstr>
      <vt:lpstr>Plan Financiero DNP</vt:lpstr>
      <vt:lpstr>Capacidad de Endeudamiento</vt:lpstr>
      <vt:lpstr>Superávit Primario</vt:lpstr>
      <vt:lpstr>Indicadores</vt:lpstr>
      <vt:lpstr>Graficos</vt:lpstr>
      <vt:lpstr>'Análisis Histórico'!Área_de_impresión</vt:lpstr>
      <vt:lpstr>'Datos Generales'!Área_de_impresión</vt:lpstr>
      <vt:lpstr>Graficos!Área_de_impresión</vt:lpstr>
      <vt:lpstr>'SGP 2009 Once'!Área_de_impresión</vt:lpstr>
      <vt:lpstr>'Plan Financiero Minhacienda'!Títulos_a_imprimir</vt:lpstr>
      <vt:lpstr>'SGP 2009 Once'!Títulos_a_imprimir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mparada</dc:creator>
  <cp:lastModifiedBy>David Suarez Sanchez</cp:lastModifiedBy>
  <cp:lastPrinted>2012-01-20T16:23:48Z</cp:lastPrinted>
  <dcterms:created xsi:type="dcterms:W3CDTF">2010-01-20T16:25:50Z</dcterms:created>
  <dcterms:modified xsi:type="dcterms:W3CDTF">2014-05-07T15:13:05Z</dcterms:modified>
</cp:coreProperties>
</file>