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600" yWindow="135" windowWidth="14115" windowHeight="7935"/>
  </bookViews>
  <sheets>
    <sheet name="EDUCACION" sheetId="5" r:id="rId1"/>
    <sheet name="DEPORTE " sheetId="1" r:id="rId2"/>
    <sheet name="SALUD" sheetId="2" r:id="rId3"/>
    <sheet name="TRANSPORTE" sheetId="3" r:id="rId4"/>
    <sheet name="CULTURA" sheetId="4" r:id="rId5"/>
    <sheet name="AGUA POTABLE" sheetId="6" r:id="rId6"/>
    <sheet name="Desastres" sheetId="8" r:id="rId7"/>
    <sheet name="Justicia" sheetId="9" r:id="rId8"/>
    <sheet name="Poblacion Vunerable" sheetId="10" r:id="rId9"/>
  </sheets>
  <calcPr calcId="124519"/>
</workbook>
</file>

<file path=xl/calcChain.xml><?xml version="1.0" encoding="utf-8"?>
<calcChain xmlns="http://schemas.openxmlformats.org/spreadsheetml/2006/main">
  <c r="O19" i="10"/>
  <c r="O18"/>
  <c r="O16"/>
  <c r="O13"/>
  <c r="O11"/>
  <c r="O8"/>
  <c r="O13" i="9"/>
  <c r="O12"/>
  <c r="O11"/>
  <c r="O10"/>
  <c r="O9"/>
  <c r="O8"/>
  <c r="N14" l="1"/>
  <c r="M14"/>
  <c r="L14"/>
  <c r="K14"/>
  <c r="J14"/>
  <c r="D14"/>
  <c r="O14"/>
  <c r="N10" i="8"/>
  <c r="M10"/>
  <c r="L10"/>
  <c r="K10"/>
  <c r="J10"/>
  <c r="D10"/>
  <c r="O9"/>
  <c r="H9"/>
  <c r="O8"/>
  <c r="H8"/>
  <c r="N30" i="6"/>
  <c r="M30"/>
  <c r="L30"/>
  <c r="K30"/>
  <c r="J30"/>
  <c r="O24"/>
  <c r="O30" s="1"/>
  <c r="G24"/>
  <c r="N23"/>
  <c r="M23"/>
  <c r="L23"/>
  <c r="K23"/>
  <c r="O18"/>
  <c r="O17"/>
  <c r="K16"/>
  <c r="O15"/>
  <c r="O14"/>
  <c r="O12"/>
  <c r="N11"/>
  <c r="M11"/>
  <c r="M13" s="1"/>
  <c r="M16" s="1"/>
  <c r="M32" s="1"/>
  <c r="L11"/>
  <c r="L13" s="1"/>
  <c r="L16" s="1"/>
  <c r="L32" s="1"/>
  <c r="K11"/>
  <c r="J11"/>
  <c r="J32" s="1"/>
  <c r="H11"/>
  <c r="D11"/>
  <c r="O10"/>
  <c r="O9"/>
  <c r="G9"/>
  <c r="O8"/>
  <c r="O11" s="1"/>
  <c r="K32" l="1"/>
  <c r="O23"/>
  <c r="P18" s="1"/>
  <c r="H10" i="8"/>
  <c r="O10"/>
  <c r="P17" i="6"/>
  <c r="O13"/>
  <c r="N13"/>
  <c r="N16" s="1"/>
  <c r="N32" s="1"/>
  <c r="P13" l="1"/>
  <c r="O16"/>
  <c r="P14" l="1"/>
  <c r="P12"/>
  <c r="P15"/>
  <c r="O32"/>
  <c r="P24" s="1"/>
  <c r="Q15" l="1"/>
  <c r="P23" i="5" l="1"/>
  <c r="O23"/>
  <c r="N25"/>
  <c r="M25"/>
  <c r="L25"/>
  <c r="K25"/>
  <c r="J25"/>
  <c r="O20"/>
  <c r="O19"/>
  <c r="O18"/>
  <c r="O17"/>
  <c r="O16"/>
  <c r="O15"/>
  <c r="O14"/>
  <c r="N21"/>
  <c r="M21"/>
  <c r="L21"/>
  <c r="K21"/>
  <c r="J21"/>
  <c r="O8"/>
  <c r="P8" s="1"/>
  <c r="O21" l="1"/>
  <c r="D20" s="1"/>
  <c r="P15"/>
  <c r="H19" s="1"/>
  <c r="H15"/>
  <c r="D18"/>
  <c r="D13"/>
  <c r="D12"/>
  <c r="D10"/>
  <c r="O25"/>
  <c r="D11"/>
  <c r="D24" l="1"/>
  <c r="D9"/>
  <c r="H16"/>
  <c r="O10" i="1"/>
  <c r="O9"/>
  <c r="O8"/>
  <c r="N11"/>
  <c r="N13" s="1"/>
  <c r="M11"/>
  <c r="M13" s="1"/>
  <c r="L11"/>
  <c r="L13" s="1"/>
  <c r="K11"/>
  <c r="K13" s="1"/>
  <c r="J11"/>
  <c r="J13" s="1"/>
  <c r="J13" i="4"/>
  <c r="N11"/>
  <c r="N13" s="1"/>
  <c r="M11"/>
  <c r="M13" s="1"/>
  <c r="L11"/>
  <c r="L13" s="1"/>
  <c r="K11"/>
  <c r="K13" s="1"/>
  <c r="J11"/>
  <c r="D11"/>
  <c r="O10"/>
  <c r="O9"/>
  <c r="O8"/>
  <c r="N20" i="2"/>
  <c r="M20"/>
  <c r="L20"/>
  <c r="K20"/>
  <c r="J20"/>
  <c r="O19"/>
  <c r="O18"/>
  <c r="O17"/>
  <c r="O16"/>
  <c r="O15"/>
  <c r="O14"/>
  <c r="O13"/>
  <c r="O12"/>
  <c r="O8"/>
  <c r="D20"/>
  <c r="D11"/>
  <c r="O20" l="1"/>
  <c r="O11" i="4"/>
  <c r="O13" s="1"/>
  <c r="O11" i="1"/>
  <c r="O13" s="1"/>
  <c r="H11" i="2"/>
  <c r="D11" i="1"/>
  <c r="Q12" i="3" l="1"/>
</calcChain>
</file>

<file path=xl/comments1.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comments2.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comments3.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comments4.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comments5.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comments6.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comments7.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comments8.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comments9.xml><?xml version="1.0" encoding="utf-8"?>
<comments xmlns="http://schemas.openxmlformats.org/spreadsheetml/2006/main">
  <authors>
    <author>ALVAROJIGA</author>
  </authors>
  <commentList>
    <comment ref="A7" authorId="0">
      <text>
        <r>
          <rPr>
            <b/>
            <sz val="12"/>
            <color indexed="81"/>
            <rFont val="Tahoma"/>
            <family val="2"/>
          </rPr>
          <t xml:space="preserve">DE ACUERDO AL PLAN DE DESARROLLO 
</t>
        </r>
      </text>
    </comment>
    <comment ref="B7" authorId="0">
      <text>
        <r>
          <rPr>
            <b/>
            <sz val="12"/>
            <color indexed="81"/>
            <rFont val="Tahoma"/>
            <family val="2"/>
          </rPr>
          <t xml:space="preserve">En este punto se debe establecer el porcentaje de acuerdo a la importancia del programa ante el sector, teniendo en cuenta que al sumar todos los programas de 100%. Tenga en cuenta el esfuerzo economico y humano que se utiliza y el beneficio que se genera hacia la comunidad.  </t>
        </r>
      </text>
    </comment>
    <comment ref="C7" authorId="0">
      <text>
        <r>
          <rPr>
            <b/>
            <sz val="12"/>
            <color indexed="81"/>
            <rFont val="Tahoma"/>
            <family val="2"/>
          </rPr>
          <t xml:space="preserve">DE ACUERDO AL PLAN DE DESARROLLO
</t>
        </r>
      </text>
    </comment>
    <comment ref="D7" authorId="0">
      <text>
        <r>
          <rPr>
            <b/>
            <sz val="12"/>
            <color indexed="81"/>
            <rFont val="Tahoma"/>
            <family val="2"/>
          </rPr>
          <t xml:space="preserve">En este campo se debe establecer el porcentaje de acuerdo a la importancia del proyecto ante el programa, teniendo en cuenta que al sumar todos los proyectos de 100%. Tenga en cuenta el esfuerzo economico y humano que se utiliza y el beneficio que se genera hacia la comunidad.  
</t>
        </r>
      </text>
    </comment>
    <comment ref="E7" authorId="0">
      <text>
        <r>
          <rPr>
            <b/>
            <sz val="12"/>
            <color indexed="81"/>
            <rFont val="Tahoma"/>
            <family val="2"/>
          </rPr>
          <t xml:space="preserve">LA QUE ESTABLECIO EN EL PLAN DE DESARROLLO
</t>
        </r>
      </text>
    </comment>
    <comment ref="F7" authorId="0">
      <text>
        <r>
          <rPr>
            <b/>
            <sz val="12"/>
            <color indexed="81"/>
            <rFont val="Tahoma"/>
            <family val="2"/>
          </rPr>
          <t xml:space="preserve">CORRESPONDE AL NUMERO DE ACTIVIDADES CUMPLIDAS HASTA LA FECHA DE CORTE
</t>
        </r>
      </text>
    </comment>
    <comment ref="G7" authorId="0">
      <text>
        <r>
          <rPr>
            <b/>
            <sz val="12"/>
            <color indexed="81"/>
            <rFont val="Tahoma"/>
            <family val="2"/>
          </rPr>
          <t>SE ESTABLECE EL PROCENTAJE DE ACUERDO AL CRITERIO DE EVALUACIÓN ACORDADO</t>
        </r>
      </text>
    </comment>
    <comment ref="H7" authorId="0">
      <text>
        <r>
          <rPr>
            <b/>
            <sz val="12"/>
            <color indexed="81"/>
            <rFont val="Tahoma"/>
            <family val="2"/>
          </rPr>
          <t xml:space="preserve">NO SE DIGINA, ESTE ES EL RESULTADO DE LA CALIFICACIÓN DEL AVANCE </t>
        </r>
      </text>
    </comment>
    <comment ref="I7" authorId="0">
      <text>
        <r>
          <rPr>
            <b/>
            <sz val="12"/>
            <color indexed="81"/>
            <rFont val="Tahoma"/>
            <family val="2"/>
          </rPr>
          <t xml:space="preserve">SE DEBEN EXPRESAR LAS ACTIVIDADES EJECUTADAS TENIENDO EN CUENTA AL REDACTAR, UN ORDEN LOGICO DE LO REALIZADO: QUE ACTIVIDAD HIZO, CUANDO LO HIZO, COMO LO HIZO (ACTOS ADMON), A QUIEN O CUANTOS BENEFICIO (IMPACTO) Y CON QUE RECURSOS SE EJECUTO (FUENTES DE FINANCIACIÓN)  
</t>
        </r>
      </text>
    </comment>
  </commentList>
</comments>
</file>

<file path=xl/sharedStrings.xml><?xml version="1.0" encoding="utf-8"?>
<sst xmlns="http://schemas.openxmlformats.org/spreadsheetml/2006/main" count="579" uniqueCount="299">
  <si>
    <t>PROGRAMA</t>
  </si>
  <si>
    <t>PROYECTO</t>
  </si>
  <si>
    <t>PORCENTAJE PROGRAMA</t>
  </si>
  <si>
    <t>FORMACION DEPORTIVA</t>
  </si>
  <si>
    <t>PORCENTAJE CUMPLIDO DENTRO DEL PROYECTO</t>
  </si>
  <si>
    <t>TOTAL DE PORCENTAJE CUMPLIDO DEL PROGRAMA</t>
  </si>
  <si>
    <t>ACTIVIDADES REALIZADAS</t>
  </si>
  <si>
    <t>ACTIVIDADES</t>
  </si>
  <si>
    <t>PORCENTAJE DEL PROYECTO</t>
  </si>
  <si>
    <t>META PRODUCTO POR AÑO</t>
  </si>
  <si>
    <t>EVALUACIÓN PLAN DE DESARROLLO 2012 - 2015</t>
  </si>
  <si>
    <t>CUMPLIMIENTO PLAN DE ACCIÓN 2012</t>
  </si>
  <si>
    <t xml:space="preserve">SECTOR: DEPORTE Y RECREACIÓN </t>
  </si>
  <si>
    <t>Universalizacion del aseguramiento del mpio toro</t>
  </si>
  <si>
    <t>Vigilancia en Salud Publica</t>
  </si>
  <si>
    <t>Gestion para el desarrollo operativo y funcional del PD</t>
  </si>
  <si>
    <t>Salud Infantil</t>
  </si>
  <si>
    <t>Enfermedades transmisibles y no transmisibles</t>
  </si>
  <si>
    <t>EJE ESTRATEGICO: EJE SOCIAL DE INCLUSION Y DERECHOS</t>
  </si>
  <si>
    <t>SECTOR: SALUD</t>
  </si>
  <si>
    <t>ASEGURAMIENTO</t>
  </si>
  <si>
    <t>Salud sexual y reproductiva</t>
  </si>
  <si>
    <t>Program de sustancias sicoactivas</t>
  </si>
  <si>
    <t>Programas de salud oral</t>
  </si>
  <si>
    <t>Programas deteccion temprana de cancer de cervix uterino</t>
  </si>
  <si>
    <t>SALUD PUBLICA</t>
  </si>
  <si>
    <t>Analisis de ejecucion de las inversiones en salud por aseguramiento y salud publica. 2. Revision y comparacion año 2011 vs 2012 de las inversiones en aseguramiento y salud publica, para determinar los avances en los progrmas y proyectos de salud del municpio.  3. Elaboracion plan detallado de los programas de inversion en  y aseguramiento. 4. Ajuste de metas de producto y reesultado en el plan de desarrollo para ser presentado en Noviembre Revision.  5. elaboracion y autorizacion de los pagos con situacion de fondos y sin situacion de fondos a las EPS, como interventora de la contratacion en los programas y proyectos de salud. 6. Rediseñar la Línea de base para  evaluar posteriormente impacto, de los progamas y proyecto.</t>
  </si>
  <si>
    <t xml:space="preserve">Revision de la contratacion realizada de enero a julio de 2012, para determinar proyectos y programas INCLUIDOS EN EL PLAN DE DESARROLLO 2012-2015. 2. Homologar programas y proyectos para definir metas de producto y resultado ya ejecutada. 3. Ajustar costo de los programas y proyectos, con la homologacion planteada. 4. Rediseñar la Línea de base para  evaluar posteriormente impacto, de los progamas y proyectos. 5. Realizar el peso de los programas y proyectos del plan de desarrollo. 6. Presentacion informe anual 2012, para la rendicion de cuentas en el mes de enero de 2013. 7.Contratacion del aseguramiento con las EPS para el periodo 2012.  8.Contratacion con la ESE lo relacionado con Salud Publica según la ley 1022 y sus drecretos reglamentarios, resoluciones y circulares del MINSAUD, en lo referente a las actividades de nivel uno de complejidad. 9. Realizar actividades para el desarrollo de los programas de salud publica con el Hospital, Sagrada Familia, hacer seguimiento en el+ cumplimiento de metas. 10 . Verificacion de los impactos sociales de los programas de salud en cuanto al Aseguramiento, Morbilidad, Mortalidad y otros factores de riesgos en salud.  11. 1.Revisar el SIVIGILA  y la forma como esta operando en el municpio, y el enlace con la UES para el control de vectore.                                                         1.Establecer mecanismos de cooperacion en desarrollo del plan.  2. Informe mensual detallado del plan y el cumplimiento de metas. 3 Determinar la poblacion beneficiada por programa y proyecto de inversion  4. Estado de los programas y proyectos en forma trimestral.  5. Informe financiero de los recursos de salud, con situacion de fondos y sin situacion de fondos. 6. Programar las inversiones para el año 2013. 7.  Establecer metodologias claras de contratacion y divulgacion de programas a ejecutar. 8Avances de los programas  y proyectos de salud publica, impacto social. 9.Terminacion de todos los programas y proyectos con sus respectivos informes de finales. 1                                                                                             </t>
  </si>
  <si>
    <t>TOTAL</t>
  </si>
  <si>
    <t>RECURSOS</t>
  </si>
  <si>
    <t>ICLD</t>
  </si>
  <si>
    <t>SGP</t>
  </si>
  <si>
    <t>DPTO</t>
  </si>
  <si>
    <t>ETESA</t>
  </si>
  <si>
    <t xml:space="preserve">NACION </t>
  </si>
  <si>
    <t xml:space="preserve"> PLAN DE ACCIÓN 2012</t>
  </si>
  <si>
    <t>ACUEDUCTO</t>
  </si>
  <si>
    <t>ASEO</t>
  </si>
  <si>
    <t>ALCANTARILLADO</t>
  </si>
  <si>
    <t>Mantenimiento o construccion de sistemas de acueducto urbano y rural</t>
  </si>
  <si>
    <t>Subsidio de Acueducto</t>
  </si>
  <si>
    <t>Mantenimiento y repotenciación de alumbrado público</t>
  </si>
  <si>
    <t>TOTAL ALCANTARILLADO</t>
  </si>
  <si>
    <r>
      <t xml:space="preserve">Gestión integral de residuos sólidos, (Apoyo a la </t>
    </r>
    <r>
      <rPr>
        <sz val="12"/>
        <rFont val="Calibri"/>
        <family val="2"/>
      </rPr>
      <t>PMIR)</t>
    </r>
  </si>
  <si>
    <t xml:space="preserve">Subsidio de Aseo </t>
  </si>
  <si>
    <r>
      <t xml:space="preserve">Mejoramiento y optimización del sistema de alcantarillado y construcción </t>
    </r>
    <r>
      <rPr>
        <b/>
        <sz val="10"/>
        <rFont val="Calibri"/>
        <family val="2"/>
      </rPr>
      <t>PTAR</t>
    </r>
    <r>
      <rPr>
        <sz val="10"/>
        <rFont val="Calibri"/>
        <family val="2"/>
      </rPr>
      <t xml:space="preserve"> corregimiento de el Bohío municipio de Toro Valle del cauca vigencia 2009. FNR 32629</t>
    </r>
  </si>
  <si>
    <r>
      <t>Mantenimiento o construcción de sistemas de alcantarillado, (</t>
    </r>
    <r>
      <rPr>
        <sz val="10"/>
        <rFont val="Calibri"/>
        <family val="2"/>
      </rPr>
      <t>Apoyo a PTARS)</t>
    </r>
  </si>
  <si>
    <r>
      <t xml:space="preserve">Construccion Sistemas Septicos </t>
    </r>
    <r>
      <rPr>
        <sz val="10"/>
        <rFont val="Calibri"/>
        <family val="2"/>
      </rPr>
      <t xml:space="preserve"> Rurales</t>
    </r>
  </si>
  <si>
    <r>
      <t xml:space="preserve">Gestión integral de residuos sólidos, (Apoyo a la </t>
    </r>
    <r>
      <rPr>
        <sz val="10"/>
        <rFont val="Calibri"/>
        <family val="2"/>
      </rPr>
      <t>PMIR)</t>
    </r>
  </si>
  <si>
    <t>TOTAL ASEO</t>
  </si>
  <si>
    <t>OTROS SS PUBLICOS</t>
  </si>
  <si>
    <t>TOTAL OTROS SS PUBLICOS</t>
  </si>
  <si>
    <t>Subsido de alcantarillado</t>
  </si>
  <si>
    <t>SECTOR: CULTURA</t>
  </si>
  <si>
    <t>Fomento y fortalecimiento a expresiones culturales</t>
  </si>
  <si>
    <t>Apoyo a eventos culturales</t>
  </si>
  <si>
    <t>CULTURA PARA TODOS</t>
  </si>
  <si>
    <t>Analisis de ejecucion de las inversiones en el sector. 2. Revision y comparacion año 2011 vs 2012 de las inversiones en el sector cultura urbana y rural.  3. Elaboracion plan detallado de proyectos de inversion en el sector. 4. Ajuste de metas de producto y resultado en el plan de desarrollo para ser presentado en Noviembre . 6. Rediseñar la Línea de base para  evaluar posteriormente el  impacto, de los progamas y proyecto.</t>
  </si>
  <si>
    <t>Revision de la contratacion realizada de enero a julio de 2012, para determinar proyectos y programas INCLUIDOS EN EL PLAN DE DESARROLLO 2012-2015. 2. Homologar programas y proyectos para definir metas de producto y resultado ya ejecutada. 3. Ajustar costo de los programas y proyectos, con la homologacion planteada. 4. Rediseñar la Línea de base para  evaluar posteriormente impacto, de los progamas y proyectos. 5. Realizar el peso de los programas y proyectos del plan de desarrollo. 6. Presentacion informe anual 2012, para la rendicion de cuentas en el mes de enero de 2013     6. Presentacion inversiones para el 2013 fuera de las que aparecen en el plan de desarrollo, para su modificacion.</t>
  </si>
  <si>
    <t>TOTAL SECTOR CULTURA</t>
  </si>
  <si>
    <t>Apoyo a eventos deportivos y recreativos mpales y nacionales</t>
  </si>
  <si>
    <t>Adecuacion de escenarios deportivos urbanos</t>
  </si>
  <si>
    <t>Fortalecimiento escuelas de formacion deportiva en las diferentres disciplinas dpotvas</t>
  </si>
  <si>
    <t>Analisis de ejecucion de las inversiones en el sector. 2. Revision y comparacion año 2011 vs 2012 de las inversiones en el sector DEPORTE urbana y rural.  3. Elaboracion plan detallado de proyectos de inversion en el sector. 4. Ajuste de metas de producto y resultado en el plan de desarrollo para ser presentado en Noviembre . 6. Rediseñar la Línea de base para  evaluar posteriormente el  impacto, de los progamas y proyecto.</t>
  </si>
  <si>
    <t>Mejoramiento mantenimiento, y construccion de espacios para la promocion del arte y cultura.</t>
  </si>
  <si>
    <t>TOTAL SECTOR AGUA POTABLE Y SANEAMIENTO BASICO</t>
  </si>
  <si>
    <t>TOTAL ACUEDUCTO</t>
  </si>
  <si>
    <t>OBSERVACIONES</t>
  </si>
  <si>
    <t>EN EL PLAN DE DESARROLLO TENGO PRESUPUESTADO 146 MILLONES DE PESOS.</t>
  </si>
  <si>
    <t>SE PROGRAMO DINERO EN EL PLAN PLURIANUAL DE INVERSIONES, PERO NO SE PROGRAMO ACTIVIDAD PARA LA VIGENCIA 2012.</t>
  </si>
  <si>
    <t>NINGUNA</t>
  </si>
  <si>
    <t>ACCESO DE SUDSIDIO DE ACUEDUCTO PARA 2198 SUSCRIPTORES.</t>
  </si>
  <si>
    <t>SECTOR: AGUA POTABLE Y SANEAMIENTO BASICO PERIODO  ENERO-AGOSTO VIGENCIA 2012</t>
  </si>
  <si>
    <t>1 PTAR CONSTRUIDA</t>
  </si>
  <si>
    <t>ACCESO DE SUDSIDIO DE ALCANTARILLADO PARA 2198 SUSCRIPTORES.</t>
  </si>
  <si>
    <t>Teniendo en cuenta la demanda, mediante el contrato No ---- se subsdia los estratos 1 y 2 por valor de $ 207.439.677  Para un total de --- usuarios                                                                                                                                          Recurso asignado $ 207.439.677, Ejecutado $155.778.749  por ejecutar $51.660.928</t>
  </si>
  <si>
    <t>El contrato fue celebrado en diciembre de 2009, por ola invernal y modificaciones fue suspendido.  Se esta esperando que el  ministerio de vivienda otorgue la icencia tecnica para reiniciar nuevamente la obra.</t>
  </si>
  <si>
    <t xml:space="preserve">Las actividad esta programada a partir de la vigencia 2013. </t>
  </si>
  <si>
    <t>CONSTRUCCION DE 45 POSOS SEPTICOS.</t>
  </si>
  <si>
    <t>Se encuentra en proceso de contratacion de selección abreviada minima cuantia CDP No 428 por un valor de $152.958.515</t>
  </si>
  <si>
    <t>EN EL PLAN PLURIANUAL SE TIENE PRESUPUESTADO 14 MILLONES PARA 3 POSOS, Y SE VA A EJECUTAR 152.958.515 PARA 45 POSOS.</t>
  </si>
  <si>
    <t>Teniendo en cuenta la demanda, mediante el convenio No ---- se subsdia los estratos 1 y 2 por valor de $ 92.559.325  Para un total de --- usuarios                                                                                                                                          Recurso asignado $ 92.559.325, Ejecutado $69.668.402  por ejecutar $22,890,923</t>
  </si>
  <si>
    <t>ACCESO DE SUDSIDIO DE ASEO PARA 2198 SUSCRIPTORES.</t>
  </si>
  <si>
    <t>Celebracion de convenios para subsidio de aseo.</t>
  </si>
  <si>
    <t>Teniendo en cuenta la demanda, mediante el convenio No CIA 001 Y CIA 003 se subsdia los estratos 1, 2 y 3 por valor de $ 131.752.928  Para un total de --- usuarios                                                                                                                                          Recurso asignado $ 131.752.928, Ejecutado $97.250.976  por ejecutar $34,501,952</t>
  </si>
  <si>
    <t>SE PROGRAMARON EN EL PLAN PLURIANAUL  RECURSOS POR $125 MILLONES Y SE PRESUPUESTARON EN EL PRESUPUESTO 131.752.928</t>
  </si>
  <si>
    <t>EN LA VIGENCIA 2012 NO SE PROGRAMO NINGUNA ACTIVIDAD, PERO EN EL PLAN PLURIANUAL DE INVERSIONES CUENTA CON 18 MILLONES DE PESOS Y PRESUPUESTALMENTE CUENTA CON 80 MILLONES DE PESOS; PERO LOS CONTRACREDITARON.</t>
  </si>
  <si>
    <t>EN EL PLAN PLURIANUAL CONTAMOS CON 170 MILLONES POR SGP, PERO PRESUPUESTALMENTE CONTAMOS CON 20 MILLONES DE RP Y 187.439.677 DE PESOS DE SGP.</t>
  </si>
  <si>
    <t>EN EL PLAN PLURIANUAL HAY 18 MILLONES Y  DE ACUERDO A PRESUPUESTO CONTAMOS CON 6.792.818.</t>
  </si>
  <si>
    <t>50 LAMPARAS REPARADAS O REPOTENCIADAS</t>
  </si>
  <si>
    <t>DENTRO DEL PLAN PLURIANULA SE  PROGRAMO 35 MILLONES Y PRESUPUESTALMENTE SE CUENTA CON 111.890.245.</t>
  </si>
  <si>
    <t>TOTAL EDUCACION</t>
  </si>
  <si>
    <t xml:space="preserve">Asistencia a Formulacion Plan Sectorial de Educación Municipal </t>
  </si>
  <si>
    <t>Apoyo transporte escolar</t>
  </si>
  <si>
    <t>Fomento de habitos de lectura y escritura con enfasis en la poblacion vulnerable</t>
  </si>
  <si>
    <r>
      <t>Mejoramiento</t>
    </r>
    <r>
      <rPr>
        <sz val="12"/>
        <rFont val="Calibri"/>
        <family val="2"/>
      </rPr>
      <t xml:space="preserve"> , adecuacion o construccion infraestructura educativa</t>
    </r>
  </si>
  <si>
    <t>Compra Seguros Colectivos Estudiantiles para las 3 Instituciones x año</t>
  </si>
  <si>
    <r>
      <rPr>
        <sz val="12"/>
        <rFont val="Calibri"/>
        <family val="2"/>
      </rPr>
      <t>Apoyo al pago  de servicios publicos de las sedes educativas</t>
    </r>
  </si>
  <si>
    <t>Dotacion material medios pedagogicos, mobiliario para el aprendizaje municipio Toro Valle</t>
  </si>
  <si>
    <t xml:space="preserve">Dotacion o mantenimiento equipos de informatica sedes educativas Toro Valle
</t>
  </si>
  <si>
    <t>Formulacion de 1 plan educativo municipal</t>
  </si>
  <si>
    <t>Apoyo a 8 rutas para el transporte de los alumnos de la zona rural</t>
  </si>
  <si>
    <t>500 personas inscritas utilizando la biblioteca publica</t>
  </si>
  <si>
    <t>100 personas inscritas utilizando la biblioteca publica</t>
  </si>
  <si>
    <t xml:space="preserve">2 sedes con mejoramiento o adecuacion </t>
  </si>
  <si>
    <t>1 Seguro Comprado o renovado</t>
  </si>
  <si>
    <t>11 sedes con apoyo al pago de servicios publicos</t>
  </si>
  <si>
    <t>3 Instituciones dotadas con recursos didacticos, textos, mobiliario o equipo</t>
  </si>
  <si>
    <t xml:space="preserve">31 Sedes beneficiadas con dotacion, reparacion o mantenimiento de equipos informáticos cada dos años </t>
  </si>
  <si>
    <t>Este proyecto se programo para la vigenica 2013</t>
  </si>
  <si>
    <t>Plan Educativo formulado</t>
  </si>
  <si>
    <t>Compra de seguro colectivo</t>
  </si>
  <si>
    <t>Pago de servicios publicos de agua y energia zona urbana</t>
  </si>
  <si>
    <t>Dotacion de material didactico  a las I.E</t>
  </si>
  <si>
    <t>Mantenimiento y reparacion computadores</t>
  </si>
  <si>
    <t>Se presupuestan $125 millones, se compromenten $122 millones, se han pagado $52 millones a agosto de 2012</t>
  </si>
  <si>
    <t>Se presupuestaron $15 millones se compretieron $14.850.000 y ha la fecha han pagado $11.450.000</t>
  </si>
  <si>
    <t>Mejoramiento sede Edelmira Campo y sewde Felipe Rivera</t>
  </si>
  <si>
    <t>Se encuentra en proceso de contratacion selección abreviada de minioma cuantia para 1 sede por valor de $144 millones.</t>
  </si>
  <si>
    <t>Este proyecto se encuentra en el plan de desarrollo, pero no esta en el presupuesto.  No se puede ejecutar por falta de recursos</t>
  </si>
  <si>
    <t>Dentro del plan de desarrollo se presupuesto y programaron actividades para el año 2013, en el presupuesto se adicionaron $10 millones y no se han comprometido</t>
  </si>
  <si>
    <t>COBERTURA UNIVERSAL</t>
  </si>
  <si>
    <t>EDUCACION CON CALIDAD Y PERTINENCIA</t>
  </si>
  <si>
    <t>Contratacion de 9 rutas rurales</t>
  </si>
  <si>
    <t>VALOR PROGRAMA</t>
  </si>
  <si>
    <t>ALIMENTACION ESCOLAR</t>
  </si>
  <si>
    <t>Fortalecimiento a la Alimentación Escolar</t>
  </si>
  <si>
    <t>Dotacion o adecuacion restaurante escolar</t>
  </si>
  <si>
    <t>TOTAL ALIMENTACIN ESCOLAR</t>
  </si>
  <si>
    <t>610 Niños con alimentacion escolar</t>
  </si>
  <si>
    <t>2 restaurantes escolares dotados</t>
  </si>
  <si>
    <t>Este proyecto esta programado para iniciar en el año 2013</t>
  </si>
  <si>
    <t>Suminitro de refrigerios a los estudiantes de primaria y secundaria</t>
  </si>
  <si>
    <t>Suminsitro de refirgerios a 395 niños y niñas de la I.E municipal de lunes a viernes</t>
  </si>
  <si>
    <t>Se presupuestan $40.022.710 de SGP y $8 millones de recursos del balance pasa a un pryecto de educacion superior, el cual no esta comprometido.  Por lo tanto no se cumple con la meta programada (se puede trasladar para dotacion o para restaurante)</t>
  </si>
  <si>
    <t>Obra fisica, construccion trampa de grasa, pozo septico, filtro.</t>
  </si>
  <si>
    <t>CONSTRUCCION DE 10 POSOS SEPTICOS.</t>
  </si>
  <si>
    <t>Celebracion de convenio para subsidio de alcantarillado.</t>
  </si>
  <si>
    <t>Celebracion de convenio para subsidio de agua potable.</t>
  </si>
  <si>
    <t>Con el recurso de 111.890.245 se han reparado a la fecha 120 lamparas y se encuentra en proceso de contratacion un diagnostico de alumbrado publico en el Municipio.</t>
  </si>
  <si>
    <t>DIAGNOSTICO, 120 LAMPARAS REPARADAS.</t>
  </si>
  <si>
    <t>MEJORES VIAS PARA LA COMPETITIVIDAD</t>
  </si>
  <si>
    <t>Mantenimiento y mejoramiento vías rurales</t>
  </si>
  <si>
    <t>Fortalecimiento y mantenimiento del parque automotor</t>
  </si>
  <si>
    <t>Apoyo a Planes de Transito, educacion, dotacion de equipos  y Seguridad Vial (Señalizacion)</t>
  </si>
  <si>
    <t>Recuperación o construcción de vías urbanas</t>
  </si>
  <si>
    <t>TOTAL SECTOR TRANSPORTE</t>
  </si>
  <si>
    <t>08.11.01.02</t>
  </si>
  <si>
    <t>38</t>
  </si>
  <si>
    <t>Rehabilitación vías rurales</t>
  </si>
  <si>
    <t>CPS-010 QUE TIENE POR OBJETO: REALIZAR ACTIVIDADES DE OPERACION PARA APOYAR EL MANTENIMIENTO DE VIAS RURALES EN EL MPIO DE TORO VALLE.</t>
  </si>
  <si>
    <t>08-Feb-12</t>
  </si>
  <si>
    <t>SANCHEZ VALDERRAMA GILBERTO</t>
  </si>
  <si>
    <t>2654062</t>
  </si>
  <si>
    <t>P</t>
  </si>
  <si>
    <t>CPS-011 QUE TIENE POR OBJETO: REALIZAR ACTIVIDADES DE COORDINACION EN EL MANTENIMIENTO DE LAS VIAS RURALES DEL MPIO DE TORO VALLE.</t>
  </si>
  <si>
    <t>LLANOS VALDES MARIO  ALBERTO</t>
  </si>
  <si>
    <t>16803513</t>
  </si>
  <si>
    <t>CPS-018 QUE TIENE POR OBJETO: REALIZAR ACTIVIDADES DE OPERAC. PARA APOYAR EL MANTENIMIENTO DE VIAS RURALES EN EL MPIO DE TORO VALLE.</t>
  </si>
  <si>
    <t>URIBE CASTRO DUBERNEY</t>
  </si>
  <si>
    <t>94274486</t>
  </si>
  <si>
    <t>CPS-020 QUE TIENE POR OBJETO: REALIZAR ACTIVIDADES DE OPERAC. PARA APOYAR EL MANTENIMIENTO DE VIAS RURALES EN EL MUNICIPÌO DE TORO VALLE.</t>
  </si>
  <si>
    <t>SANCHEZ SARASTY JORGE  ELIECER</t>
  </si>
  <si>
    <t>94229674</t>
  </si>
  <si>
    <t>COMUNICACION DE ACEPTACION DE OFERTA No.CA-MT-S-002-2012 QUE TIENE POR OBJETO: SUMINISTRO DE COMBUSTIBLE Y LUBRICANTES CON DESTINO A MAQUINARIA PESADA, ENCARGADA DEL MANTENIMIENTO DE VIAS EN EL MPIO DE TORO.</t>
  </si>
  <si>
    <t>04-Apr-12</t>
  </si>
  <si>
    <t>MARIN LOPEZ HORACIO</t>
  </si>
  <si>
    <t>6559497</t>
  </si>
  <si>
    <t>A</t>
  </si>
  <si>
    <t>17</t>
  </si>
  <si>
    <t>MANTENIMIENTO VIAS $ 9.000.000 Y CONSUMO COMBUSTIBLE $ 6.000.000</t>
  </si>
  <si>
    <t>16-Jun-12</t>
  </si>
  <si>
    <t>MANTENIMIENTO VIAS RURALES CPS-066</t>
  </si>
  <si>
    <t>05-Jul-12</t>
  </si>
  <si>
    <t>MANTENIMIENTO VIAS RURALES CPS-073</t>
  </si>
  <si>
    <t>MANTENIMIENTO VIAS RURALES CPS-074</t>
  </si>
  <si>
    <t>MANTENIMIENTO VIAS RURALES CPS-079</t>
  </si>
  <si>
    <t>AGUIRRE NOHAVA HUMBERTO DE JESUS</t>
  </si>
  <si>
    <t>8038022</t>
  </si>
  <si>
    <t>PROGRAMA PEONES CAMINEROS</t>
  </si>
  <si>
    <t>03-Jul-12</t>
  </si>
  <si>
    <t>FEDERACION NACIONAL DE CAFETEROS DE</t>
  </si>
  <si>
    <t>860007538</t>
  </si>
  <si>
    <t>08.11.01.03</t>
  </si>
  <si>
    <t>Prog. Camineros y participación comunitaria para e</t>
  </si>
  <si>
    <t>08.11.01.07</t>
  </si>
  <si>
    <t>Mantenimiento barca paso San Francisco</t>
  </si>
  <si>
    <t>CPS-009 QUE TIENE POR OBJETO: REALIZAR ACTIVIDADES DE OPERACION PARA TRANSPORTE FLUVIAL DE APOYO SOCIAL EN EL CORREG. DE SAN FRANCISCO DE TORO VALLE.</t>
  </si>
  <si>
    <t>LONDOÑO GIRALDO GENARO DE JESUS</t>
  </si>
  <si>
    <t>6480971</t>
  </si>
  <si>
    <t>CONTRATO PRESTACION DE SERVICIOS CPS-039 QUE TIENE POR OBJETO: REALIZAR ACTIVIDADES DE OPERACION PARA TRANSPORTE FLUVIAL DE APOYO SOCIAL EN EL CORREG.DE SAN FRANCISCO.</t>
  </si>
  <si>
    <t>02-Apr-12</t>
  </si>
  <si>
    <t>COMUNICACION DE ACEPTACION DE OFERTA No. CA-MT-CV-001-2012 PARA PROCESO DE MINIMA CUANTIA QUE TIENE POR OBJETO: ADQUISICION DE LLANTAS, NEUMATICOS Y PROTECTORES PARA LA MOTONIVELADORA KOMATSU, PROPIEDAD DEL MPIO DE TORO.</t>
  </si>
  <si>
    <t>30-Apr-12</t>
  </si>
  <si>
    <t>LA CAMPINA LTDA.</t>
  </si>
  <si>
    <t>890331560</t>
  </si>
  <si>
    <t>08.11.01.01</t>
  </si>
  <si>
    <t>Construcción y mantenimiento vías urbanas</t>
  </si>
  <si>
    <t>MANTENIMIENTO DE VIAS.</t>
  </si>
  <si>
    <t>16-May-12</t>
  </si>
  <si>
    <t>BASTIDAS VELASQUEZ FABIAN RIGOBERTO</t>
  </si>
  <si>
    <t>80065131</t>
  </si>
  <si>
    <t>Apoyo al sistem Municipal para la gestion del riesgo  $15.000</t>
  </si>
  <si>
    <t>Apoyo a Instituciones para la prevención y atención de emergencias y desastres $15.000</t>
  </si>
  <si>
    <t xml:space="preserve">Apoyo a las 2 Instituciones para la prevención y atención de emergencias y desastres </t>
  </si>
  <si>
    <t>Se ejecto el 100% del proyecto</t>
  </si>
  <si>
    <t>Se coordino actividades al llamado de los organismos Cuerpo de bomberos y Defensa civil 
Descolmatacion de la quebrada el Lazaro a la altura del puente el Bohio</t>
  </si>
  <si>
    <t>Consejo municipal de gestion del riesgo creado              Control y seguimieto a la creacion de gestion del riesgo</t>
  </si>
  <si>
    <t>Crear y apoyar un consejo municipal para gesgtion del riesgo</t>
  </si>
  <si>
    <t>Este proyecto se presupuestaron $17 millones y se comprometieron $15428867 y se requiere adicionar $3.428.867</t>
  </si>
  <si>
    <t>SECTOR: EDUCACION</t>
  </si>
  <si>
    <t>SECTOR: TRANSPORTE</t>
  </si>
  <si>
    <t>EJE ESTRATEGICO: EJE DESARROLLO ECONOMICO</t>
  </si>
  <si>
    <t>EJE ESTRATEGICO: EJE AMBIENTAL Y TERRITORIAL</t>
  </si>
  <si>
    <t>SECTOR: ATENCION Y PREVENCION DE DESASTRES</t>
  </si>
  <si>
    <t>EJE ESTRATEGICO:EJE DE BUEN GOBIERNO, DESARROLLO INSTITUCIONAL Y ADMINISTRATIVO</t>
  </si>
  <si>
    <t>SECTOR: JUSTICIA</t>
  </si>
  <si>
    <t xml:space="preserve">FORTALECIMIENTO SISTEMA GESTION DEL RIESGO </t>
  </si>
  <si>
    <t>PLAN INTEGRAL PARA LA CONVIVENCIA Y  LA SEGURIDAD CIUDADANA</t>
  </si>
  <si>
    <t>Convenio menores infractores</t>
  </si>
  <si>
    <t>Funcionamiento comisaría familia</t>
  </si>
  <si>
    <t xml:space="preserve">Funcionamiento inspección policía </t>
  </si>
  <si>
    <t>fortalecimiento de programas auxiliares bachilleres, centros  de paz y convivencia</t>
  </si>
  <si>
    <t>Convivencia y derechos humanos</t>
  </si>
  <si>
    <t>Fortalecimiento a la seguridad rural</t>
  </si>
  <si>
    <t xml:space="preserve">1 convenio realizado </t>
  </si>
  <si>
    <t>Funcionamiento de la comisaria de familia</t>
  </si>
  <si>
    <t xml:space="preserve">Funcionamiento de la inspeccion de policia </t>
  </si>
  <si>
    <t>7  jovenes que prestando su servicio miliatar como auxiliares bachilleres</t>
  </si>
  <si>
    <t>NADA</t>
  </si>
  <si>
    <t>Este proyecto esta programado para el año 2013</t>
  </si>
  <si>
    <t>A partir del mes de noviembre de 2012 ingresan 6 jovenes a prestar servicio militar como auxiliares bachilleres</t>
  </si>
  <si>
    <t>Pago de la comisaria de familia</t>
  </si>
  <si>
    <t>Pago de la inspectora de policia</t>
  </si>
  <si>
    <t>Este convenio se cruza con el programa de poblacion vulnerable aaciones para la juventud</t>
  </si>
  <si>
    <t>No hay recursos suficientes queda para el año 2013</t>
  </si>
  <si>
    <t>Convenio Auxiliaras Bachilleres.              Pago de los servicios publicos inpeciciones de policia (urbana y San -francisco)</t>
  </si>
  <si>
    <t>SECTOR: POBLACION VULNERABLE</t>
  </si>
  <si>
    <t>1.07.1      HABILIDADES PARA LA VIDA, EN LA  PRIMERA INFANCIA Y LA  INFANCIA</t>
  </si>
  <si>
    <t>1.07.2     REVOLUCION TORO JOVEN</t>
  </si>
  <si>
    <t xml:space="preserve">1.07.3                     TORO CON CAPACIDAD </t>
  </si>
  <si>
    <t>1.07.4        POBLACION EN SITUACION DE DESPLAZAMIENTO, VICTIMAS (APOYO IMPLEMENTACION PIU)</t>
  </si>
  <si>
    <t>1.07.5            ADULTOS MAYORES EN MARCHA</t>
  </si>
  <si>
    <t>1.07.6                      TORO DIVERSO Y TOLERANTE</t>
  </si>
  <si>
    <t xml:space="preserve">1.07.7                        MAS EQUIDAD DE GENERO MENOS VIOLENCIA </t>
  </si>
  <si>
    <t xml:space="preserve">1.07.8                 FAMILIA, SEMILLERO DE CIUDADANIA </t>
  </si>
  <si>
    <t>1.07.9                        RED  UNIDOS</t>
  </si>
  <si>
    <t>Estrategias de Apoyo para la implementación del programa Nacional Atención Integral a la Infancia comenzando de cero a siempre</t>
  </si>
  <si>
    <t>Apoyo integral nutricional olla comunitaria infancia y adolescencia</t>
  </si>
  <si>
    <t>Estrategias para el abordaje de los problemas que afectan con más frecuencia a los (as) adolescentes y los (as)  jóvenes "hechos  y derechos"</t>
  </si>
  <si>
    <t>Apoyo y fortalecimiento a espacios participativos para los adolescentes y jóvenes desde un enfoque diferencial</t>
  </si>
  <si>
    <t xml:space="preserve">Estrategias de apoyo  y atención a personas en situación de discapacidad  </t>
  </si>
  <si>
    <t>Apoyo a población en situación de desplazamiento</t>
  </si>
  <si>
    <t>Atención integral al adulto mayor</t>
  </si>
  <si>
    <t>Convenio hogar del anciano San Vicente Paul</t>
  </si>
  <si>
    <t>Actividades de sensibilización y respeto de la diversidad sexual (LGTBI)</t>
  </si>
  <si>
    <t>Estrategias para la atención de la mujer y promoción de los derechos para la equidad de genero</t>
  </si>
  <si>
    <t>Apoyo familias en acción "hogares mas humanos"</t>
  </si>
  <si>
    <t>Apoyo al desarrollo de la estrategia red unidos</t>
  </si>
  <si>
    <t>2 estrategias de atención integral a la primera infancia e infancia del municipio de Toro</t>
  </si>
  <si>
    <t>200 niños y niñas con nutrición por medio de la olla comunitaria</t>
  </si>
  <si>
    <t>2 estrategias que aborden los problemas que afectan con más frecuencia a los (as) adolescentes y los (as) jóvenes</t>
  </si>
  <si>
    <t>1 CMJ Apoyado y funcionando</t>
  </si>
  <si>
    <t>1 Plan local para personas en situacion de discapacidad formulado</t>
  </si>
  <si>
    <t>35 familias en situacion de desplazamiento atendidas</t>
  </si>
  <si>
    <t>60 adultos mayores atendidos</t>
  </si>
  <si>
    <t xml:space="preserve">40 adultos mayores beneficiados con ración alimentos </t>
  </si>
  <si>
    <t>1 actividad realizada para promover el respeto a la diversidad sexual</t>
  </si>
  <si>
    <t>2 estrategias para la atención de la mujer</t>
  </si>
  <si>
    <t xml:space="preserve">1622 familias beneficiadas </t>
  </si>
  <si>
    <t>850 Familias atendidas x medio de la Red Unidos</t>
  </si>
  <si>
    <t>Se apoyo el sector justicia con $6.750.000 para el convenio menores infractores.  Se apoya el sector salud con $22.000.000 con charlas educativas de salud sexual y reproductivas en las sedes educativas y $20.601.160 del conpes 152 de 2012 para la formacion de agentes educativos para la primera infancia</t>
  </si>
  <si>
    <t xml:space="preserve">10 talleres de emprendimiento y de cadenas productivas dirigidos a personas en situacion de discapacidad. </t>
  </si>
  <si>
    <t>12 Talleres sobre "Dialogo y convivencia pacifica como base de una educacion transformadora en la resolucion pacifica de conlfictos al interior de las familias</t>
  </si>
  <si>
    <t xml:space="preserve">Se destinaron $15,000,000 en la realizacion de talleres " La familia un camino de conciliacion y concertacion en medio de valores" con las familias de los alumnos de las instituciones educativas. </t>
  </si>
  <si>
    <t xml:space="preserve">9 Charlas de Salud sexual y reproductivas sedes educativas.               1 convenio de menores infractores .         1 proceso de formacion para cuidadores.          </t>
  </si>
  <si>
    <t xml:space="preserve">8 Talleres sobre convifencia y paz en las instituciones educativas del municipio de Toro.                 8 Encuentros de escuela de liderazgo para jovenes </t>
  </si>
  <si>
    <t>15,000,000</t>
  </si>
  <si>
    <t xml:space="preserve">Se destinaron $14,000,000 para la realizacion de talleres enfocados al dialogo entre jovenes para promover la paz.                                                                                        Se Implementó con jovenes la estrategia escuela de liderazgo con el fin de promover la participacion social juvenil, pero para la vigencia actual no se destino rubro para este proyecto, pro igual se tranbajo por medio del modelo de talleres. </t>
  </si>
  <si>
    <t>14,000,000</t>
  </si>
  <si>
    <t>12,000,000</t>
  </si>
  <si>
    <t>2,000,000</t>
  </si>
  <si>
    <t>35,000,000</t>
  </si>
  <si>
    <t xml:space="preserve">Se destinan $22,000,000 para realizar talleres productivos y ocupacionales, dirigidos a personas en condicion de discapacidad, en aras de facilitar su inclusion en la vida economica y laboral de su entorno, mediante la puesta en marcha de unidades productivas.                                                                                  Y se destianan  $13,000,000 para capacitar en emprendimiento e implementacion de talleres y cadenas productivas para la intergracion sociolaboral de personas con discapacidad fisica permanente, en el municipio de Toro. </t>
  </si>
  <si>
    <t>Se propone que se haga una mejor planeacion para ejectur el gasto, y que ademas este gasto corresponda a las verdaderas demandas del contexto y de acuerdo a loplaneado en el plan de desarrollo 2012-2015</t>
  </si>
  <si>
    <t xml:space="preserve">Para el desarrollo de proyectos a favor de la adolescencia y juventud, es importante hacer una mejor planeacion presupuestal. Para que no halla necesidad de t hacer traslados presupuestales. </t>
  </si>
  <si>
    <t xml:space="preserve">200 niños y niñas atendidos con almuerzo de lunes a viernes por 12 meses.                    Se realizaron 4 capacitaciones sobre el manejo de la soya en los corregimientos del municipio y zona urbana.  </t>
  </si>
  <si>
    <t xml:space="preserve">Se destinaron $22,000,000 para la atencion de 200 niños y niñas con almuerzo durante 12 meses.                                                                                                                                                                 Y $21,000,000 en apoyo nutricional a la poblacion de la zona urbana y corregimientos del municipio  beneficiaria del programa familias en accion y grupos de la tercera edad.  </t>
  </si>
  <si>
    <t>22,000,000</t>
  </si>
  <si>
    <t>9,400,000</t>
  </si>
  <si>
    <t>31,400,000</t>
  </si>
  <si>
    <t xml:space="preserve">3 Talleres ludicos y de capacitacion buenos habitos saludables y de cuidado </t>
  </si>
  <si>
    <t xml:space="preserve">40 adultos mayores institucionalizados y no institucionalizados atendidos con desayuno, almuerzo, comida y dos refiregerios por 12 meses </t>
  </si>
  <si>
    <t xml:space="preserve">SE destinaron $22,000,000  para la atencion ludica y de capacitacion a 690 adultos mayores  a partir del tema estilos de vida saludables. </t>
  </si>
  <si>
    <t xml:space="preserve">$13,000,000 que se destinaron para desarrollar el convenio para la atencion del adulto mayor "San vicente de Paul" para atender a 40 adultos con racion de alimentos por 12 meses. </t>
  </si>
  <si>
    <t>8,000,000</t>
  </si>
  <si>
    <t>5,000,000</t>
  </si>
  <si>
    <t>13,000,000</t>
  </si>
  <si>
    <t>-</t>
  </si>
</sst>
</file>

<file path=xl/styles.xml><?xml version="1.0" encoding="utf-8"?>
<styleSheet xmlns="http://schemas.openxmlformats.org/spreadsheetml/2006/main">
  <numFmts count="6">
    <numFmt numFmtId="6" formatCode="&quot;$&quot;\ #,##0_);[Red]\(&quot;$&quot;\ #,##0\)"/>
    <numFmt numFmtId="164" formatCode="_-* #,##0.00\ _€_-;\-* #,##0.00\ _€_-;_-* &quot;-&quot;??\ _€_-;_-@_-"/>
    <numFmt numFmtId="165" formatCode="0.0%"/>
    <numFmt numFmtId="166" formatCode="_-* #,##0.0\ _€_-;\-* #,##0.0\ _€_-;_-* &quot;-&quot;??\ _€_-;_-@_-"/>
    <numFmt numFmtId="167" formatCode="_-* #,##0\ _€_-;\-* #,##0\ _€_-;_-* &quot;-&quot;??\ _€_-;_-@_-"/>
    <numFmt numFmtId="168" formatCode="_-* #,##0.0\ _€_-;\-* #,##0.0\ _€_-;_-* &quot;-&quot;?\ _€_-;_-@_-"/>
  </numFmts>
  <fonts count="27">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6"/>
      <color theme="1"/>
      <name val="Calibri"/>
      <family val="2"/>
      <scheme val="minor"/>
    </font>
    <font>
      <b/>
      <sz val="18"/>
      <color theme="1"/>
      <name val="Calibri"/>
      <family val="2"/>
      <scheme val="minor"/>
    </font>
    <font>
      <b/>
      <sz val="12"/>
      <color indexed="81"/>
      <name val="Tahoma"/>
      <family val="2"/>
    </font>
    <font>
      <sz val="11"/>
      <color theme="1"/>
      <name val="Calibri"/>
      <family val="2"/>
      <scheme val="minor"/>
    </font>
    <font>
      <sz val="9"/>
      <name val="Arial"/>
      <family val="2"/>
    </font>
    <font>
      <sz val="10"/>
      <name val="Arial"/>
      <family val="2"/>
    </font>
    <font>
      <b/>
      <sz val="16"/>
      <color theme="1"/>
      <name val="Calibri"/>
      <family val="2"/>
      <scheme val="minor"/>
    </font>
    <font>
      <sz val="12"/>
      <name val="Calibri"/>
      <family val="2"/>
      <scheme val="minor"/>
    </font>
    <font>
      <sz val="12"/>
      <name val="Calibri"/>
      <family val="2"/>
    </font>
    <font>
      <sz val="12"/>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name val="Calibri"/>
      <family val="2"/>
    </font>
    <font>
      <b/>
      <sz val="10"/>
      <name val="Calibri"/>
      <family val="2"/>
    </font>
    <font>
      <sz val="10"/>
      <color theme="1"/>
      <name val="Arial"/>
      <family val="2"/>
    </font>
    <font>
      <sz val="11"/>
      <name val="Calibri"/>
      <family val="2"/>
      <scheme val="minor"/>
    </font>
    <font>
      <sz val="11"/>
      <color theme="0" tint="-0.499984740745262"/>
      <name val="Calibri"/>
      <family val="2"/>
      <scheme val="minor"/>
    </font>
    <font>
      <b/>
      <sz val="10"/>
      <color theme="0" tint="-0.499984740745262"/>
      <name val="Calibri"/>
      <family val="2"/>
      <scheme val="minor"/>
    </font>
    <font>
      <sz val="11"/>
      <color theme="1" tint="0.34998626667073579"/>
      <name val="Calibri"/>
      <family val="2"/>
      <scheme val="minor"/>
    </font>
    <font>
      <sz val="11"/>
      <color rgb="FFFF0000"/>
      <name val="Calibri"/>
      <family val="2"/>
      <scheme val="minor"/>
    </font>
    <font>
      <sz val="13"/>
      <name val="Calibri"/>
      <family val="2"/>
      <scheme val="minor"/>
    </font>
    <font>
      <sz val="13"/>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164" fontId="7" fillId="0" borderId="0" applyFont="0" applyFill="0" applyBorder="0" applyAlignment="0" applyProtection="0"/>
    <xf numFmtId="9" fontId="7" fillId="0" borderId="0" applyFont="0" applyFill="0" applyBorder="0" applyAlignment="0" applyProtection="0"/>
  </cellStyleXfs>
  <cellXfs count="277">
    <xf numFmtId="0" fontId="0" fillId="0" borderId="0" xfId="0"/>
    <xf numFmtId="0" fontId="0" fillId="0" borderId="0" xfId="0" applyAlignment="1">
      <alignment wrapText="1"/>
    </xf>
    <xf numFmtId="0" fontId="0" fillId="0" borderId="0" xfId="0" applyBorder="1"/>
    <xf numFmtId="0" fontId="0" fillId="0" borderId="0" xfId="0" applyBorder="1" applyAlignment="1">
      <alignment wrapText="1"/>
    </xf>
    <xf numFmtId="0" fontId="0" fillId="0" borderId="0" xfId="0" applyBorder="1" applyAlignment="1">
      <alignment horizontal="center"/>
    </xf>
    <xf numFmtId="0" fontId="0" fillId="0" borderId="0" xfId="0" applyAlignment="1">
      <alignment horizontal="center"/>
    </xf>
    <xf numFmtId="0" fontId="0" fillId="0" borderId="0" xfId="0" applyAlignment="1">
      <alignment vertical="center"/>
    </xf>
    <xf numFmtId="0" fontId="0" fillId="0" borderId="0" xfId="0" applyBorder="1" applyAlignment="1">
      <alignment vertical="center"/>
    </xf>
    <xf numFmtId="0" fontId="0" fillId="0" borderId="0" xfId="0" applyAlignment="1">
      <alignment vertical="center" wrapText="1"/>
    </xf>
    <xf numFmtId="0" fontId="0" fillId="0" borderId="0" xfId="0" applyAlignment="1">
      <alignment horizontal="center" vertical="center"/>
    </xf>
    <xf numFmtId="10" fontId="1" fillId="0" borderId="0" xfId="0" applyNumberFormat="1" applyFont="1" applyBorder="1" applyAlignment="1">
      <alignment horizontal="center" vertical="center"/>
    </xf>
    <xf numFmtId="0" fontId="0" fillId="0" borderId="0" xfId="0" applyAlignment="1">
      <alignment horizontal="center" vertical="center" wrapText="1"/>
    </xf>
    <xf numFmtId="0" fontId="0" fillId="0" borderId="6" xfId="0" applyBorder="1" applyAlignment="1">
      <alignment vertical="center"/>
    </xf>
    <xf numFmtId="0" fontId="0" fillId="0" borderId="7" xfId="0" applyBorder="1" applyAlignment="1">
      <alignment vertical="center"/>
    </xf>
    <xf numFmtId="9" fontId="0" fillId="0" borderId="7" xfId="0" applyNumberFormat="1" applyBorder="1" applyAlignment="1">
      <alignment horizontal="center" vertical="center"/>
    </xf>
    <xf numFmtId="9" fontId="0" fillId="0" borderId="13" xfId="0" applyNumberFormat="1"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9" fontId="0" fillId="0" borderId="8" xfId="0" applyNumberFormat="1" applyBorder="1" applyAlignment="1">
      <alignment horizontal="center" vertical="center"/>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 xfId="0" applyFont="1" applyFill="1" applyBorder="1" applyAlignment="1">
      <alignment horizontal="center" vertical="center"/>
    </xf>
    <xf numFmtId="0" fontId="2" fillId="2" borderId="12" xfId="0" applyFont="1" applyFill="1" applyBorder="1" applyAlignment="1">
      <alignment horizontal="center" vertical="center"/>
    </xf>
    <xf numFmtId="0" fontId="1" fillId="2" borderId="19" xfId="0" applyFont="1" applyFill="1" applyBorder="1" applyAlignment="1">
      <alignment horizontal="center" vertical="center"/>
    </xf>
    <xf numFmtId="0" fontId="0" fillId="0" borderId="19" xfId="0" applyBorder="1" applyAlignment="1">
      <alignment vertical="center" wrapText="1"/>
    </xf>
    <xf numFmtId="0" fontId="0" fillId="0" borderId="20" xfId="0" applyBorder="1" applyAlignment="1">
      <alignment vertical="center" wrapText="1"/>
    </xf>
    <xf numFmtId="0" fontId="1" fillId="2" borderId="16" xfId="0" applyFont="1" applyFill="1" applyBorder="1" applyAlignment="1">
      <alignment horizontal="center" vertical="center" wrapText="1"/>
    </xf>
    <xf numFmtId="9" fontId="1" fillId="2" borderId="9" xfId="0" applyNumberFormat="1" applyFont="1" applyFill="1" applyBorder="1" applyAlignment="1">
      <alignment horizontal="center" vertical="center"/>
    </xf>
    <xf numFmtId="0" fontId="1" fillId="2" borderId="7" xfId="0" applyFont="1" applyFill="1" applyBorder="1" applyAlignment="1">
      <alignment vertical="center"/>
    </xf>
    <xf numFmtId="9" fontId="1" fillId="2" borderId="7" xfId="0" applyNumberFormat="1" applyFont="1" applyFill="1" applyBorder="1" applyAlignment="1">
      <alignment horizontal="center" vertical="center"/>
    </xf>
    <xf numFmtId="0" fontId="1" fillId="2" borderId="7" xfId="0" applyFont="1" applyFill="1" applyBorder="1"/>
    <xf numFmtId="0" fontId="0" fillId="4" borderId="0" xfId="0" applyFill="1" applyBorder="1" applyAlignment="1">
      <alignment vertical="center"/>
    </xf>
    <xf numFmtId="0" fontId="0" fillId="4" borderId="0" xfId="0" applyFill="1" applyBorder="1" applyAlignment="1">
      <alignment horizontal="center"/>
    </xf>
    <xf numFmtId="0" fontId="0" fillId="4" borderId="0" xfId="0" applyFill="1" applyBorder="1"/>
    <xf numFmtId="0" fontId="0" fillId="4" borderId="0" xfId="0" applyFill="1" applyBorder="1" applyAlignment="1">
      <alignment horizontal="center" vertical="center"/>
    </xf>
    <xf numFmtId="0" fontId="0" fillId="4" borderId="28" xfId="0" applyFill="1" applyBorder="1"/>
    <xf numFmtId="0" fontId="2" fillId="4" borderId="17" xfId="0" applyFont="1" applyFill="1" applyBorder="1" applyAlignment="1">
      <alignment vertical="center"/>
    </xf>
    <xf numFmtId="0" fontId="0" fillId="4" borderId="17" xfId="0" applyFill="1" applyBorder="1" applyAlignment="1">
      <alignment vertical="center"/>
    </xf>
    <xf numFmtId="0" fontId="0" fillId="4" borderId="17" xfId="0" applyFill="1" applyBorder="1" applyAlignment="1">
      <alignment horizontal="center"/>
    </xf>
    <xf numFmtId="0" fontId="0" fillId="4" borderId="17" xfId="0" applyFill="1" applyBorder="1"/>
    <xf numFmtId="0" fontId="0" fillId="4" borderId="17" xfId="0" applyFill="1" applyBorder="1" applyAlignment="1">
      <alignment horizontal="center" vertical="center"/>
    </xf>
    <xf numFmtId="0" fontId="0" fillId="4" borderId="30" xfId="0" applyFill="1" applyBorder="1"/>
    <xf numFmtId="0" fontId="3" fillId="4" borderId="29" xfId="0" applyFont="1" applyFill="1" applyBorder="1" applyAlignment="1">
      <alignment vertical="center"/>
    </xf>
    <xf numFmtId="0" fontId="3" fillId="4" borderId="27" xfId="0" applyFont="1" applyFill="1" applyBorder="1" applyAlignment="1">
      <alignment vertical="center"/>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9" fontId="0" fillId="5" borderId="13" xfId="0" applyNumberFormat="1" applyFill="1" applyBorder="1" applyAlignment="1">
      <alignment horizontal="center" vertical="center"/>
    </xf>
    <xf numFmtId="0" fontId="0" fillId="5" borderId="13" xfId="0" applyFill="1" applyBorder="1" applyAlignment="1">
      <alignment horizontal="center" vertical="center"/>
    </xf>
    <xf numFmtId="0" fontId="0" fillId="5" borderId="1" xfId="0" applyFill="1" applyBorder="1" applyAlignment="1">
      <alignment wrapText="1"/>
    </xf>
    <xf numFmtId="0" fontId="8" fillId="0" borderId="1" xfId="0" applyFont="1" applyFill="1" applyBorder="1" applyAlignment="1">
      <alignment horizontal="left" vertical="center" wrapText="1"/>
    </xf>
    <xf numFmtId="0" fontId="0" fillId="5" borderId="1" xfId="0" applyFont="1" applyFill="1" applyBorder="1" applyAlignment="1">
      <alignment wrapText="1"/>
    </xf>
    <xf numFmtId="0" fontId="8" fillId="0" borderId="21" xfId="0" applyFont="1" applyFill="1" applyBorder="1" applyAlignment="1">
      <alignment horizontal="left" vertical="center" wrapText="1"/>
    </xf>
    <xf numFmtId="0" fontId="1" fillId="2" borderId="32" xfId="0" applyFont="1" applyFill="1" applyBorder="1" applyAlignment="1">
      <alignment horizontal="center" vertical="center" wrapText="1"/>
    </xf>
    <xf numFmtId="9" fontId="0" fillId="5" borderId="1" xfId="0" applyNumberFormat="1" applyFill="1" applyBorder="1" applyAlignment="1">
      <alignment horizontal="center" vertical="center"/>
    </xf>
    <xf numFmtId="0" fontId="2" fillId="2" borderId="31" xfId="0" applyFont="1" applyFill="1" applyBorder="1" applyAlignment="1">
      <alignment horizontal="center" vertical="center"/>
    </xf>
    <xf numFmtId="0" fontId="0" fillId="0" borderId="1" xfId="0" applyBorder="1" applyAlignment="1">
      <alignment vertical="center"/>
    </xf>
    <xf numFmtId="0" fontId="0" fillId="0" borderId="34" xfId="0" applyBorder="1" applyAlignment="1">
      <alignment vertical="center"/>
    </xf>
    <xf numFmtId="0" fontId="0" fillId="0" borderId="1" xfId="0" applyBorder="1"/>
    <xf numFmtId="9" fontId="1" fillId="2" borderId="2" xfId="0" applyNumberFormat="1" applyFont="1" applyFill="1" applyBorder="1" applyAlignment="1">
      <alignment horizontal="center" vertical="center"/>
    </xf>
    <xf numFmtId="0" fontId="1" fillId="2" borderId="2" xfId="0" applyFont="1" applyFill="1" applyBorder="1"/>
    <xf numFmtId="9" fontId="1" fillId="2" borderId="15" xfId="0" applyNumberFormat="1" applyFont="1" applyFill="1" applyBorder="1" applyAlignment="1">
      <alignment horizontal="center" vertical="center"/>
    </xf>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vertical="center"/>
    </xf>
    <xf numFmtId="9" fontId="0" fillId="0" borderId="1" xfId="2" applyFont="1" applyBorder="1" applyAlignment="1">
      <alignment horizontal="center"/>
    </xf>
    <xf numFmtId="9" fontId="0" fillId="0" borderId="0" xfId="0" applyNumberFormat="1"/>
    <xf numFmtId="0" fontId="1" fillId="2" borderId="36" xfId="0" applyFont="1" applyFill="1" applyBorder="1" applyAlignment="1">
      <alignment horizontal="center" vertical="center"/>
    </xf>
    <xf numFmtId="0" fontId="1" fillId="7" borderId="1" xfId="0" applyFont="1" applyFill="1" applyBorder="1" applyAlignment="1">
      <alignment horizontal="center" vertical="center"/>
    </xf>
    <xf numFmtId="0" fontId="0" fillId="5" borderId="35" xfId="0" applyFill="1" applyBorder="1" applyAlignment="1">
      <alignment wrapText="1"/>
    </xf>
    <xf numFmtId="9" fontId="0" fillId="0" borderId="35" xfId="2" applyFont="1" applyBorder="1" applyAlignment="1">
      <alignment horizontal="center"/>
    </xf>
    <xf numFmtId="0" fontId="0" fillId="0" borderId="35" xfId="0" applyBorder="1"/>
    <xf numFmtId="0" fontId="1" fillId="7" borderId="1" xfId="0" applyFont="1" applyFill="1" applyBorder="1"/>
    <xf numFmtId="9" fontId="1" fillId="7" borderId="1" xfId="0" applyNumberFormat="1" applyFont="1" applyFill="1" applyBorder="1" applyAlignment="1">
      <alignment horizontal="center"/>
    </xf>
    <xf numFmtId="9" fontId="1" fillId="7" borderId="1" xfId="2" applyFont="1" applyFill="1" applyBorder="1" applyAlignment="1">
      <alignment horizontal="center"/>
    </xf>
    <xf numFmtId="167" fontId="1" fillId="7" borderId="1" xfId="0" applyNumberFormat="1" applyFont="1" applyFill="1" applyBorder="1"/>
    <xf numFmtId="167" fontId="3" fillId="0" borderId="1" xfId="1" applyNumberFormat="1" applyFont="1" applyBorder="1" applyAlignment="1">
      <alignment vertical="center" wrapText="1"/>
    </xf>
    <xf numFmtId="167" fontId="0" fillId="0" borderId="1" xfId="1" applyNumberFormat="1" applyFont="1" applyBorder="1"/>
    <xf numFmtId="167" fontId="0" fillId="0" borderId="1" xfId="1" applyNumberFormat="1" applyFont="1" applyBorder="1" applyAlignment="1">
      <alignment horizontal="center" vertical="center"/>
    </xf>
    <xf numFmtId="0" fontId="11" fillId="0" borderId="1" xfId="0" applyFont="1" applyFill="1" applyBorder="1" applyAlignment="1">
      <alignment horizontal="center" vertical="center" wrapText="1"/>
    </xf>
    <xf numFmtId="9" fontId="1" fillId="5" borderId="1" xfId="0" applyNumberFormat="1" applyFont="1" applyFill="1" applyBorder="1" applyAlignment="1">
      <alignment horizontal="center"/>
    </xf>
    <xf numFmtId="167" fontId="1" fillId="5" borderId="1" xfId="0" applyNumberFormat="1" applyFont="1" applyFill="1" applyBorder="1"/>
    <xf numFmtId="167" fontId="13" fillId="0" borderId="1" xfId="1" applyNumberFormat="1" applyFont="1" applyBorder="1" applyAlignment="1">
      <alignment vertical="center" wrapText="1"/>
    </xf>
    <xf numFmtId="166" fontId="0" fillId="0" borderId="1" xfId="1" applyNumberFormat="1" applyFont="1" applyBorder="1"/>
    <xf numFmtId="0" fontId="0" fillId="2" borderId="1" xfId="0" applyFill="1" applyBorder="1"/>
    <xf numFmtId="167" fontId="1" fillId="2" borderId="1" xfId="0" applyNumberFormat="1" applyFont="1" applyFill="1" applyBorder="1"/>
    <xf numFmtId="167" fontId="0" fillId="5" borderId="1" xfId="1" applyNumberFormat="1" applyFont="1" applyFill="1" applyBorder="1"/>
    <xf numFmtId="9" fontId="0" fillId="0" borderId="1" xfId="0" applyNumberFormat="1" applyBorder="1" applyAlignment="1">
      <alignment horizontal="center" vertical="center"/>
    </xf>
    <xf numFmtId="167" fontId="1" fillId="2" borderId="1" xfId="1" applyNumberFormat="1" applyFont="1" applyFill="1" applyBorder="1"/>
    <xf numFmtId="0" fontId="17" fillId="0"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8" fillId="0" borderId="22" xfId="0" applyFont="1" applyFill="1" applyBorder="1" applyAlignment="1">
      <alignment horizontal="left" vertical="center" wrapText="1"/>
    </xf>
    <xf numFmtId="0" fontId="1" fillId="2" borderId="1" xfId="0" applyFont="1" applyFill="1" applyBorder="1"/>
    <xf numFmtId="166" fontId="1" fillId="2" borderId="1" xfId="0" applyNumberFormat="1" applyFont="1" applyFill="1" applyBorder="1"/>
    <xf numFmtId="168" fontId="1" fillId="2" borderId="1" xfId="0" applyNumberFormat="1" applyFont="1" applyFill="1" applyBorder="1"/>
    <xf numFmtId="0" fontId="8" fillId="0" borderId="23" xfId="0" applyFont="1" applyFill="1" applyBorder="1" applyAlignment="1">
      <alignment horizontal="left" vertical="center" wrapText="1"/>
    </xf>
    <xf numFmtId="0" fontId="1" fillId="2" borderId="38" xfId="0" applyFont="1" applyFill="1" applyBorder="1" applyAlignment="1">
      <alignment horizontal="center" vertical="center" wrapText="1"/>
    </xf>
    <xf numFmtId="0" fontId="1" fillId="2" borderId="39" xfId="0" applyFont="1" applyFill="1" applyBorder="1" applyAlignment="1">
      <alignment horizontal="center" vertical="center"/>
    </xf>
    <xf numFmtId="0" fontId="1" fillId="2" borderId="33" xfId="0" applyFont="1" applyFill="1" applyBorder="1" applyAlignment="1">
      <alignment horizontal="center" vertical="center" wrapText="1"/>
    </xf>
    <xf numFmtId="0" fontId="0" fillId="5" borderId="1" xfId="0" applyFill="1" applyBorder="1" applyAlignment="1">
      <alignment horizontal="center" vertical="center"/>
    </xf>
    <xf numFmtId="0" fontId="15" fillId="0" borderId="1" xfId="0" applyFont="1" applyBorder="1" applyAlignment="1">
      <alignment vertical="center" wrapText="1"/>
    </xf>
    <xf numFmtId="0" fontId="16" fillId="2" borderId="1" xfId="0" applyFont="1" applyFill="1" applyBorder="1" applyAlignment="1">
      <alignment vertical="center"/>
    </xf>
    <xf numFmtId="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textRotation="90"/>
    </xf>
    <xf numFmtId="168" fontId="0" fillId="0" borderId="0" xfId="0" applyNumberFormat="1"/>
    <xf numFmtId="0" fontId="8" fillId="0" borderId="37" xfId="0" applyFont="1" applyFill="1" applyBorder="1" applyAlignment="1">
      <alignment horizontal="left" vertical="center" wrapText="1"/>
    </xf>
    <xf numFmtId="9" fontId="0" fillId="0" borderId="0" xfId="2" applyFont="1"/>
    <xf numFmtId="9" fontId="0" fillId="5" borderId="1" xfId="0" applyNumberFormat="1" applyFill="1" applyBorder="1" applyAlignment="1">
      <alignment horizontal="center"/>
    </xf>
    <xf numFmtId="9" fontId="0" fillId="0" borderId="1" xfId="0" applyNumberFormat="1" applyBorder="1" applyAlignment="1">
      <alignment horizontal="center"/>
    </xf>
    <xf numFmtId="9" fontId="1" fillId="2" borderId="1" xfId="0" applyNumberFormat="1" applyFont="1" applyFill="1" applyBorder="1" applyAlignment="1">
      <alignment horizontal="center"/>
    </xf>
    <xf numFmtId="9" fontId="1" fillId="2" borderId="1" xfId="2" applyFont="1" applyFill="1" applyBorder="1" applyAlignment="1">
      <alignment horizontal="center"/>
    </xf>
    <xf numFmtId="49" fontId="19" fillId="0" borderId="1" xfId="0" applyNumberFormat="1" applyFont="1" applyBorder="1" applyAlignment="1">
      <alignment wrapText="1"/>
    </xf>
    <xf numFmtId="49" fontId="19" fillId="0" borderId="1" xfId="0" applyNumberFormat="1" applyFont="1" applyBorder="1" applyAlignment="1">
      <alignment horizontal="center" wrapText="1"/>
    </xf>
    <xf numFmtId="167" fontId="13" fillId="0" borderId="1" xfId="1" applyNumberFormat="1" applyFont="1" applyBorder="1" applyAlignment="1">
      <alignment horizontal="center" vertical="center" wrapText="1"/>
    </xf>
    <xf numFmtId="0" fontId="8" fillId="0" borderId="23" xfId="0" applyNumberFormat="1" applyFont="1" applyFill="1" applyBorder="1" applyAlignment="1">
      <alignment horizontal="left" vertical="center" wrapText="1"/>
    </xf>
    <xf numFmtId="0" fontId="19" fillId="0" borderId="1" xfId="0" applyFont="1" applyBorder="1" applyAlignment="1">
      <alignment wrapText="1"/>
    </xf>
    <xf numFmtId="9" fontId="0" fillId="5" borderId="16" xfId="0" applyNumberFormat="1" applyFill="1" applyBorder="1" applyAlignment="1">
      <alignment horizontal="center" vertical="center"/>
    </xf>
    <xf numFmtId="9" fontId="0" fillId="5" borderId="7" xfId="0" applyNumberFormat="1" applyFill="1" applyBorder="1" applyAlignment="1">
      <alignment horizontal="center" vertical="center"/>
    </xf>
    <xf numFmtId="0" fontId="0" fillId="5" borderId="7" xfId="0" applyFill="1" applyBorder="1" applyAlignment="1">
      <alignment horizontal="center" vertical="center"/>
    </xf>
    <xf numFmtId="9" fontId="0" fillId="5" borderId="8" xfId="0" applyNumberFormat="1" applyFill="1" applyBorder="1" applyAlignment="1">
      <alignment horizontal="center" vertical="center"/>
    </xf>
    <xf numFmtId="0" fontId="0" fillId="5" borderId="10" xfId="0" applyFill="1" applyBorder="1" applyAlignment="1">
      <alignment wrapText="1"/>
    </xf>
    <xf numFmtId="0" fontId="0" fillId="5" borderId="11" xfId="0" applyFill="1" applyBorder="1" applyAlignment="1">
      <alignment wrapText="1"/>
    </xf>
    <xf numFmtId="167" fontId="0" fillId="0" borderId="1" xfId="0" applyNumberFormat="1" applyBorder="1" applyAlignment="1">
      <alignment horizontal="center" vertical="center"/>
    </xf>
    <xf numFmtId="167" fontId="0" fillId="0" borderId="1" xfId="0" applyNumberFormat="1" applyBorder="1"/>
    <xf numFmtId="0" fontId="9" fillId="0" borderId="22" xfId="0" applyFont="1" applyFill="1" applyBorder="1" applyAlignment="1">
      <alignment horizontal="left" vertical="center" wrapText="1"/>
    </xf>
    <xf numFmtId="9" fontId="1" fillId="2" borderId="7" xfId="2" applyFont="1" applyFill="1" applyBorder="1" applyAlignment="1">
      <alignment horizontal="center"/>
    </xf>
    <xf numFmtId="0" fontId="9" fillId="0" borderId="23" xfId="0" applyNumberFormat="1" applyFont="1" applyFill="1" applyBorder="1" applyAlignment="1">
      <alignment horizontal="left" vertical="center" wrapText="1"/>
    </xf>
    <xf numFmtId="0" fontId="22" fillId="2" borderId="1" xfId="0" applyFont="1" applyFill="1" applyBorder="1" applyAlignment="1">
      <alignment vertical="center"/>
    </xf>
    <xf numFmtId="0" fontId="23" fillId="8" borderId="1" xfId="0" applyFont="1" applyFill="1" applyBorder="1" applyAlignment="1">
      <alignment horizontal="left" vertical="center"/>
    </xf>
    <xf numFmtId="0" fontId="20" fillId="8" borderId="1" xfId="0" applyFont="1" applyFill="1" applyBorder="1" applyAlignment="1">
      <alignment horizontal="left" vertical="center"/>
    </xf>
    <xf numFmtId="0" fontId="0" fillId="6" borderId="1" xfId="0" applyFill="1" applyBorder="1"/>
    <xf numFmtId="0" fontId="0" fillId="9" borderId="1" xfId="0" applyFill="1" applyBorder="1" applyAlignment="1">
      <alignment horizontal="center" vertical="center"/>
    </xf>
    <xf numFmtId="9" fontId="0" fillId="0" borderId="1" xfId="2" applyFont="1" applyBorder="1"/>
    <xf numFmtId="9" fontId="0" fillId="0" borderId="1" xfId="2" applyFont="1" applyBorder="1" applyAlignment="1">
      <alignment wrapText="1"/>
    </xf>
    <xf numFmtId="9" fontId="0" fillId="0" borderId="1" xfId="2" applyFont="1" applyFill="1" applyBorder="1" applyAlignment="1">
      <alignment horizontal="center"/>
    </xf>
    <xf numFmtId="0" fontId="0" fillId="2" borderId="1" xfId="0" applyFill="1" applyBorder="1" applyAlignment="1">
      <alignment wrapText="1"/>
    </xf>
    <xf numFmtId="0" fontId="21" fillId="2" borderId="1" xfId="0" applyFont="1" applyFill="1" applyBorder="1"/>
    <xf numFmtId="167" fontId="24" fillId="0" borderId="1" xfId="1" applyNumberFormat="1" applyFont="1" applyBorder="1"/>
    <xf numFmtId="0" fontId="0" fillId="0" borderId="1" xfId="0" applyBorder="1" applyAlignment="1">
      <alignment horizontal="center" vertical="center" wrapText="1"/>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9" fontId="20" fillId="10" borderId="1" xfId="0" applyNumberFormat="1" applyFont="1" applyFill="1" applyBorder="1" applyAlignment="1">
      <alignment horizontal="center" vertical="center"/>
    </xf>
    <xf numFmtId="9" fontId="0" fillId="10" borderId="1" xfId="0" applyNumberForma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top" wrapText="1"/>
    </xf>
    <xf numFmtId="9" fontId="0" fillId="0" borderId="1" xfId="2" applyFont="1" applyBorder="1" applyAlignment="1">
      <alignment horizontal="center" vertical="center"/>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0" fontId="1" fillId="0" borderId="1" xfId="0" applyFont="1" applyBorder="1" applyAlignment="1">
      <alignment horizontal="center" vertical="center" textRotation="90" wrapText="1"/>
    </xf>
    <xf numFmtId="0" fontId="14" fillId="0" borderId="1" xfId="0" applyFont="1" applyFill="1" applyBorder="1" applyAlignment="1">
      <alignment horizontal="center" vertical="center" wrapText="1"/>
    </xf>
    <xf numFmtId="0" fontId="9" fillId="0" borderId="35" xfId="0" applyFont="1" applyFill="1" applyBorder="1" applyAlignment="1">
      <alignment vertical="center" wrapText="1"/>
    </xf>
    <xf numFmtId="0" fontId="9" fillId="0" borderId="2" xfId="0" applyFont="1" applyFill="1" applyBorder="1" applyAlignment="1">
      <alignment vertical="center" wrapText="1"/>
    </xf>
    <xf numFmtId="0" fontId="0" fillId="5" borderId="1" xfId="0" applyFont="1" applyFill="1" applyBorder="1" applyAlignment="1">
      <alignment vertical="center"/>
    </xf>
    <xf numFmtId="9" fontId="7" fillId="5" borderId="1" xfId="2" applyFont="1" applyFill="1" applyBorder="1" applyAlignment="1">
      <alignment horizontal="center" vertical="center"/>
    </xf>
    <xf numFmtId="0" fontId="0" fillId="5" borderId="1" xfId="0" applyFill="1" applyBorder="1" applyAlignment="1">
      <alignment vertical="center" wrapText="1"/>
    </xf>
    <xf numFmtId="167" fontId="0" fillId="0" borderId="1" xfId="1" applyNumberFormat="1" applyFont="1" applyFill="1" applyBorder="1"/>
    <xf numFmtId="9" fontId="7" fillId="0" borderId="1" xfId="2" applyFont="1" applyFill="1" applyBorder="1" applyAlignment="1">
      <alignment horizontal="center" vertical="center"/>
    </xf>
    <xf numFmtId="9" fontId="0" fillId="0" borderId="1" xfId="0" applyNumberFormat="1" applyFill="1" applyBorder="1" applyAlignment="1">
      <alignment horizontal="center" vertical="center"/>
    </xf>
    <xf numFmtId="0" fontId="0" fillId="5" borderId="40" xfId="0" applyFill="1" applyBorder="1" applyAlignment="1">
      <alignment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67" fontId="0" fillId="0" borderId="1" xfId="1" applyNumberFormat="1" applyFont="1" applyBorder="1" applyAlignment="1">
      <alignment vertical="center"/>
    </xf>
    <xf numFmtId="167" fontId="0" fillId="0" borderId="1" xfId="0" applyNumberFormat="1" applyBorder="1" applyAlignment="1">
      <alignment vertical="center"/>
    </xf>
    <xf numFmtId="1" fontId="0" fillId="0" borderId="1" xfId="0" applyNumberFormat="1" applyBorder="1" applyAlignment="1">
      <alignment horizontal="center" vertical="center"/>
    </xf>
    <xf numFmtId="9" fontId="0" fillId="2" borderId="1" xfId="0" applyNumberFormat="1" applyFill="1" applyBorder="1"/>
    <xf numFmtId="0" fontId="1" fillId="2" borderId="24" xfId="0" applyFont="1" applyFill="1" applyBorder="1" applyAlignment="1">
      <alignment horizontal="center" vertical="center"/>
    </xf>
    <xf numFmtId="0" fontId="9" fillId="0" borderId="1" xfId="0" applyFont="1" applyFill="1" applyBorder="1" applyAlignment="1">
      <alignment vertical="center" wrapText="1"/>
    </xf>
    <xf numFmtId="9" fontId="0" fillId="0" borderId="1" xfId="2" applyFont="1" applyBorder="1" applyAlignment="1">
      <alignment horizontal="center" vertical="center"/>
    </xf>
    <xf numFmtId="0" fontId="0" fillId="0" borderId="1" xfId="0" applyBorder="1" applyAlignment="1">
      <alignment horizontal="center" vertical="center"/>
    </xf>
    <xf numFmtId="167" fontId="0" fillId="0" borderId="1" xfId="0" applyNumberFormat="1" applyBorder="1" applyAlignment="1">
      <alignment horizontal="center" vertical="center"/>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0" fontId="9" fillId="2" borderId="1" xfId="0" applyFont="1" applyFill="1" applyBorder="1" applyAlignment="1">
      <alignment vertical="center" wrapText="1"/>
    </xf>
    <xf numFmtId="0" fontId="9" fillId="2" borderId="2" xfId="0" applyFont="1" applyFill="1" applyBorder="1" applyAlignment="1">
      <alignment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5" fillId="0" borderId="25" xfId="0" applyFont="1" applyBorder="1" applyAlignment="1">
      <alignment vertical="center" wrapText="1"/>
    </xf>
    <xf numFmtId="0" fontId="15" fillId="0" borderId="25" xfId="0" applyFont="1" applyBorder="1" applyAlignment="1">
      <alignment horizontal="center" vertical="center" wrapText="1"/>
    </xf>
    <xf numFmtId="3" fontId="15" fillId="0" borderId="25" xfId="0" applyNumberFormat="1" applyFont="1" applyBorder="1" applyAlignment="1">
      <alignment vertical="center" wrapText="1"/>
    </xf>
    <xf numFmtId="0" fontId="15" fillId="0" borderId="26" xfId="0" applyFont="1" applyBorder="1" applyAlignment="1">
      <alignment horizontal="center" vertical="center" wrapText="1"/>
    </xf>
    <xf numFmtId="0" fontId="15" fillId="0" borderId="0" xfId="0" applyFont="1" applyBorder="1" applyAlignment="1">
      <alignment vertical="center" wrapText="1"/>
    </xf>
    <xf numFmtId="0" fontId="15" fillId="0" borderId="0" xfId="0" applyFont="1" applyBorder="1" applyAlignment="1">
      <alignment horizontal="center" vertical="center" wrapText="1"/>
    </xf>
    <xf numFmtId="3" fontId="15" fillId="0" borderId="0" xfId="0" applyNumberFormat="1" applyFont="1" applyBorder="1" applyAlignment="1">
      <alignment vertical="center" wrapText="1"/>
    </xf>
    <xf numFmtId="0" fontId="15" fillId="0" borderId="28" xfId="0" applyFont="1" applyBorder="1" applyAlignment="1">
      <alignment horizontal="center" vertical="center" wrapText="1"/>
    </xf>
    <xf numFmtId="0" fontId="15" fillId="0" borderId="17" xfId="0" applyFont="1" applyBorder="1" applyAlignment="1">
      <alignment vertical="center" wrapText="1"/>
    </xf>
    <xf numFmtId="0" fontId="15" fillId="0" borderId="17" xfId="0" applyFont="1" applyBorder="1" applyAlignment="1">
      <alignment horizontal="center" vertical="center" wrapText="1"/>
    </xf>
    <xf numFmtId="3" fontId="15" fillId="0" borderId="17" xfId="0" applyNumberFormat="1" applyFont="1" applyBorder="1" applyAlignment="1">
      <alignment vertical="center" wrapText="1"/>
    </xf>
    <xf numFmtId="0" fontId="15" fillId="0" borderId="30" xfId="0" applyFont="1" applyBorder="1" applyAlignment="1">
      <alignment horizontal="center" vertical="center" wrapText="1"/>
    </xf>
    <xf numFmtId="0" fontId="0" fillId="0" borderId="0" xfId="0" applyFill="1" applyAlignment="1">
      <alignment vertical="center" wrapText="1"/>
    </xf>
    <xf numFmtId="0" fontId="0" fillId="0" borderId="0" xfId="0" applyFill="1" applyAlignment="1">
      <alignment horizontal="center" vertical="center" wrapText="1"/>
    </xf>
    <xf numFmtId="3" fontId="0" fillId="0" borderId="0" xfId="0" applyNumberFormat="1" applyFill="1" applyAlignment="1">
      <alignment vertical="center" wrapText="1"/>
    </xf>
    <xf numFmtId="0" fontId="0" fillId="0" borderId="1" xfId="0" applyFill="1" applyBorder="1" applyAlignment="1">
      <alignment vertical="center" wrapText="1"/>
    </xf>
    <xf numFmtId="0" fontId="14" fillId="0" borderId="0" xfId="0" applyFont="1" applyFill="1" applyBorder="1" applyAlignment="1">
      <alignment vertical="center" wrapText="1"/>
    </xf>
    <xf numFmtId="0" fontId="15" fillId="0" borderId="17" xfId="0" applyFont="1" applyFill="1" applyBorder="1" applyAlignment="1">
      <alignment horizontal="center" vertical="center" wrapText="1"/>
    </xf>
    <xf numFmtId="0" fontId="19" fillId="0" borderId="1" xfId="0" applyFont="1" applyBorder="1" applyAlignment="1">
      <alignment vertical="center" wrapText="1"/>
    </xf>
    <xf numFmtId="6" fontId="9" fillId="0" borderId="22" xfId="0" applyNumberFormat="1" applyFont="1" applyFill="1" applyBorder="1" applyAlignment="1">
      <alignment horizontal="left" vertical="center" wrapText="1"/>
    </xf>
    <xf numFmtId="49" fontId="19" fillId="0" borderId="1" xfId="0" applyNumberFormat="1" applyFont="1" applyBorder="1" applyAlignment="1">
      <alignment vertical="center" wrapText="1"/>
    </xf>
    <xf numFmtId="6" fontId="0" fillId="5" borderId="10" xfId="0" applyNumberFormat="1" applyFill="1" applyBorder="1" applyAlignment="1">
      <alignment horizontal="left" vertical="center" wrapText="1"/>
    </xf>
    <xf numFmtId="167" fontId="0" fillId="0" borderId="1" xfId="0" applyNumberFormat="1" applyBorder="1" applyAlignment="1">
      <alignment horizontal="center" vertical="center"/>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6" fontId="9" fillId="0" borderId="41" xfId="0" applyNumberFormat="1" applyFont="1" applyFill="1" applyBorder="1" applyAlignment="1">
      <alignment horizontal="left" vertical="center" wrapText="1"/>
    </xf>
    <xf numFmtId="6" fontId="0" fillId="5" borderId="42" xfId="0" applyNumberFormat="1" applyFill="1" applyBorder="1" applyAlignment="1">
      <alignment horizontal="left" vertical="center" wrapText="1"/>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0" fontId="11" fillId="4" borderId="1" xfId="0" applyFont="1" applyFill="1" applyBorder="1" applyAlignment="1">
      <alignment horizontal="center" vertical="center" wrapText="1"/>
    </xf>
    <xf numFmtId="10" fontId="11" fillId="0" borderId="1" xfId="2" applyNumberFormat="1" applyFont="1" applyFill="1" applyBorder="1" applyAlignment="1">
      <alignment horizontal="center" vertical="center" wrapText="1"/>
    </xf>
    <xf numFmtId="9" fontId="11" fillId="4" borderId="1" xfId="2"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167" fontId="11" fillId="0" borderId="1" xfId="1" applyNumberFormat="1" applyFont="1" applyFill="1" applyBorder="1" applyAlignment="1">
      <alignment horizontal="center" vertical="center" wrapText="1"/>
    </xf>
    <xf numFmtId="9" fontId="11" fillId="0" borderId="1" xfId="2"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28" xfId="0" applyFont="1" applyFill="1" applyBorder="1" applyAlignment="1">
      <alignment horizontal="center" vertical="center"/>
    </xf>
    <xf numFmtId="0" fontId="1" fillId="6" borderId="1" xfId="0" applyFont="1" applyFill="1" applyBorder="1" applyAlignment="1">
      <alignment horizontal="center"/>
    </xf>
    <xf numFmtId="167" fontId="0" fillId="0" borderId="1" xfId="2" applyNumberFormat="1" applyFont="1" applyBorder="1" applyAlignment="1">
      <alignment horizontal="center" vertical="center"/>
    </xf>
    <xf numFmtId="9" fontId="0" fillId="0" borderId="1" xfId="2" applyFont="1" applyBorder="1" applyAlignment="1">
      <alignment horizontal="center" vertical="center"/>
    </xf>
    <xf numFmtId="167"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37" xfId="0" applyFont="1" applyBorder="1" applyAlignment="1">
      <alignment horizontal="center" vertical="center" textRotation="90" wrapText="1"/>
    </xf>
    <xf numFmtId="0" fontId="1" fillId="0" borderId="0" xfId="0" applyFont="1" applyBorder="1" applyAlignment="1">
      <alignment horizontal="center" vertical="center" textRotation="90" wrapText="1"/>
    </xf>
    <xf numFmtId="167" fontId="0" fillId="0" borderId="37" xfId="2" applyNumberFormat="1" applyFont="1" applyBorder="1" applyAlignment="1">
      <alignment horizontal="center" vertical="center"/>
    </xf>
    <xf numFmtId="167" fontId="0" fillId="0" borderId="41" xfId="2" applyNumberFormat="1" applyFont="1" applyBorder="1" applyAlignment="1">
      <alignment horizontal="center" vertical="center"/>
    </xf>
    <xf numFmtId="0" fontId="1" fillId="0" borderId="35" xfId="0" applyFont="1" applyBorder="1" applyAlignment="1">
      <alignment horizontal="center" vertical="center" textRotation="90" wrapText="1"/>
    </xf>
    <xf numFmtId="0" fontId="1" fillId="0" borderId="2"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9" fontId="0" fillId="0" borderId="35" xfId="0" applyNumberFormat="1" applyBorder="1" applyAlignment="1">
      <alignment horizontal="center" vertical="center"/>
    </xf>
    <xf numFmtId="9" fontId="0" fillId="0" borderId="2" xfId="0" applyNumberFormat="1" applyBorder="1" applyAlignment="1">
      <alignment horizontal="center" vertical="center"/>
    </xf>
    <xf numFmtId="9" fontId="0" fillId="0" borderId="3" xfId="0" applyNumberFormat="1" applyBorder="1" applyAlignment="1">
      <alignment horizontal="center" vertical="center"/>
    </xf>
    <xf numFmtId="0" fontId="4" fillId="3" borderId="2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28" xfId="0" applyFont="1" applyFill="1" applyBorder="1" applyAlignment="1">
      <alignment horizontal="center" vertical="center"/>
    </xf>
    <xf numFmtId="0" fontId="0" fillId="0" borderId="31"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6" xfId="0" applyBorder="1" applyAlignment="1">
      <alignment horizontal="center" vertical="center" textRotation="90" wrapText="1"/>
    </xf>
    <xf numFmtId="165" fontId="0" fillId="0" borderId="18" xfId="0" applyNumberFormat="1" applyBorder="1" applyAlignment="1">
      <alignment horizontal="center" vertical="center"/>
    </xf>
    <xf numFmtId="165" fontId="0" fillId="0" borderId="8" xfId="0" applyNumberFormat="1" applyBorder="1" applyAlignment="1">
      <alignment horizontal="center" vertical="center"/>
    </xf>
    <xf numFmtId="0" fontId="1" fillId="0" borderId="1" xfId="0" applyFont="1" applyBorder="1" applyAlignment="1">
      <alignment horizontal="center" vertical="center" textRotation="90"/>
    </xf>
    <xf numFmtId="0" fontId="1" fillId="0" borderId="35" xfId="0" applyFont="1" applyBorder="1" applyAlignment="1">
      <alignment horizontal="center" vertical="center" textRotation="90"/>
    </xf>
    <xf numFmtId="0" fontId="9" fillId="0" borderId="33" xfId="0" applyFont="1" applyFill="1" applyBorder="1" applyAlignment="1">
      <alignment horizontal="left" vertical="center" wrapText="1"/>
    </xf>
    <xf numFmtId="0" fontId="9" fillId="0" borderId="2" xfId="0" applyFont="1" applyFill="1" applyBorder="1" applyAlignment="1">
      <alignment horizontal="left" vertical="center" wrapText="1"/>
    </xf>
    <xf numFmtId="0" fontId="0" fillId="0" borderId="2" xfId="0" applyBorder="1" applyAlignment="1">
      <alignment horizontal="center" vertical="center"/>
    </xf>
    <xf numFmtId="0" fontId="1" fillId="0" borderId="1" xfId="0" applyFont="1" applyBorder="1" applyAlignment="1">
      <alignment horizontal="center" vertical="center" textRotation="90" wrapText="1"/>
    </xf>
    <xf numFmtId="165" fontId="0" fillId="0" borderId="28" xfId="0" applyNumberFormat="1" applyBorder="1" applyAlignment="1">
      <alignment horizontal="center" vertical="center"/>
    </xf>
    <xf numFmtId="165" fontId="0" fillId="0" borderId="30" xfId="0" applyNumberFormat="1" applyBorder="1" applyAlignment="1">
      <alignment horizontal="center" vertical="center"/>
    </xf>
    <xf numFmtId="0" fontId="14"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165" fontId="0" fillId="0" borderId="1" xfId="0" applyNumberFormat="1" applyBorder="1" applyAlignment="1">
      <alignment horizontal="center" vertical="center"/>
    </xf>
    <xf numFmtId="0" fontId="9" fillId="0" borderId="1" xfId="0" applyFont="1" applyFill="1" applyBorder="1" applyAlignment="1">
      <alignment horizontal="left" vertical="center" wrapText="1"/>
    </xf>
    <xf numFmtId="0" fontId="0" fillId="0" borderId="3" xfId="0" applyBorder="1" applyAlignment="1">
      <alignment horizontal="center" vertical="center"/>
    </xf>
    <xf numFmtId="165" fontId="0" fillId="0" borderId="18" xfId="0" applyNumberFormat="1" applyFill="1" applyBorder="1" applyAlignment="1">
      <alignment horizontal="center" vertical="center"/>
    </xf>
    <xf numFmtId="0" fontId="11" fillId="0" borderId="1" xfId="0" applyFont="1" applyFill="1" applyBorder="1" applyAlignment="1">
      <alignment horizontal="center" vertical="center" wrapText="1"/>
    </xf>
    <xf numFmtId="10" fontId="11" fillId="0" borderId="1" xfId="2" applyNumberFormat="1" applyFont="1" applyFill="1" applyBorder="1" applyAlignment="1">
      <alignment horizontal="center" vertical="center" wrapText="1"/>
    </xf>
    <xf numFmtId="10" fontId="11" fillId="0" borderId="35" xfId="2" applyNumberFormat="1" applyFont="1" applyFill="1" applyBorder="1" applyAlignment="1">
      <alignment horizontal="center" vertical="center" wrapText="1"/>
    </xf>
    <xf numFmtId="10" fontId="11" fillId="0" borderId="3" xfId="2" applyNumberFormat="1" applyFont="1" applyFill="1" applyBorder="1" applyAlignment="1">
      <alignment horizontal="center" vertical="center" wrapText="1"/>
    </xf>
    <xf numFmtId="10" fontId="11" fillId="0" borderId="1" xfId="2" applyNumberFormat="1" applyFont="1" applyFill="1" applyBorder="1" applyAlignment="1">
      <alignment horizontal="left" vertical="center" wrapText="1"/>
    </xf>
    <xf numFmtId="10" fontId="0" fillId="0" borderId="35" xfId="0" applyNumberFormat="1" applyBorder="1" applyAlignment="1">
      <alignment horizontal="center" vertical="center"/>
    </xf>
    <xf numFmtId="10" fontId="0" fillId="0" borderId="3" xfId="0" applyNumberFormat="1" applyBorder="1" applyAlignment="1">
      <alignment horizontal="center" vertical="center"/>
    </xf>
    <xf numFmtId="0" fontId="20" fillId="0" borderId="1" xfId="0" applyFont="1" applyBorder="1" applyAlignment="1">
      <alignment horizontal="center" vertical="center" wrapText="1"/>
    </xf>
    <xf numFmtId="0" fontId="0" fillId="9" borderId="35" xfId="0" applyFill="1" applyBorder="1" applyAlignment="1">
      <alignment horizontal="center" vertical="center"/>
    </xf>
  </cellXfs>
  <cellStyles count="3">
    <cellStyle name="Millares" xfId="1" builtinId="3"/>
    <cellStyle name="Normal" xfId="0" builtinId="0"/>
    <cellStyle name="Porcentual"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R25"/>
  <sheetViews>
    <sheetView tabSelected="1" topLeftCell="A3" workbookViewId="0">
      <selection activeCell="A4" sqref="A4"/>
    </sheetView>
  </sheetViews>
  <sheetFormatPr baseColWidth="10" defaultRowHeight="15"/>
  <cols>
    <col min="1" max="1" width="16" style="6" customWidth="1"/>
    <col min="2" max="2" width="17.85546875" style="6" bestFit="1" customWidth="1"/>
    <col min="3" max="3" width="16.140625" style="6" customWidth="1"/>
    <col min="4" max="4" width="12.42578125" style="5" customWidth="1"/>
    <col min="5" max="5" width="16.85546875" customWidth="1"/>
    <col min="6" max="6" width="16.7109375" customWidth="1"/>
    <col min="7" max="7" width="19.28515625" customWidth="1"/>
    <col min="8" max="8" width="15.28515625" style="9" customWidth="1"/>
    <col min="9" max="9" width="79.42578125" customWidth="1"/>
    <col min="10" max="10" width="22.140625" customWidth="1"/>
    <col min="11" max="11" width="16.140625" customWidth="1"/>
    <col min="12" max="12" width="11.5703125" customWidth="1"/>
    <col min="13" max="14" width="12" bestFit="1" customWidth="1"/>
    <col min="15" max="15" width="21.140625" customWidth="1"/>
    <col min="16" max="16" width="17.28515625" customWidth="1"/>
    <col min="17" max="17" width="3.5703125" hidden="1" customWidth="1"/>
    <col min="18" max="18" width="34.5703125" customWidth="1"/>
  </cols>
  <sheetData>
    <row r="1" spans="1:18" ht="15.75" thickBot="1"/>
    <row r="2" spans="1:18" ht="30.75" customHeight="1">
      <c r="A2" s="225" t="s">
        <v>10</v>
      </c>
      <c r="B2" s="226"/>
      <c r="C2" s="226"/>
      <c r="D2" s="226"/>
      <c r="E2" s="226"/>
      <c r="F2" s="226"/>
      <c r="G2" s="226"/>
      <c r="H2" s="226"/>
      <c r="I2" s="227"/>
    </row>
    <row r="3" spans="1:18" ht="27.75" customHeight="1">
      <c r="A3" s="228" t="s">
        <v>35</v>
      </c>
      <c r="B3" s="229"/>
      <c r="C3" s="229"/>
      <c r="D3" s="229"/>
      <c r="E3" s="229"/>
      <c r="F3" s="229"/>
      <c r="G3" s="229"/>
      <c r="H3" s="229"/>
      <c r="I3" s="230"/>
    </row>
    <row r="4" spans="1:18" ht="12.75" customHeight="1">
      <c r="A4" s="146"/>
      <c r="B4" s="147"/>
      <c r="C4" s="147"/>
      <c r="D4" s="147"/>
      <c r="E4" s="147"/>
      <c r="F4" s="147"/>
      <c r="G4" s="147"/>
      <c r="H4" s="147"/>
      <c r="I4" s="148"/>
    </row>
    <row r="5" spans="1:18" ht="18.75" customHeight="1">
      <c r="A5" s="43" t="s">
        <v>18</v>
      </c>
      <c r="B5" s="31"/>
      <c r="C5" s="31"/>
      <c r="D5" s="32"/>
      <c r="E5" s="33"/>
      <c r="F5" s="33"/>
      <c r="G5" s="33"/>
      <c r="H5" s="34"/>
      <c r="I5" s="35"/>
    </row>
    <row r="6" spans="1:18" ht="19.5" thickBot="1">
      <c r="A6" s="42" t="s">
        <v>210</v>
      </c>
      <c r="B6" s="36"/>
      <c r="C6" s="37"/>
      <c r="D6" s="38"/>
      <c r="E6" s="39"/>
      <c r="F6" s="39"/>
      <c r="G6" s="39"/>
      <c r="H6" s="40"/>
      <c r="I6" s="39"/>
      <c r="J6" s="231" t="s">
        <v>29</v>
      </c>
      <c r="K6" s="231"/>
      <c r="L6" s="231"/>
      <c r="M6" s="231"/>
      <c r="N6" s="231"/>
      <c r="O6" s="231"/>
      <c r="P6" s="137"/>
      <c r="R6" s="64"/>
    </row>
    <row r="7" spans="1:18" s="9" customFormat="1" ht="60">
      <c r="A7" s="61" t="s">
        <v>0</v>
      </c>
      <c r="B7" s="103" t="s">
        <v>2</v>
      </c>
      <c r="C7" s="104" t="s">
        <v>1</v>
      </c>
      <c r="D7" s="105" t="s">
        <v>8</v>
      </c>
      <c r="E7" s="105" t="s">
        <v>9</v>
      </c>
      <c r="F7" s="105" t="s">
        <v>6</v>
      </c>
      <c r="G7" s="105" t="s">
        <v>4</v>
      </c>
      <c r="H7" s="59" t="s">
        <v>5</v>
      </c>
      <c r="I7" s="174" t="s">
        <v>7</v>
      </c>
      <c r="J7" s="74" t="s">
        <v>30</v>
      </c>
      <c r="K7" s="74" t="s">
        <v>31</v>
      </c>
      <c r="L7" s="74" t="s">
        <v>34</v>
      </c>
      <c r="M7" s="74" t="s">
        <v>32</v>
      </c>
      <c r="N7" s="74" t="s">
        <v>33</v>
      </c>
      <c r="O7" s="74" t="s">
        <v>28</v>
      </c>
      <c r="P7" s="138" t="s">
        <v>124</v>
      </c>
      <c r="R7" s="138" t="s">
        <v>67</v>
      </c>
    </row>
    <row r="8" spans="1:18" ht="78.75">
      <c r="A8" s="240" t="s">
        <v>121</v>
      </c>
      <c r="B8" s="243">
        <v>0.04</v>
      </c>
      <c r="C8" s="85" t="s">
        <v>92</v>
      </c>
      <c r="D8" s="153">
        <v>0.28000000000000003</v>
      </c>
      <c r="E8" s="85" t="s">
        <v>100</v>
      </c>
      <c r="F8" s="145" t="s">
        <v>110</v>
      </c>
      <c r="G8" s="166">
        <v>0</v>
      </c>
      <c r="H8" s="93">
        <v>0</v>
      </c>
      <c r="I8" s="175" t="s">
        <v>109</v>
      </c>
      <c r="J8" s="170">
        <v>111890245</v>
      </c>
      <c r="K8" s="170"/>
      <c r="L8" s="62"/>
      <c r="M8" s="62"/>
      <c r="N8" s="62"/>
      <c r="O8" s="170">
        <f t="shared" ref="O8" si="0">SUM(J8:N8)</f>
        <v>111890245</v>
      </c>
      <c r="P8" s="232">
        <f>SUM(O8:O14)</f>
        <v>236890245</v>
      </c>
      <c r="R8" s="69"/>
    </row>
    <row r="9" spans="1:18" ht="78.75">
      <c r="A9" s="241"/>
      <c r="B9" s="244"/>
      <c r="C9" s="85" t="s">
        <v>93</v>
      </c>
      <c r="D9" s="172">
        <f t="shared" ref="D9:D13" si="1">O9/$O$21*100</f>
        <v>0</v>
      </c>
      <c r="E9" s="85" t="s">
        <v>101</v>
      </c>
      <c r="F9" s="64"/>
      <c r="G9" s="64"/>
      <c r="H9" s="64"/>
      <c r="I9" s="175"/>
      <c r="J9" s="171"/>
      <c r="K9" s="171"/>
      <c r="L9" s="62"/>
      <c r="M9" s="62"/>
      <c r="N9" s="62"/>
      <c r="O9" s="62"/>
      <c r="P9" s="233"/>
      <c r="R9" s="64"/>
    </row>
    <row r="10" spans="1:18" ht="110.25">
      <c r="A10" s="241"/>
      <c r="B10" s="244"/>
      <c r="C10" s="85" t="s">
        <v>94</v>
      </c>
      <c r="D10" s="172">
        <f t="shared" si="1"/>
        <v>0</v>
      </c>
      <c r="E10" s="85" t="s">
        <v>102</v>
      </c>
      <c r="F10" s="64"/>
      <c r="G10" s="64"/>
      <c r="H10" s="64"/>
      <c r="I10" s="175"/>
      <c r="J10" s="171"/>
      <c r="K10" s="171"/>
      <c r="L10" s="62"/>
      <c r="M10" s="62"/>
      <c r="N10" s="62"/>
      <c r="O10" s="62"/>
      <c r="P10" s="233"/>
      <c r="R10" s="64"/>
    </row>
    <row r="11" spans="1:18" ht="78.75">
      <c r="A11" s="241"/>
      <c r="B11" s="244"/>
      <c r="C11" s="85" t="s">
        <v>95</v>
      </c>
      <c r="D11" s="172">
        <f t="shared" si="1"/>
        <v>0</v>
      </c>
      <c r="E11" s="64"/>
      <c r="F11" s="64"/>
      <c r="G11" s="64"/>
      <c r="H11" s="64"/>
      <c r="I11" s="175"/>
      <c r="J11" s="171"/>
      <c r="K11" s="171"/>
      <c r="L11" s="62"/>
      <c r="M11" s="62"/>
      <c r="N11" s="62"/>
      <c r="O11" s="62"/>
      <c r="P11" s="233"/>
      <c r="R11" s="64"/>
    </row>
    <row r="12" spans="1:18" ht="94.5">
      <c r="A12" s="241"/>
      <c r="B12" s="244"/>
      <c r="C12" s="168" t="s">
        <v>96</v>
      </c>
      <c r="D12" s="172">
        <f t="shared" si="1"/>
        <v>0</v>
      </c>
      <c r="E12" s="64"/>
      <c r="F12" s="64"/>
      <c r="G12" s="64"/>
      <c r="H12" s="64"/>
      <c r="I12" s="175"/>
      <c r="J12" s="171"/>
      <c r="K12" s="171"/>
      <c r="L12" s="62"/>
      <c r="M12" s="62"/>
      <c r="N12" s="62"/>
      <c r="O12" s="62"/>
      <c r="P12" s="233"/>
      <c r="R12" s="64"/>
    </row>
    <row r="13" spans="1:18" ht="78.75">
      <c r="A13" s="241"/>
      <c r="B13" s="244"/>
      <c r="C13" s="85" t="s">
        <v>97</v>
      </c>
      <c r="D13" s="172">
        <f t="shared" si="1"/>
        <v>0</v>
      </c>
      <c r="E13" s="64"/>
      <c r="F13" s="64"/>
      <c r="G13" s="64"/>
      <c r="H13" s="64"/>
      <c r="I13" s="175"/>
      <c r="J13" s="171"/>
      <c r="K13" s="171"/>
      <c r="L13" s="62"/>
      <c r="M13" s="62"/>
      <c r="N13" s="62"/>
      <c r="O13" s="62"/>
      <c r="P13" s="233"/>
      <c r="R13" s="64"/>
    </row>
    <row r="14" spans="1:18" ht="78.75">
      <c r="A14" s="242"/>
      <c r="B14" s="245"/>
      <c r="C14" s="224" t="s">
        <v>93</v>
      </c>
      <c r="D14" s="153">
        <v>0.31</v>
      </c>
      <c r="E14" s="85" t="s">
        <v>101</v>
      </c>
      <c r="F14" s="145" t="s">
        <v>123</v>
      </c>
      <c r="G14" s="166">
        <v>0.42</v>
      </c>
      <c r="H14" s="93">
        <v>1</v>
      </c>
      <c r="I14" s="175" t="s">
        <v>115</v>
      </c>
      <c r="J14" s="129"/>
      <c r="K14" s="84">
        <v>125000000</v>
      </c>
      <c r="L14" s="70"/>
      <c r="M14" s="70"/>
      <c r="N14" s="70"/>
      <c r="O14" s="84">
        <f t="shared" ref="O14:O17" si="2">SUM(J14:N14)</f>
        <v>125000000</v>
      </c>
      <c r="P14" s="233"/>
      <c r="R14" s="64"/>
    </row>
    <row r="15" spans="1:18" ht="110.25">
      <c r="A15" s="240" t="s">
        <v>122</v>
      </c>
      <c r="B15" s="243">
        <v>0.04</v>
      </c>
      <c r="C15" s="85" t="s">
        <v>94</v>
      </c>
      <c r="D15" s="153">
        <v>0.04</v>
      </c>
      <c r="E15" s="85" t="s">
        <v>103</v>
      </c>
      <c r="F15" s="275" t="s">
        <v>298</v>
      </c>
      <c r="G15" s="166">
        <v>0.76</v>
      </c>
      <c r="H15" s="93">
        <f>O15/P15</f>
        <v>0</v>
      </c>
      <c r="I15" s="175" t="s">
        <v>119</v>
      </c>
      <c r="J15" s="129"/>
      <c r="K15" s="129">
        <v>0</v>
      </c>
      <c r="L15" s="70"/>
      <c r="M15" s="70"/>
      <c r="N15" s="70"/>
      <c r="O15" s="84">
        <f t="shared" si="2"/>
        <v>0</v>
      </c>
      <c r="P15" s="234">
        <f>SUM(O15:O20)</f>
        <v>169000000</v>
      </c>
      <c r="R15" s="64"/>
    </row>
    <row r="16" spans="1:18" ht="78.75">
      <c r="A16" s="241"/>
      <c r="B16" s="244"/>
      <c r="C16" s="224" t="s">
        <v>95</v>
      </c>
      <c r="D16" s="153">
        <v>0.35</v>
      </c>
      <c r="E16" s="85" t="s">
        <v>104</v>
      </c>
      <c r="F16" s="145" t="s">
        <v>117</v>
      </c>
      <c r="G16" s="93">
        <v>0.1</v>
      </c>
      <c r="H16" s="93">
        <f>O16/P15</f>
        <v>0.85207100591715978</v>
      </c>
      <c r="I16" s="175" t="s">
        <v>118</v>
      </c>
      <c r="J16" s="129">
        <v>8000000</v>
      </c>
      <c r="K16" s="129">
        <v>136000000</v>
      </c>
      <c r="L16" s="70"/>
      <c r="M16" s="70"/>
      <c r="N16" s="70"/>
      <c r="O16" s="84">
        <f t="shared" si="2"/>
        <v>144000000</v>
      </c>
      <c r="P16" s="235"/>
      <c r="R16" s="64"/>
    </row>
    <row r="17" spans="1:18" ht="94.5">
      <c r="A17" s="241"/>
      <c r="B17" s="244"/>
      <c r="C17" s="168" t="s">
        <v>96</v>
      </c>
      <c r="D17" s="153">
        <v>0</v>
      </c>
      <c r="E17" s="85" t="s">
        <v>105</v>
      </c>
      <c r="F17" s="145" t="s">
        <v>111</v>
      </c>
      <c r="G17" s="93">
        <v>0</v>
      </c>
      <c r="H17" s="93">
        <v>0</v>
      </c>
      <c r="I17" s="175" t="s">
        <v>119</v>
      </c>
      <c r="J17" s="70">
        <v>0</v>
      </c>
      <c r="K17" s="70">
        <v>0</v>
      </c>
      <c r="L17" s="70">
        <v>0</v>
      </c>
      <c r="M17" s="70">
        <v>0</v>
      </c>
      <c r="N17" s="70">
        <v>0</v>
      </c>
      <c r="O17" s="84">
        <f t="shared" si="2"/>
        <v>0</v>
      </c>
      <c r="P17" s="235"/>
      <c r="R17" s="64"/>
    </row>
    <row r="18" spans="1:18" ht="78.75">
      <c r="A18" s="241"/>
      <c r="B18" s="244"/>
      <c r="C18" s="85" t="s">
        <v>97</v>
      </c>
      <c r="D18" s="153">
        <f t="shared" ref="D18:D20" si="3">O18/$O$21*100</f>
        <v>0</v>
      </c>
      <c r="E18" s="169" t="s">
        <v>106</v>
      </c>
      <c r="F18" s="145" t="s">
        <v>112</v>
      </c>
      <c r="G18" s="93">
        <v>0</v>
      </c>
      <c r="H18" s="93">
        <v>0</v>
      </c>
      <c r="I18" s="175" t="s">
        <v>119</v>
      </c>
      <c r="J18" s="70">
        <v>0</v>
      </c>
      <c r="K18" s="70">
        <v>0</v>
      </c>
      <c r="L18" s="70">
        <v>0</v>
      </c>
      <c r="M18" s="70">
        <v>0</v>
      </c>
      <c r="N18" s="70">
        <v>0</v>
      </c>
      <c r="O18" s="84">
        <f t="shared" ref="O18:O19" si="4">SUM(J18:N18)</f>
        <v>0</v>
      </c>
      <c r="P18" s="235"/>
      <c r="R18" s="64"/>
    </row>
    <row r="19" spans="1:18" ht="110.25">
      <c r="A19" s="241"/>
      <c r="B19" s="244"/>
      <c r="C19" s="85" t="s">
        <v>98</v>
      </c>
      <c r="D19" s="153">
        <v>0.02</v>
      </c>
      <c r="E19" s="169" t="s">
        <v>107</v>
      </c>
      <c r="F19" s="145" t="s">
        <v>113</v>
      </c>
      <c r="G19" s="93">
        <v>0</v>
      </c>
      <c r="H19" s="93">
        <f>O19/P15</f>
        <v>5.9171597633136092E-2</v>
      </c>
      <c r="I19" s="175" t="s">
        <v>120</v>
      </c>
      <c r="J19" s="70"/>
      <c r="K19" s="129">
        <v>10000000</v>
      </c>
      <c r="L19" s="70"/>
      <c r="M19" s="70"/>
      <c r="N19" s="70"/>
      <c r="O19" s="84">
        <f t="shared" si="4"/>
        <v>10000000</v>
      </c>
      <c r="P19" s="235"/>
      <c r="R19" s="64"/>
    </row>
    <row r="20" spans="1:18" ht="141.75">
      <c r="A20" s="241"/>
      <c r="B20" s="244"/>
      <c r="C20" s="85" t="s">
        <v>99</v>
      </c>
      <c r="D20" s="153">
        <f t="shared" si="3"/>
        <v>3.6955803162995453</v>
      </c>
      <c r="E20" s="169" t="s">
        <v>108</v>
      </c>
      <c r="F20" s="145" t="s">
        <v>114</v>
      </c>
      <c r="G20" s="93">
        <v>0.76</v>
      </c>
      <c r="H20" s="93">
        <v>0</v>
      </c>
      <c r="I20" s="175" t="s">
        <v>116</v>
      </c>
      <c r="J20" s="70">
        <v>0</v>
      </c>
      <c r="K20" s="70">
        <v>15000000</v>
      </c>
      <c r="L20" s="70">
        <v>0</v>
      </c>
      <c r="M20" s="70">
        <v>0</v>
      </c>
      <c r="N20" s="70">
        <v>0</v>
      </c>
      <c r="O20" s="84">
        <f t="shared" ref="O20" si="5">SUM(J20:N20)</f>
        <v>15000000</v>
      </c>
      <c r="P20" s="235"/>
      <c r="R20" s="64"/>
    </row>
    <row r="21" spans="1:18">
      <c r="A21" s="90"/>
      <c r="B21" s="99" t="s">
        <v>91</v>
      </c>
      <c r="C21" s="90"/>
      <c r="D21" s="117">
        <v>1</v>
      </c>
      <c r="E21" s="90"/>
      <c r="F21" s="90"/>
      <c r="G21" s="173"/>
      <c r="H21" s="90"/>
      <c r="I21" s="160"/>
      <c r="J21" s="100">
        <f>+J8</f>
        <v>111890245</v>
      </c>
      <c r="K21" s="100">
        <f t="shared" ref="K21:N21" si="6">+K8</f>
        <v>0</v>
      </c>
      <c r="L21" s="100">
        <f t="shared" si="6"/>
        <v>0</v>
      </c>
      <c r="M21" s="100">
        <f t="shared" si="6"/>
        <v>0</v>
      </c>
      <c r="N21" s="100">
        <f t="shared" si="6"/>
        <v>0</v>
      </c>
      <c r="O21" s="100">
        <f>SUM(O8:O20)</f>
        <v>405890245</v>
      </c>
      <c r="P21" s="64"/>
      <c r="R21" s="64"/>
    </row>
    <row r="23" spans="1:18" ht="74.25" customHeight="1">
      <c r="A23" s="236" t="s">
        <v>125</v>
      </c>
      <c r="B23" s="273">
        <v>9.4000000000000004E-3</v>
      </c>
      <c r="C23" s="85" t="s">
        <v>126</v>
      </c>
      <c r="D23" s="153">
        <v>1</v>
      </c>
      <c r="E23" s="85" t="s">
        <v>129</v>
      </c>
      <c r="F23" s="145" t="s">
        <v>132</v>
      </c>
      <c r="G23" s="93">
        <v>0.13</v>
      </c>
      <c r="H23" s="93">
        <v>1</v>
      </c>
      <c r="I23" s="175" t="s">
        <v>133</v>
      </c>
      <c r="J23" s="170"/>
      <c r="K23" s="170">
        <v>40022710</v>
      </c>
      <c r="L23" s="62"/>
      <c r="M23" s="62"/>
      <c r="N23" s="62"/>
      <c r="O23" s="84">
        <f t="shared" ref="O23" si="7">SUM(J23:N23)</f>
        <v>40022710</v>
      </c>
      <c r="P23" s="238">
        <f>SUM(O23:O24)</f>
        <v>40022710</v>
      </c>
      <c r="R23" s="69" t="s">
        <v>134</v>
      </c>
    </row>
    <row r="24" spans="1:18" ht="63">
      <c r="A24" s="237"/>
      <c r="B24" s="274"/>
      <c r="C24" s="85" t="s">
        <v>127</v>
      </c>
      <c r="D24" s="153">
        <f t="shared" ref="D24" si="8">O24/$O$21*100</f>
        <v>0</v>
      </c>
      <c r="E24" s="224" t="s">
        <v>130</v>
      </c>
      <c r="F24" s="145" t="s">
        <v>70</v>
      </c>
      <c r="G24" s="166">
        <v>0</v>
      </c>
      <c r="H24" s="93">
        <v>0</v>
      </c>
      <c r="I24" s="62" t="s">
        <v>131</v>
      </c>
      <c r="J24" s="170"/>
      <c r="K24" s="170"/>
      <c r="L24" s="62"/>
      <c r="M24" s="62"/>
      <c r="N24" s="62"/>
      <c r="O24" s="84"/>
      <c r="P24" s="239"/>
      <c r="R24" s="69"/>
    </row>
    <row r="25" spans="1:18">
      <c r="A25" s="90"/>
      <c r="B25" s="99" t="s">
        <v>128</v>
      </c>
      <c r="C25" s="90"/>
      <c r="D25" s="117">
        <v>1</v>
      </c>
      <c r="E25" s="90"/>
      <c r="F25" s="90"/>
      <c r="G25" s="173"/>
      <c r="H25" s="90"/>
      <c r="I25" s="160"/>
      <c r="J25" s="100">
        <f>+J12</f>
        <v>0</v>
      </c>
      <c r="K25" s="100">
        <f t="shared" ref="K25:N25" si="9">+K12</f>
        <v>0</v>
      </c>
      <c r="L25" s="100">
        <f t="shared" si="9"/>
        <v>0</v>
      </c>
      <c r="M25" s="100">
        <f t="shared" si="9"/>
        <v>0</v>
      </c>
      <c r="N25" s="100">
        <f t="shared" si="9"/>
        <v>0</v>
      </c>
      <c r="O25" s="100">
        <f>SUM(O12:O24)</f>
        <v>739912955</v>
      </c>
      <c r="P25" s="64"/>
      <c r="R25" s="64"/>
    </row>
  </sheetData>
  <mergeCells count="12">
    <mergeCell ref="B23:B24"/>
    <mergeCell ref="A23:A24"/>
    <mergeCell ref="P23:P24"/>
    <mergeCell ref="A8:A14"/>
    <mergeCell ref="B8:B14"/>
    <mergeCell ref="A15:A20"/>
    <mergeCell ref="B15:B20"/>
    <mergeCell ref="A2:I2"/>
    <mergeCell ref="A3:I3"/>
    <mergeCell ref="J6:O6"/>
    <mergeCell ref="P8:P14"/>
    <mergeCell ref="P15:P2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Q31"/>
  <sheetViews>
    <sheetView topLeftCell="H1" zoomScale="90" zoomScaleNormal="90" workbookViewId="0">
      <selection activeCell="R19" sqref="R19"/>
    </sheetView>
  </sheetViews>
  <sheetFormatPr baseColWidth="10" defaultRowHeight="15"/>
  <cols>
    <col min="1" max="1" width="16" style="6" customWidth="1"/>
    <col min="2" max="2" width="12.28515625" style="6" customWidth="1"/>
    <col min="3" max="3" width="16.140625" style="6" customWidth="1"/>
    <col min="4" max="4" width="12.42578125" style="5" customWidth="1"/>
    <col min="5" max="5" width="13" customWidth="1"/>
    <col min="6" max="6" width="14.140625" customWidth="1"/>
    <col min="7" max="7" width="13.28515625" customWidth="1"/>
    <col min="8" max="8" width="15.28515625" style="9" customWidth="1"/>
    <col min="9" max="9" width="79.42578125" customWidth="1"/>
    <col min="10" max="10" width="22.140625" customWidth="1"/>
    <col min="11" max="11" width="11.42578125" customWidth="1"/>
    <col min="12" max="12" width="11.5703125" customWidth="1"/>
    <col min="13" max="15" width="11.5703125" bestFit="1" customWidth="1"/>
  </cols>
  <sheetData>
    <row r="1" spans="1:17" ht="15.75" thickBot="1"/>
    <row r="2" spans="1:17" ht="30.75" customHeight="1">
      <c r="A2" s="225" t="s">
        <v>10</v>
      </c>
      <c r="B2" s="226"/>
      <c r="C2" s="226"/>
      <c r="D2" s="226"/>
      <c r="E2" s="226"/>
      <c r="F2" s="226"/>
      <c r="G2" s="226"/>
      <c r="H2" s="226"/>
      <c r="I2" s="227"/>
    </row>
    <row r="3" spans="1:17" ht="27.75" customHeight="1">
      <c r="A3" s="246" t="s">
        <v>11</v>
      </c>
      <c r="B3" s="247"/>
      <c r="C3" s="247"/>
      <c r="D3" s="247"/>
      <c r="E3" s="247"/>
      <c r="F3" s="247"/>
      <c r="G3" s="247"/>
      <c r="H3" s="247"/>
      <c r="I3" s="248"/>
    </row>
    <row r="4" spans="1:17" ht="12.75" customHeight="1">
      <c r="A4" s="44"/>
      <c r="B4" s="45"/>
      <c r="C4" s="45"/>
      <c r="D4" s="45"/>
      <c r="E4" s="45"/>
      <c r="F4" s="45"/>
      <c r="G4" s="45"/>
      <c r="H4" s="45"/>
      <c r="I4" s="46"/>
    </row>
    <row r="5" spans="1:17" ht="18.75" customHeight="1">
      <c r="A5" s="43" t="s">
        <v>18</v>
      </c>
      <c r="B5" s="31"/>
      <c r="C5" s="31"/>
      <c r="D5" s="32"/>
      <c r="E5" s="33"/>
      <c r="F5" s="33"/>
      <c r="G5" s="33"/>
      <c r="H5" s="34"/>
      <c r="I5" s="35"/>
    </row>
    <row r="6" spans="1:17" ht="19.5" thickBot="1">
      <c r="A6" s="42" t="s">
        <v>12</v>
      </c>
      <c r="B6" s="36"/>
      <c r="C6" s="37"/>
      <c r="D6" s="38"/>
      <c r="E6" s="39"/>
      <c r="F6" s="39"/>
      <c r="G6" s="39"/>
      <c r="H6" s="40"/>
      <c r="I6" s="41"/>
      <c r="J6" s="231" t="s">
        <v>29</v>
      </c>
      <c r="K6" s="231"/>
      <c r="L6" s="231"/>
      <c r="M6" s="231"/>
      <c r="N6" s="231"/>
      <c r="O6" s="231"/>
    </row>
    <row r="7" spans="1:17" s="9" customFormat="1" ht="60.75" thickBot="1">
      <c r="A7" s="22" t="s">
        <v>0</v>
      </c>
      <c r="B7" s="26" t="s">
        <v>2</v>
      </c>
      <c r="C7" s="23" t="s">
        <v>1</v>
      </c>
      <c r="D7" s="19" t="s">
        <v>8</v>
      </c>
      <c r="E7" s="19" t="s">
        <v>9</v>
      </c>
      <c r="F7" s="19" t="s">
        <v>6</v>
      </c>
      <c r="G7" s="19" t="s">
        <v>4</v>
      </c>
      <c r="H7" s="20" t="s">
        <v>5</v>
      </c>
      <c r="I7" s="21" t="s">
        <v>7</v>
      </c>
      <c r="J7" s="74" t="s">
        <v>30</v>
      </c>
      <c r="K7" s="74" t="s">
        <v>31</v>
      </c>
      <c r="L7" s="74" t="s">
        <v>34</v>
      </c>
      <c r="M7" s="74" t="s">
        <v>32</v>
      </c>
      <c r="N7" s="74" t="s">
        <v>33</v>
      </c>
      <c r="O7" s="74" t="s">
        <v>28</v>
      </c>
    </row>
    <row r="8" spans="1:17" ht="144.75" customHeight="1" thickBot="1">
      <c r="A8" s="249" t="s">
        <v>3</v>
      </c>
      <c r="B8" s="252">
        <v>1</v>
      </c>
      <c r="C8" s="122" t="s">
        <v>60</v>
      </c>
      <c r="D8" s="53">
        <v>0.6</v>
      </c>
      <c r="E8" s="54"/>
      <c r="F8" s="54"/>
      <c r="G8" s="53">
        <v>1</v>
      </c>
      <c r="H8" s="123">
        <v>1</v>
      </c>
      <c r="I8" s="131" t="s">
        <v>63</v>
      </c>
      <c r="J8" s="120">
        <v>8000</v>
      </c>
      <c r="K8" s="84">
        <v>32479</v>
      </c>
      <c r="L8" s="84"/>
      <c r="M8" s="84"/>
      <c r="N8" s="84"/>
      <c r="O8" s="84">
        <f>SUM(J8:N8)</f>
        <v>40479</v>
      </c>
      <c r="Q8" s="113"/>
    </row>
    <row r="9" spans="1:17" ht="52.5" thickBot="1">
      <c r="A9" s="250"/>
      <c r="B9" s="252"/>
      <c r="C9" s="118" t="s">
        <v>61</v>
      </c>
      <c r="D9" s="53">
        <v>0.28000000000000003</v>
      </c>
      <c r="E9" s="54"/>
      <c r="F9" s="54"/>
      <c r="G9" s="53">
        <v>1</v>
      </c>
      <c r="H9" s="123">
        <v>1</v>
      </c>
      <c r="I9" s="127"/>
      <c r="J9" s="84">
        <v>3000</v>
      </c>
      <c r="K9" s="84">
        <v>16000</v>
      </c>
      <c r="L9" s="129"/>
      <c r="M9" s="129"/>
      <c r="N9" s="129"/>
      <c r="O9" s="84">
        <f t="shared" ref="O9:O10" si="0">SUM(J9:N9)</f>
        <v>19000</v>
      </c>
      <c r="Q9" s="113"/>
    </row>
    <row r="10" spans="1:17" ht="115.5" thickBot="1">
      <c r="A10" s="251"/>
      <c r="B10" s="253"/>
      <c r="C10" s="122" t="s">
        <v>62</v>
      </c>
      <c r="D10" s="124">
        <v>0.12</v>
      </c>
      <c r="E10" s="125"/>
      <c r="F10" s="125"/>
      <c r="G10" s="53">
        <v>1</v>
      </c>
      <c r="H10" s="126">
        <v>1</v>
      </c>
      <c r="I10" s="133" t="s">
        <v>58</v>
      </c>
      <c r="J10" s="129"/>
      <c r="K10" s="129">
        <v>8000</v>
      </c>
      <c r="L10" s="129"/>
      <c r="M10" s="129"/>
      <c r="N10" s="129"/>
      <c r="O10" s="84">
        <f t="shared" si="0"/>
        <v>8000</v>
      </c>
      <c r="Q10" s="113"/>
    </row>
    <row r="11" spans="1:17" ht="15.75" thickBot="1">
      <c r="A11" s="12"/>
      <c r="B11" s="13"/>
      <c r="C11" s="28"/>
      <c r="D11" s="29">
        <f>SUM(D8:D10)</f>
        <v>1</v>
      </c>
      <c r="E11" s="30"/>
      <c r="F11" s="30"/>
      <c r="G11" s="132">
        <v>1</v>
      </c>
      <c r="H11" s="27">
        <v>1</v>
      </c>
      <c r="I11" s="128"/>
      <c r="J11" s="91">
        <f>SUM(J8:J10)</f>
        <v>11000</v>
      </c>
      <c r="K11" s="91">
        <f t="shared" ref="K11:O11" si="1">SUM(K8:K10)</f>
        <v>56479</v>
      </c>
      <c r="L11" s="91">
        <f t="shared" si="1"/>
        <v>0</v>
      </c>
      <c r="M11" s="91">
        <f t="shared" si="1"/>
        <v>0</v>
      </c>
      <c r="N11" s="91">
        <f t="shared" si="1"/>
        <v>0</v>
      </c>
      <c r="O11" s="91">
        <f t="shared" si="1"/>
        <v>67479</v>
      </c>
    </row>
    <row r="12" spans="1:17">
      <c r="A12" s="7"/>
      <c r="B12" s="7"/>
      <c r="C12" s="7"/>
      <c r="D12" s="4"/>
      <c r="E12" s="2"/>
      <c r="F12" s="2"/>
      <c r="G12" s="2"/>
      <c r="H12" s="10"/>
      <c r="I12" s="3"/>
      <c r="J12" s="130"/>
      <c r="K12" s="130"/>
      <c r="L12" s="130"/>
      <c r="M12" s="130"/>
      <c r="N12" s="130"/>
      <c r="O12" s="130"/>
    </row>
    <row r="13" spans="1:17">
      <c r="A13" s="7"/>
      <c r="B13" s="8"/>
      <c r="E13" s="1"/>
      <c r="F13" s="1"/>
      <c r="G13" s="1"/>
      <c r="H13" s="11"/>
      <c r="J13" s="91">
        <f>+J11</f>
        <v>11000</v>
      </c>
      <c r="K13" s="91">
        <f t="shared" ref="K13:O13" si="2">+K11</f>
        <v>56479</v>
      </c>
      <c r="L13" s="91">
        <f t="shared" si="2"/>
        <v>0</v>
      </c>
      <c r="M13" s="91">
        <f t="shared" si="2"/>
        <v>0</v>
      </c>
      <c r="N13" s="91">
        <f t="shared" si="2"/>
        <v>0</v>
      </c>
      <c r="O13" s="91">
        <f t="shared" si="2"/>
        <v>67479</v>
      </c>
    </row>
    <row r="14" spans="1:17" s="9" customFormat="1">
      <c r="A14"/>
      <c r="B14"/>
      <c r="C14"/>
      <c r="D14"/>
      <c r="E14"/>
      <c r="F14"/>
      <c r="G14"/>
      <c r="H14"/>
      <c r="I14"/>
      <c r="J14"/>
      <c r="K14"/>
    </row>
    <row r="15" spans="1:17">
      <c r="A15"/>
      <c r="B15"/>
      <c r="C15"/>
      <c r="D15"/>
      <c r="H15"/>
    </row>
    <row r="16" spans="1:17">
      <c r="A16"/>
      <c r="B16"/>
      <c r="C16"/>
      <c r="D16"/>
      <c r="H16"/>
    </row>
    <row r="17" spans="1:11">
      <c r="A17"/>
      <c r="B17"/>
      <c r="C17"/>
      <c r="D17"/>
      <c r="H17"/>
    </row>
    <row r="18" spans="1:11">
      <c r="A18"/>
      <c r="B18"/>
      <c r="C18"/>
      <c r="D18"/>
      <c r="H18"/>
    </row>
    <row r="19" spans="1:11">
      <c r="A19"/>
      <c r="B19"/>
      <c r="C19"/>
      <c r="D19"/>
      <c r="H19"/>
    </row>
    <row r="20" spans="1:11">
      <c r="A20"/>
      <c r="B20"/>
      <c r="C20"/>
      <c r="D20"/>
      <c r="H20"/>
    </row>
    <row r="21" spans="1:11">
      <c r="A21"/>
      <c r="B21"/>
      <c r="C21"/>
      <c r="D21"/>
      <c r="H21"/>
    </row>
    <row r="22" spans="1:11" s="9" customFormat="1">
      <c r="A22"/>
      <c r="B22"/>
      <c r="C22"/>
      <c r="D22"/>
      <c r="E22"/>
      <c r="F22"/>
      <c r="G22"/>
      <c r="H22"/>
      <c r="I22"/>
      <c r="J22"/>
      <c r="K22"/>
    </row>
    <row r="23" spans="1:11">
      <c r="A23"/>
      <c r="B23"/>
      <c r="C23"/>
      <c r="D23"/>
      <c r="H23"/>
    </row>
    <row r="24" spans="1:11">
      <c r="A24"/>
      <c r="B24"/>
      <c r="C24"/>
      <c r="D24"/>
      <c r="H24"/>
    </row>
    <row r="25" spans="1:11">
      <c r="A25"/>
      <c r="B25"/>
      <c r="C25"/>
      <c r="D25"/>
      <c r="H25"/>
    </row>
    <row r="26" spans="1:11">
      <c r="A26"/>
      <c r="B26"/>
      <c r="C26"/>
      <c r="D26"/>
      <c r="H26"/>
    </row>
    <row r="27" spans="1:11">
      <c r="A27"/>
      <c r="B27"/>
      <c r="C27"/>
      <c r="D27"/>
      <c r="H27"/>
    </row>
    <row r="28" spans="1:11">
      <c r="A28"/>
      <c r="B28"/>
      <c r="C28"/>
      <c r="D28"/>
      <c r="H28"/>
    </row>
    <row r="29" spans="1:11">
      <c r="A29"/>
      <c r="B29"/>
      <c r="C29"/>
      <c r="D29"/>
      <c r="H29"/>
    </row>
    <row r="30" spans="1:11" ht="15" customHeight="1">
      <c r="A30"/>
      <c r="B30"/>
      <c r="C30"/>
      <c r="D30"/>
      <c r="H30"/>
    </row>
    <row r="31" spans="1:11">
      <c r="A31"/>
      <c r="B31"/>
      <c r="C31"/>
      <c r="D31"/>
      <c r="H31"/>
    </row>
  </sheetData>
  <mergeCells count="5">
    <mergeCell ref="J6:O6"/>
    <mergeCell ref="A2:I2"/>
    <mergeCell ref="A3:I3"/>
    <mergeCell ref="A8:A10"/>
    <mergeCell ref="B8:B10"/>
  </mergeCells>
  <pageMargins left="0.70866141732283472" right="0.70866141732283472" top="0.74803149606299213" bottom="0.74803149606299213" header="0.31496062992125984" footer="0.31496062992125984"/>
  <pageSetup paperSize="9" orientation="landscape" r:id="rId1"/>
  <legacyDrawing r:id="rId2"/>
</worksheet>
</file>

<file path=xl/worksheets/sheet3.xml><?xml version="1.0" encoding="utf-8"?>
<worksheet xmlns="http://schemas.openxmlformats.org/spreadsheetml/2006/main" xmlns:r="http://schemas.openxmlformats.org/officeDocument/2006/relationships">
  <dimension ref="A1:O35"/>
  <sheetViews>
    <sheetView topLeftCell="I16" workbookViewId="0">
      <selection activeCell="I6" sqref="I6"/>
    </sheetView>
  </sheetViews>
  <sheetFormatPr baseColWidth="10" defaultRowHeight="15"/>
  <cols>
    <col min="1" max="1" width="16" style="6" customWidth="1"/>
    <col min="2" max="2" width="12.28515625" style="6" customWidth="1"/>
    <col min="3" max="3" width="16.140625" style="6" customWidth="1"/>
    <col min="4" max="4" width="12.42578125" style="5" customWidth="1"/>
    <col min="5" max="5" width="13" customWidth="1"/>
    <col min="6" max="6" width="14.140625" customWidth="1"/>
    <col min="7" max="7" width="13.28515625" customWidth="1"/>
    <col min="8" max="8" width="15.28515625" style="9" customWidth="1"/>
    <col min="9" max="9" width="79.42578125" customWidth="1"/>
    <col min="10" max="10" width="22.140625" customWidth="1"/>
    <col min="11" max="11" width="12" customWidth="1"/>
    <col min="12" max="12" width="11.5703125" customWidth="1"/>
    <col min="13" max="14" width="12" bestFit="1" customWidth="1"/>
    <col min="15" max="15" width="14.7109375" bestFit="1" customWidth="1"/>
  </cols>
  <sheetData>
    <row r="1" spans="1:15" ht="15.75" thickBot="1"/>
    <row r="2" spans="1:15" ht="30.75" customHeight="1">
      <c r="A2" s="225" t="s">
        <v>10</v>
      </c>
      <c r="B2" s="226"/>
      <c r="C2" s="226"/>
      <c r="D2" s="226"/>
      <c r="E2" s="226"/>
      <c r="F2" s="226"/>
      <c r="G2" s="226"/>
      <c r="H2" s="226"/>
      <c r="I2" s="227"/>
    </row>
    <row r="3" spans="1:15" ht="27.75" customHeight="1">
      <c r="A3" s="228" t="s">
        <v>35</v>
      </c>
      <c r="B3" s="229"/>
      <c r="C3" s="229"/>
      <c r="D3" s="229"/>
      <c r="E3" s="229"/>
      <c r="F3" s="229"/>
      <c r="G3" s="229"/>
      <c r="H3" s="229"/>
      <c r="I3" s="230"/>
    </row>
    <row r="4" spans="1:15" ht="12.75" customHeight="1">
      <c r="A4" s="47"/>
      <c r="B4" s="48"/>
      <c r="C4" s="48"/>
      <c r="D4" s="48"/>
      <c r="E4" s="48"/>
      <c r="F4" s="48"/>
      <c r="G4" s="48"/>
      <c r="H4" s="48"/>
      <c r="I4" s="49"/>
    </row>
    <row r="5" spans="1:15" ht="18.75" customHeight="1">
      <c r="A5" s="43" t="s">
        <v>18</v>
      </c>
      <c r="B5" s="31"/>
      <c r="C5" s="31"/>
      <c r="D5" s="32"/>
      <c r="E5" s="33"/>
      <c r="F5" s="33"/>
      <c r="G5" s="33"/>
      <c r="H5" s="34"/>
      <c r="I5" s="35"/>
    </row>
    <row r="6" spans="1:15" ht="19.5" thickBot="1">
      <c r="A6" s="42" t="s">
        <v>19</v>
      </c>
      <c r="B6" s="36"/>
      <c r="C6" s="37"/>
      <c r="D6" s="38"/>
      <c r="E6" s="39"/>
      <c r="F6" s="39"/>
      <c r="G6" s="39"/>
      <c r="H6" s="40"/>
      <c r="I6" s="39"/>
      <c r="J6" s="231" t="s">
        <v>29</v>
      </c>
      <c r="K6" s="231"/>
      <c r="L6" s="231"/>
      <c r="M6" s="231"/>
      <c r="N6" s="231"/>
      <c r="O6" s="231"/>
    </row>
    <row r="7" spans="1:15" s="9" customFormat="1" ht="60.75" thickBot="1">
      <c r="A7" s="61" t="s">
        <v>0</v>
      </c>
      <c r="B7" s="26" t="s">
        <v>2</v>
      </c>
      <c r="C7" s="23" t="s">
        <v>1</v>
      </c>
      <c r="D7" s="19" t="s">
        <v>8</v>
      </c>
      <c r="E7" s="19" t="s">
        <v>9</v>
      </c>
      <c r="F7" s="19" t="s">
        <v>6</v>
      </c>
      <c r="G7" s="19" t="s">
        <v>4</v>
      </c>
      <c r="H7" s="59" t="s">
        <v>5</v>
      </c>
      <c r="I7" s="73" t="s">
        <v>7</v>
      </c>
      <c r="J7" s="74" t="s">
        <v>30</v>
      </c>
      <c r="K7" s="74" t="s">
        <v>31</v>
      </c>
      <c r="L7" s="74" t="s">
        <v>34</v>
      </c>
      <c r="M7" s="74" t="s">
        <v>32</v>
      </c>
      <c r="N7" s="74" t="s">
        <v>33</v>
      </c>
      <c r="O7" s="74" t="s">
        <v>28</v>
      </c>
    </row>
    <row r="8" spans="1:15" ht="144.75" customHeight="1" thickBot="1">
      <c r="A8" s="259" t="s">
        <v>20</v>
      </c>
      <c r="B8" s="260">
        <v>0.94</v>
      </c>
      <c r="C8" s="55" t="s">
        <v>13</v>
      </c>
      <c r="D8" s="53">
        <v>1</v>
      </c>
      <c r="E8" s="54">
        <v>1</v>
      </c>
      <c r="F8" s="54">
        <v>1</v>
      </c>
      <c r="G8" s="53">
        <v>1</v>
      </c>
      <c r="H8" s="60">
        <v>1</v>
      </c>
      <c r="I8" s="58" t="s">
        <v>26</v>
      </c>
      <c r="J8" s="82"/>
      <c r="K8" s="83">
        <v>1678072</v>
      </c>
      <c r="L8" s="83">
        <v>810000</v>
      </c>
      <c r="M8" s="83">
        <v>32000</v>
      </c>
      <c r="N8" s="83">
        <v>5000</v>
      </c>
      <c r="O8" s="83">
        <f>SUM(J8:N8)</f>
        <v>2525072</v>
      </c>
    </row>
    <row r="9" spans="1:15" ht="15.75" thickBot="1">
      <c r="A9" s="259"/>
      <c r="B9" s="260"/>
      <c r="C9" s="24"/>
      <c r="D9" s="15"/>
      <c r="E9" s="16"/>
      <c r="F9" s="16"/>
      <c r="G9" s="15"/>
      <c r="H9" s="18"/>
      <c r="I9" s="56"/>
      <c r="J9" s="64"/>
      <c r="K9" s="64"/>
      <c r="L9" s="64"/>
      <c r="M9" s="64"/>
      <c r="N9" s="64"/>
      <c r="O9" s="64"/>
    </row>
    <row r="10" spans="1:15" ht="15.75" thickBot="1">
      <c r="A10" s="259"/>
      <c r="B10" s="261"/>
      <c r="C10" s="25"/>
      <c r="D10" s="14"/>
      <c r="E10" s="17"/>
      <c r="F10" s="17"/>
      <c r="G10" s="15"/>
      <c r="H10" s="18"/>
      <c r="I10" s="56"/>
      <c r="J10" s="64"/>
      <c r="K10" s="64"/>
      <c r="L10" s="64"/>
      <c r="M10" s="64"/>
      <c r="N10" s="64"/>
      <c r="O10" s="64"/>
    </row>
    <row r="11" spans="1:15" ht="15.75" thickBot="1">
      <c r="A11" s="62"/>
      <c r="B11" s="63"/>
      <c r="C11" s="28"/>
      <c r="D11" s="65">
        <f>SUM(D8:D10)</f>
        <v>1</v>
      </c>
      <c r="E11" s="66"/>
      <c r="F11" s="66"/>
      <c r="G11" s="66"/>
      <c r="H11" s="67">
        <f>SUM(H8:H10)</f>
        <v>1</v>
      </c>
      <c r="I11" s="56"/>
      <c r="J11" s="64"/>
      <c r="K11" s="64"/>
      <c r="L11" s="64"/>
      <c r="M11" s="64"/>
      <c r="N11" s="64"/>
      <c r="O11" s="64"/>
    </row>
    <row r="12" spans="1:15" ht="90" customHeight="1">
      <c r="A12" s="254" t="s">
        <v>25</v>
      </c>
      <c r="B12" s="243">
        <v>0.06</v>
      </c>
      <c r="C12" s="55" t="s">
        <v>14</v>
      </c>
      <c r="D12" s="71">
        <v>0.06</v>
      </c>
      <c r="E12" s="64"/>
      <c r="F12" s="64"/>
      <c r="G12" s="71">
        <v>1</v>
      </c>
      <c r="H12" s="71">
        <v>1</v>
      </c>
      <c r="I12" s="256" t="s">
        <v>27</v>
      </c>
      <c r="J12" s="64"/>
      <c r="K12" s="83">
        <v>9571</v>
      </c>
      <c r="L12" s="83"/>
      <c r="M12" s="83"/>
      <c r="N12" s="83"/>
      <c r="O12" s="83">
        <f>SUM(J12:N12)</f>
        <v>9571</v>
      </c>
    </row>
    <row r="13" spans="1:15" ht="30">
      <c r="A13" s="254"/>
      <c r="B13" s="258"/>
      <c r="C13" s="57" t="s">
        <v>21</v>
      </c>
      <c r="D13" s="71">
        <v>0.06</v>
      </c>
      <c r="E13" s="69"/>
      <c r="F13" s="69"/>
      <c r="G13" s="71">
        <v>1</v>
      </c>
      <c r="H13" s="71">
        <v>1</v>
      </c>
      <c r="I13" s="257"/>
      <c r="J13" s="64"/>
      <c r="K13" s="83">
        <v>10000</v>
      </c>
      <c r="L13" s="83"/>
      <c r="M13" s="83"/>
      <c r="N13" s="83"/>
      <c r="O13" s="83">
        <f t="shared" ref="O13:O19" si="0">SUM(J13:N13)</f>
        <v>10000</v>
      </c>
    </row>
    <row r="14" spans="1:15" s="9" customFormat="1" ht="60">
      <c r="A14" s="254"/>
      <c r="B14" s="258"/>
      <c r="C14" s="55" t="s">
        <v>15</v>
      </c>
      <c r="D14" s="71">
        <v>0.09</v>
      </c>
      <c r="E14" s="64"/>
      <c r="F14" s="64"/>
      <c r="G14" s="71">
        <v>1</v>
      </c>
      <c r="H14" s="71">
        <v>1</v>
      </c>
      <c r="I14" s="257"/>
      <c r="J14" s="64"/>
      <c r="K14" s="83">
        <v>15000</v>
      </c>
      <c r="L14" s="83"/>
      <c r="M14" s="84"/>
      <c r="N14" s="84"/>
      <c r="O14" s="83">
        <f t="shared" si="0"/>
        <v>15000</v>
      </c>
    </row>
    <row r="15" spans="1:15">
      <c r="A15" s="254"/>
      <c r="B15" s="258"/>
      <c r="C15" s="55" t="s">
        <v>16</v>
      </c>
      <c r="D15" s="71">
        <v>0.06</v>
      </c>
      <c r="E15" s="64"/>
      <c r="F15" s="64"/>
      <c r="G15" s="71">
        <v>1</v>
      </c>
      <c r="H15" s="71">
        <v>1</v>
      </c>
      <c r="I15" s="257"/>
      <c r="J15" s="64"/>
      <c r="K15" s="83">
        <v>10000</v>
      </c>
      <c r="L15" s="83"/>
      <c r="M15" s="83"/>
      <c r="N15" s="83"/>
      <c r="O15" s="83">
        <f t="shared" si="0"/>
        <v>10000</v>
      </c>
    </row>
    <row r="16" spans="1:15" ht="45">
      <c r="A16" s="254"/>
      <c r="B16" s="258"/>
      <c r="C16" s="55" t="s">
        <v>22</v>
      </c>
      <c r="D16" s="71">
        <v>0.03</v>
      </c>
      <c r="E16" s="64"/>
      <c r="F16" s="64"/>
      <c r="G16" s="71">
        <v>1</v>
      </c>
      <c r="H16" s="71">
        <v>1</v>
      </c>
      <c r="I16" s="257"/>
      <c r="J16" s="64"/>
      <c r="K16" s="83">
        <v>4000</v>
      </c>
      <c r="L16" s="83"/>
      <c r="M16" s="83"/>
      <c r="N16" s="83"/>
      <c r="O16" s="83">
        <f t="shared" si="0"/>
        <v>4000</v>
      </c>
    </row>
    <row r="17" spans="1:15" ht="30">
      <c r="A17" s="254"/>
      <c r="B17" s="258"/>
      <c r="C17" s="57" t="s">
        <v>23</v>
      </c>
      <c r="D17" s="71">
        <v>0.02</v>
      </c>
      <c r="E17" s="64"/>
      <c r="F17" s="64"/>
      <c r="G17" s="71">
        <v>1</v>
      </c>
      <c r="H17" s="71">
        <v>1</v>
      </c>
      <c r="I17" s="257"/>
      <c r="J17" s="64"/>
      <c r="K17" s="83">
        <v>3000</v>
      </c>
      <c r="L17" s="83"/>
      <c r="M17" s="83"/>
      <c r="N17" s="83"/>
      <c r="O17" s="83">
        <f t="shared" si="0"/>
        <v>3000</v>
      </c>
    </row>
    <row r="18" spans="1:15" ht="45">
      <c r="A18" s="254"/>
      <c r="B18" s="258"/>
      <c r="C18" s="55" t="s">
        <v>17</v>
      </c>
      <c r="D18" s="71">
        <v>0.02</v>
      </c>
      <c r="E18" s="64"/>
      <c r="F18" s="64"/>
      <c r="G18" s="71">
        <v>1</v>
      </c>
      <c r="H18" s="71">
        <v>1</v>
      </c>
      <c r="I18" s="257"/>
      <c r="J18" s="64"/>
      <c r="K18" s="83">
        <v>3000</v>
      </c>
      <c r="L18" s="83"/>
      <c r="M18" s="83"/>
      <c r="N18" s="83"/>
      <c r="O18" s="83">
        <f t="shared" si="0"/>
        <v>3000</v>
      </c>
    </row>
    <row r="19" spans="1:15" ht="75">
      <c r="A19" s="255"/>
      <c r="B19" s="258"/>
      <c r="C19" s="75" t="s">
        <v>24</v>
      </c>
      <c r="D19" s="76">
        <v>0.66</v>
      </c>
      <c r="E19" s="77"/>
      <c r="F19" s="77"/>
      <c r="G19" s="76">
        <v>1</v>
      </c>
      <c r="H19" s="76">
        <v>1</v>
      </c>
      <c r="I19" s="257"/>
      <c r="J19" s="83">
        <v>20000</v>
      </c>
      <c r="K19" s="83">
        <v>45000</v>
      </c>
      <c r="L19" s="83"/>
      <c r="M19" s="83"/>
      <c r="N19" s="83">
        <v>39995</v>
      </c>
      <c r="O19" s="83">
        <f t="shared" si="0"/>
        <v>104995</v>
      </c>
    </row>
    <row r="20" spans="1:15">
      <c r="A20" s="78" t="s">
        <v>28</v>
      </c>
      <c r="B20" s="78"/>
      <c r="C20" s="78"/>
      <c r="D20" s="79">
        <f>SUM(D12:D19)</f>
        <v>1</v>
      </c>
      <c r="E20" s="78"/>
      <c r="F20" s="78"/>
      <c r="G20" s="78"/>
      <c r="H20" s="80">
        <v>1</v>
      </c>
      <c r="I20" s="78"/>
      <c r="J20" s="81">
        <f>SUM(J8:J19)</f>
        <v>20000</v>
      </c>
      <c r="K20" s="81">
        <f t="shared" ref="K20:O20" si="1">SUM(K8:K19)</f>
        <v>1777643</v>
      </c>
      <c r="L20" s="81">
        <f t="shared" si="1"/>
        <v>810000</v>
      </c>
      <c r="M20" s="81">
        <f t="shared" si="1"/>
        <v>32000</v>
      </c>
      <c r="N20" s="81">
        <f t="shared" si="1"/>
        <v>44995</v>
      </c>
      <c r="O20" s="81">
        <f t="shared" si="1"/>
        <v>2684638</v>
      </c>
    </row>
    <row r="21" spans="1:15">
      <c r="A21"/>
      <c r="B21"/>
      <c r="C21"/>
      <c r="D21"/>
      <c r="H21"/>
    </row>
    <row r="22" spans="1:15" s="9" customFormat="1">
      <c r="A22"/>
      <c r="B22"/>
      <c r="C22"/>
      <c r="D22"/>
      <c r="E22"/>
      <c r="F22"/>
      <c r="G22"/>
      <c r="H22"/>
      <c r="I22"/>
      <c r="J22"/>
      <c r="K22"/>
      <c r="L22"/>
    </row>
    <row r="23" spans="1:15">
      <c r="A23"/>
      <c r="B23"/>
      <c r="C23"/>
      <c r="D23"/>
      <c r="H23"/>
    </row>
    <row r="24" spans="1:15">
      <c r="A24"/>
      <c r="B24"/>
      <c r="C24"/>
      <c r="D24"/>
      <c r="H24"/>
    </row>
    <row r="25" spans="1:15">
      <c r="A25"/>
      <c r="B25"/>
      <c r="C25"/>
      <c r="D25"/>
      <c r="H25"/>
    </row>
    <row r="26" spans="1:15">
      <c r="A26"/>
      <c r="B26"/>
      <c r="C26"/>
      <c r="D26"/>
      <c r="H26"/>
    </row>
    <row r="27" spans="1:15">
      <c r="A27"/>
      <c r="B27"/>
      <c r="C27"/>
      <c r="D27"/>
      <c r="H27"/>
    </row>
    <row r="28" spans="1:15">
      <c r="A28"/>
      <c r="B28"/>
      <c r="C28"/>
      <c r="D28"/>
      <c r="H28"/>
    </row>
    <row r="29" spans="1:15">
      <c r="A29"/>
      <c r="B29"/>
      <c r="C29"/>
      <c r="D29"/>
      <c r="H29"/>
    </row>
    <row r="30" spans="1:15">
      <c r="A30"/>
      <c r="B30"/>
      <c r="C30"/>
      <c r="D30"/>
      <c r="H30"/>
    </row>
    <row r="31" spans="1:15">
      <c r="A31"/>
      <c r="B31"/>
      <c r="C31"/>
      <c r="D31"/>
      <c r="H31"/>
    </row>
    <row r="32" spans="1:15">
      <c r="A32"/>
      <c r="B32"/>
      <c r="C32"/>
      <c r="D32"/>
      <c r="H32"/>
    </row>
    <row r="33" spans="1:8">
      <c r="A33"/>
      <c r="B33"/>
      <c r="C33"/>
      <c r="D33"/>
      <c r="H33"/>
    </row>
    <row r="34" spans="1:8">
      <c r="A34"/>
      <c r="B34"/>
      <c r="C34"/>
      <c r="D34"/>
      <c r="H34"/>
    </row>
    <row r="35" spans="1:8">
      <c r="A35"/>
      <c r="B35"/>
      <c r="C35"/>
      <c r="D35"/>
      <c r="H35"/>
    </row>
  </sheetData>
  <mergeCells count="8">
    <mergeCell ref="J6:O6"/>
    <mergeCell ref="A12:A19"/>
    <mergeCell ref="I12:I19"/>
    <mergeCell ref="B12:B19"/>
    <mergeCell ref="A2:I2"/>
    <mergeCell ref="A3:I3"/>
    <mergeCell ref="A8:A10"/>
    <mergeCell ref="B8:B10"/>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dimension ref="A1:R45"/>
  <sheetViews>
    <sheetView topLeftCell="A6" workbookViewId="0">
      <selection activeCell="A9" sqref="A9:A12"/>
    </sheetView>
  </sheetViews>
  <sheetFormatPr baseColWidth="10" defaultRowHeight="15"/>
  <cols>
    <col min="1" max="1" width="16" style="6" customWidth="1"/>
    <col min="2" max="2" width="23" style="6" customWidth="1"/>
    <col min="3" max="3" width="22.28515625" style="6" customWidth="1"/>
    <col min="4" max="4" width="19.85546875" style="5" customWidth="1"/>
    <col min="5" max="5" width="16.85546875" customWidth="1"/>
    <col min="6" max="6" width="16.7109375" customWidth="1"/>
    <col min="7" max="7" width="19.28515625" customWidth="1"/>
    <col min="8" max="8" width="15.28515625" style="9" customWidth="1"/>
    <col min="9" max="9" width="79.42578125" customWidth="1"/>
    <col min="10" max="10" width="22.140625" customWidth="1"/>
    <col min="11" max="11" width="16.140625" customWidth="1"/>
    <col min="12" max="12" width="11.5703125" customWidth="1"/>
    <col min="13" max="14" width="12" bestFit="1" customWidth="1"/>
    <col min="15" max="15" width="21.140625" customWidth="1"/>
    <col min="16" max="16" width="17.28515625" customWidth="1"/>
    <col min="17" max="17" width="3.5703125" hidden="1" customWidth="1"/>
    <col min="18" max="18" width="34.5703125" customWidth="1"/>
  </cols>
  <sheetData>
    <row r="1" spans="1:18" ht="15.75" thickBot="1"/>
    <row r="2" spans="1:18" ht="30.75" customHeight="1">
      <c r="A2" s="225" t="s">
        <v>10</v>
      </c>
      <c r="B2" s="226"/>
      <c r="C2" s="226"/>
      <c r="D2" s="226"/>
      <c r="E2" s="226"/>
      <c r="F2" s="226"/>
      <c r="G2" s="226"/>
      <c r="H2" s="226"/>
      <c r="I2" s="227"/>
    </row>
    <row r="3" spans="1:18" ht="27.75" customHeight="1">
      <c r="A3" s="228" t="s">
        <v>35</v>
      </c>
      <c r="B3" s="229"/>
      <c r="C3" s="229"/>
      <c r="D3" s="229"/>
      <c r="E3" s="229"/>
      <c r="F3" s="229"/>
      <c r="G3" s="229"/>
      <c r="H3" s="229"/>
      <c r="I3" s="230"/>
    </row>
    <row r="4" spans="1:18" ht="12.75" customHeight="1">
      <c r="A4" s="47"/>
      <c r="B4" s="48"/>
      <c r="C4" s="48"/>
      <c r="D4" s="48"/>
      <c r="E4" s="48"/>
      <c r="F4" s="48"/>
      <c r="G4" s="48"/>
      <c r="H4" s="48"/>
      <c r="I4" s="49"/>
    </row>
    <row r="5" spans="1:18" ht="18.75" customHeight="1">
      <c r="A5" s="43" t="s">
        <v>212</v>
      </c>
      <c r="B5" s="31"/>
      <c r="C5" s="31"/>
      <c r="D5" s="32"/>
      <c r="E5" s="33"/>
      <c r="F5" s="33"/>
      <c r="G5" s="33"/>
      <c r="H5" s="34"/>
      <c r="I5" s="35"/>
    </row>
    <row r="6" spans="1:18" ht="19.5" thickBot="1">
      <c r="A6" s="42" t="s">
        <v>211</v>
      </c>
      <c r="B6" s="36"/>
      <c r="C6" s="37"/>
      <c r="D6" s="38"/>
      <c r="E6" s="39"/>
      <c r="F6" s="39"/>
      <c r="G6" s="39"/>
      <c r="H6" s="40"/>
      <c r="I6" s="39"/>
      <c r="J6" s="231" t="s">
        <v>29</v>
      </c>
      <c r="K6" s="231"/>
      <c r="L6" s="231"/>
      <c r="M6" s="231"/>
      <c r="N6" s="231"/>
      <c r="O6" s="231"/>
      <c r="P6" s="137"/>
      <c r="R6" s="64"/>
    </row>
    <row r="7" spans="1:18" s="9" customFormat="1" ht="60.75" thickBot="1">
      <c r="A7" s="61" t="s">
        <v>0</v>
      </c>
      <c r="B7" s="103" t="s">
        <v>2</v>
      </c>
      <c r="C7" s="104" t="s">
        <v>1</v>
      </c>
      <c r="D7" s="105" t="s">
        <v>8</v>
      </c>
      <c r="E7" s="105" t="s">
        <v>9</v>
      </c>
      <c r="F7" s="105" t="s">
        <v>6</v>
      </c>
      <c r="G7" s="105" t="s">
        <v>4</v>
      </c>
      <c r="H7" s="59" t="s">
        <v>5</v>
      </c>
      <c r="I7" s="73" t="s">
        <v>7</v>
      </c>
      <c r="J7" s="74" t="s">
        <v>30</v>
      </c>
      <c r="K7" s="74" t="s">
        <v>31</v>
      </c>
      <c r="L7" s="74" t="s">
        <v>34</v>
      </c>
      <c r="M7" s="74" t="s">
        <v>32</v>
      </c>
      <c r="N7" s="74" t="s">
        <v>33</v>
      </c>
      <c r="O7" s="74" t="s">
        <v>28</v>
      </c>
      <c r="P7" s="138"/>
      <c r="R7" s="138" t="s">
        <v>67</v>
      </c>
    </row>
    <row r="8" spans="1:18">
      <c r="A8" s="135"/>
      <c r="B8" s="136"/>
      <c r="C8" s="134"/>
      <c r="D8" s="116"/>
      <c r="E8" s="99"/>
      <c r="F8" s="99"/>
      <c r="G8" s="99"/>
      <c r="H8" s="109"/>
      <c r="I8" s="112"/>
      <c r="J8" s="91"/>
      <c r="K8" s="91"/>
      <c r="L8" s="91"/>
      <c r="M8" s="91"/>
      <c r="N8" s="91"/>
      <c r="O8" s="91"/>
      <c r="P8" s="64"/>
      <c r="R8" s="64"/>
    </row>
    <row r="9" spans="1:18" ht="90" customHeight="1">
      <c r="A9" s="254" t="s">
        <v>141</v>
      </c>
      <c r="B9" s="243"/>
      <c r="C9" s="185" t="s">
        <v>142</v>
      </c>
      <c r="D9" s="141"/>
      <c r="E9" s="151"/>
      <c r="F9" s="152"/>
      <c r="G9" s="153"/>
      <c r="H9" s="153"/>
      <c r="I9" s="159" t="s">
        <v>76</v>
      </c>
      <c r="J9" s="64"/>
      <c r="K9" s="83"/>
      <c r="L9" s="83"/>
      <c r="M9" s="83"/>
      <c r="N9" s="83"/>
      <c r="O9" s="83"/>
      <c r="P9" s="71"/>
      <c r="R9" s="69"/>
    </row>
    <row r="10" spans="1:18" ht="51.75">
      <c r="A10" s="254"/>
      <c r="B10" s="244"/>
      <c r="C10" s="185" t="s">
        <v>143</v>
      </c>
      <c r="D10" s="86"/>
      <c r="E10" s="163"/>
      <c r="F10" s="161"/>
      <c r="G10" s="162"/>
      <c r="H10" s="162"/>
      <c r="I10" s="160" t="s">
        <v>77</v>
      </c>
      <c r="J10" s="87"/>
      <c r="K10" s="164"/>
      <c r="L10" s="87"/>
      <c r="M10" s="87"/>
      <c r="N10" s="87"/>
      <c r="O10" s="83"/>
      <c r="P10" s="71"/>
      <c r="R10" s="69"/>
    </row>
    <row r="11" spans="1:18" ht="86.25">
      <c r="A11" s="254"/>
      <c r="B11" s="244"/>
      <c r="C11" s="184" t="s">
        <v>144</v>
      </c>
      <c r="D11" s="86"/>
      <c r="E11" s="55"/>
      <c r="F11" s="55"/>
      <c r="G11" s="165"/>
      <c r="H11" s="162"/>
      <c r="I11" s="160" t="s">
        <v>79</v>
      </c>
      <c r="J11" s="87"/>
      <c r="K11" s="92"/>
      <c r="L11" s="87"/>
      <c r="M11" s="87"/>
      <c r="N11" s="87"/>
      <c r="O11" s="83"/>
      <c r="P11" s="71"/>
      <c r="R11" s="69"/>
    </row>
    <row r="12" spans="1:18" ht="51.75">
      <c r="A12" s="254"/>
      <c r="B12" s="245"/>
      <c r="C12" s="185" t="s">
        <v>145</v>
      </c>
      <c r="D12" s="71"/>
      <c r="E12" s="145"/>
      <c r="F12" s="151"/>
      <c r="G12" s="141"/>
      <c r="H12" s="64"/>
      <c r="I12" s="102" t="s">
        <v>81</v>
      </c>
      <c r="J12" s="64"/>
      <c r="K12" s="83"/>
      <c r="L12" s="64"/>
      <c r="M12" s="64"/>
      <c r="N12" s="64"/>
      <c r="O12" s="83"/>
      <c r="P12" s="71"/>
      <c r="Q12" s="72">
        <f>SUM(P9:P12)</f>
        <v>0</v>
      </c>
      <c r="R12" s="64"/>
    </row>
    <row r="13" spans="1:18" ht="14.25" customHeight="1">
      <c r="A13" s="110"/>
      <c r="B13" s="99"/>
      <c r="C13" s="97"/>
      <c r="D13" s="117"/>
      <c r="E13" s="90"/>
      <c r="F13" s="90"/>
      <c r="G13" s="90"/>
      <c r="H13" s="90"/>
      <c r="I13" s="160"/>
      <c r="J13" s="99"/>
      <c r="K13" s="94"/>
      <c r="L13" s="94"/>
      <c r="M13" s="94"/>
      <c r="N13" s="94"/>
      <c r="O13" s="94"/>
      <c r="P13" s="143"/>
      <c r="R13" s="142"/>
    </row>
    <row r="14" spans="1:18" ht="1.5" hidden="1" customHeight="1">
      <c r="A14" s="254"/>
      <c r="B14" s="64"/>
      <c r="C14" s="85"/>
      <c r="D14" s="68"/>
      <c r="E14" s="64"/>
      <c r="F14" s="64"/>
      <c r="G14" s="64"/>
      <c r="H14" s="64"/>
      <c r="I14" s="160"/>
      <c r="J14" s="64"/>
      <c r="K14" s="64"/>
      <c r="L14" s="64"/>
      <c r="M14" s="64"/>
      <c r="N14" s="64"/>
      <c r="O14" s="64"/>
    </row>
    <row r="15" spans="1:18" ht="15" hidden="1" customHeight="1">
      <c r="A15" s="254"/>
      <c r="B15" s="64"/>
      <c r="C15" s="85"/>
      <c r="D15" s="68"/>
      <c r="E15" s="64"/>
      <c r="F15" s="64"/>
      <c r="G15" s="64"/>
      <c r="H15" s="64"/>
      <c r="I15" s="160"/>
      <c r="J15" s="64"/>
      <c r="K15" s="64"/>
      <c r="L15" s="64"/>
      <c r="M15" s="64"/>
      <c r="N15" s="64"/>
      <c r="O15" s="64"/>
    </row>
    <row r="16" spans="1:18" ht="15" hidden="1" customHeight="1">
      <c r="A16" s="254"/>
      <c r="B16" s="64"/>
      <c r="C16" s="85"/>
      <c r="D16" s="68"/>
      <c r="E16" s="64"/>
      <c r="F16" s="64"/>
      <c r="G16" s="64"/>
      <c r="H16" s="64"/>
      <c r="I16" s="160"/>
      <c r="J16" s="64"/>
      <c r="K16" s="64"/>
      <c r="L16" s="64"/>
      <c r="M16" s="64"/>
      <c r="N16" s="64"/>
      <c r="O16" s="64"/>
    </row>
    <row r="17" spans="1:18" ht="15" hidden="1" customHeight="1">
      <c r="A17" s="64"/>
      <c r="B17" s="64"/>
      <c r="C17" s="262"/>
      <c r="D17" s="68"/>
      <c r="E17" s="64"/>
      <c r="F17" s="64"/>
      <c r="G17" s="64"/>
      <c r="H17" s="64"/>
      <c r="I17" s="160"/>
      <c r="J17" s="64"/>
      <c r="K17" s="64"/>
      <c r="L17" s="64"/>
      <c r="M17" s="64"/>
      <c r="N17" s="64"/>
      <c r="O17" s="64"/>
    </row>
    <row r="18" spans="1:18" ht="15" hidden="1" customHeight="1">
      <c r="A18" s="64"/>
      <c r="B18" s="64"/>
      <c r="C18" s="262"/>
      <c r="D18" s="68"/>
      <c r="E18" s="64"/>
      <c r="F18" s="64"/>
      <c r="G18" s="64"/>
      <c r="H18" s="64"/>
      <c r="I18" s="160"/>
      <c r="J18" s="64"/>
      <c r="K18" s="64"/>
      <c r="L18" s="64"/>
      <c r="M18" s="64"/>
      <c r="N18" s="64"/>
      <c r="O18" s="64"/>
    </row>
    <row r="19" spans="1:18" ht="15" hidden="1" customHeight="1">
      <c r="A19" s="64"/>
      <c r="B19" s="64"/>
      <c r="C19" s="262"/>
      <c r="D19" s="68"/>
      <c r="E19" s="64"/>
      <c r="F19" s="64"/>
      <c r="G19" s="64"/>
      <c r="H19" s="64"/>
      <c r="I19" s="160"/>
      <c r="J19" s="64"/>
      <c r="K19" s="64"/>
      <c r="L19" s="64"/>
      <c r="M19" s="64"/>
      <c r="N19" s="64"/>
      <c r="O19" s="64"/>
    </row>
    <row r="20" spans="1:18" ht="15" hidden="1" customHeight="1">
      <c r="A20" s="64"/>
      <c r="B20" s="64"/>
      <c r="C20" s="262"/>
      <c r="D20" s="68"/>
      <c r="E20" s="64"/>
      <c r="F20" s="64"/>
      <c r="G20" s="64"/>
      <c r="H20" s="64"/>
      <c r="I20" s="160"/>
      <c r="J20" s="64"/>
      <c r="K20" s="64"/>
      <c r="L20" s="64"/>
      <c r="M20" s="64"/>
      <c r="N20" s="64"/>
      <c r="O20" s="64"/>
    </row>
    <row r="21" spans="1:18" ht="15" hidden="1" customHeight="1">
      <c r="A21" s="64"/>
      <c r="B21" s="64"/>
      <c r="C21" s="262"/>
      <c r="D21" s="68"/>
      <c r="E21" s="64"/>
      <c r="F21" s="64"/>
      <c r="G21" s="64"/>
      <c r="H21" s="64"/>
      <c r="I21" s="160"/>
      <c r="J21" s="64"/>
      <c r="K21" s="64"/>
      <c r="L21" s="64"/>
      <c r="M21" s="64"/>
      <c r="N21" s="64"/>
      <c r="O21" s="64"/>
    </row>
    <row r="22" spans="1:18">
      <c r="A22" s="62"/>
      <c r="B22" s="62"/>
      <c r="C22" s="62"/>
      <c r="D22" s="68"/>
      <c r="E22" s="64"/>
      <c r="F22" s="64"/>
      <c r="G22" s="64"/>
      <c r="H22" s="70"/>
      <c r="I22" s="175"/>
      <c r="J22" s="64"/>
      <c r="K22" s="64"/>
      <c r="L22" s="64"/>
      <c r="M22" s="64"/>
      <c r="N22" s="77"/>
      <c r="O22" s="77"/>
      <c r="P22" s="77"/>
      <c r="R22" s="77"/>
    </row>
    <row r="23" spans="1:18">
      <c r="A23" s="263" t="s">
        <v>146</v>
      </c>
      <c r="B23" s="263"/>
      <c r="C23" s="263"/>
      <c r="D23" s="263"/>
      <c r="E23" s="263"/>
      <c r="F23" s="263"/>
      <c r="G23" s="263"/>
      <c r="H23" s="263"/>
      <c r="I23" s="182"/>
      <c r="J23" s="101"/>
      <c r="K23" s="101"/>
      <c r="L23" s="101"/>
      <c r="M23" s="101"/>
      <c r="N23" s="101"/>
      <c r="O23" s="101"/>
      <c r="P23" s="90"/>
      <c r="Q23" s="64"/>
      <c r="R23" s="90"/>
    </row>
    <row r="25" spans="1:18" ht="15.75" thickBot="1"/>
    <row r="26" spans="1:18" ht="75" customHeight="1">
      <c r="A26" s="186" t="s">
        <v>147</v>
      </c>
      <c r="B26" s="187" t="s">
        <v>148</v>
      </c>
      <c r="C26" s="186" t="s">
        <v>149</v>
      </c>
      <c r="D26" s="186" t="s">
        <v>150</v>
      </c>
      <c r="E26" s="187">
        <v>58</v>
      </c>
      <c r="F26" s="186" t="s">
        <v>151</v>
      </c>
      <c r="G26" s="186" t="s">
        <v>152</v>
      </c>
      <c r="H26" s="186" t="s">
        <v>153</v>
      </c>
      <c r="I26" s="188">
        <v>4750000</v>
      </c>
      <c r="J26" s="188">
        <v>0</v>
      </c>
      <c r="K26" s="189" t="s">
        <v>154</v>
      </c>
      <c r="O26" s="111"/>
    </row>
    <row r="27" spans="1:18" ht="45.75" customHeight="1">
      <c r="A27" s="190" t="s">
        <v>147</v>
      </c>
      <c r="B27" s="191" t="s">
        <v>148</v>
      </c>
      <c r="C27" s="190" t="s">
        <v>149</v>
      </c>
      <c r="D27" s="190" t="s">
        <v>155</v>
      </c>
      <c r="E27" s="191">
        <v>59</v>
      </c>
      <c r="F27" s="190" t="s">
        <v>151</v>
      </c>
      <c r="G27" s="190" t="s">
        <v>156</v>
      </c>
      <c r="H27" s="190" t="s">
        <v>157</v>
      </c>
      <c r="I27" s="192">
        <v>5000000</v>
      </c>
      <c r="J27" s="192">
        <v>0</v>
      </c>
      <c r="K27" s="193" t="s">
        <v>154</v>
      </c>
      <c r="O27" s="111"/>
    </row>
    <row r="28" spans="1:18" ht="56.25" customHeight="1">
      <c r="A28" s="190" t="s">
        <v>147</v>
      </c>
      <c r="B28" s="191" t="s">
        <v>148</v>
      </c>
      <c r="C28" s="190" t="s">
        <v>149</v>
      </c>
      <c r="D28" s="190" t="s">
        <v>158</v>
      </c>
      <c r="E28" s="191">
        <v>66</v>
      </c>
      <c r="F28" s="190" t="s">
        <v>151</v>
      </c>
      <c r="G28" s="190" t="s">
        <v>159</v>
      </c>
      <c r="H28" s="190" t="s">
        <v>160</v>
      </c>
      <c r="I28" s="192">
        <v>6250000</v>
      </c>
      <c r="J28" s="192">
        <v>0</v>
      </c>
      <c r="K28" s="193" t="s">
        <v>154</v>
      </c>
    </row>
    <row r="29" spans="1:18" ht="74.25" customHeight="1">
      <c r="A29" s="190" t="s">
        <v>147</v>
      </c>
      <c r="B29" s="191" t="s">
        <v>148</v>
      </c>
      <c r="C29" s="190" t="s">
        <v>149</v>
      </c>
      <c r="D29" s="190" t="s">
        <v>161</v>
      </c>
      <c r="E29" s="191">
        <v>68</v>
      </c>
      <c r="F29" s="190" t="s">
        <v>151</v>
      </c>
      <c r="G29" s="190" t="s">
        <v>162</v>
      </c>
      <c r="H29" s="190" t="s">
        <v>163</v>
      </c>
      <c r="I29" s="192">
        <v>6250000</v>
      </c>
      <c r="J29" s="192">
        <v>0</v>
      </c>
      <c r="K29" s="193" t="s">
        <v>154</v>
      </c>
    </row>
    <row r="30" spans="1:18" ht="68.25" customHeight="1">
      <c r="A30" s="190" t="s">
        <v>147</v>
      </c>
      <c r="B30" s="191" t="s">
        <v>148</v>
      </c>
      <c r="C30" s="190" t="s">
        <v>149</v>
      </c>
      <c r="D30" s="190" t="s">
        <v>164</v>
      </c>
      <c r="E30" s="191">
        <v>186</v>
      </c>
      <c r="F30" s="190" t="s">
        <v>165</v>
      </c>
      <c r="G30" s="190" t="s">
        <v>166</v>
      </c>
      <c r="H30" s="190" t="s">
        <v>167</v>
      </c>
      <c r="I30" s="192">
        <v>15000000</v>
      </c>
      <c r="J30" s="192">
        <v>980</v>
      </c>
      <c r="K30" s="193" t="s">
        <v>168</v>
      </c>
    </row>
    <row r="31" spans="1:18" ht="15.75" hidden="1" customHeight="1">
      <c r="A31" s="190" t="s">
        <v>147</v>
      </c>
      <c r="B31" s="191" t="s">
        <v>169</v>
      </c>
      <c r="C31" s="190" t="s">
        <v>149</v>
      </c>
      <c r="D31" s="190" t="s">
        <v>170</v>
      </c>
      <c r="E31" s="191">
        <v>373</v>
      </c>
      <c r="F31" s="190" t="s">
        <v>171</v>
      </c>
      <c r="G31" s="190" t="s">
        <v>166</v>
      </c>
      <c r="H31" s="190" t="s">
        <v>167</v>
      </c>
      <c r="I31" s="192">
        <v>6000000</v>
      </c>
      <c r="J31" s="192">
        <v>0</v>
      </c>
      <c r="K31" s="193" t="s">
        <v>154</v>
      </c>
    </row>
    <row r="32" spans="1:18" ht="43.5" customHeight="1">
      <c r="A32" s="190" t="s">
        <v>147</v>
      </c>
      <c r="B32" s="191" t="s">
        <v>148</v>
      </c>
      <c r="C32" s="190" t="s">
        <v>149</v>
      </c>
      <c r="D32" s="190" t="s">
        <v>170</v>
      </c>
      <c r="E32" s="191">
        <v>373</v>
      </c>
      <c r="F32" s="190" t="s">
        <v>171</v>
      </c>
      <c r="G32" s="190" t="s">
        <v>166</v>
      </c>
      <c r="H32" s="190" t="s">
        <v>167</v>
      </c>
      <c r="I32" s="192">
        <v>3000000</v>
      </c>
      <c r="J32" s="192">
        <v>7740</v>
      </c>
      <c r="K32" s="193" t="s">
        <v>168</v>
      </c>
    </row>
    <row r="33" spans="1:11" ht="36.75" customHeight="1">
      <c r="A33" s="190" t="s">
        <v>147</v>
      </c>
      <c r="B33" s="191" t="s">
        <v>148</v>
      </c>
      <c r="C33" s="190" t="s">
        <v>149</v>
      </c>
      <c r="D33" s="190" t="s">
        <v>172</v>
      </c>
      <c r="E33" s="191">
        <v>383</v>
      </c>
      <c r="F33" s="190" t="s">
        <v>173</v>
      </c>
      <c r="G33" s="190" t="s">
        <v>159</v>
      </c>
      <c r="H33" s="190" t="s">
        <v>160</v>
      </c>
      <c r="I33" s="192">
        <v>7500000</v>
      </c>
      <c r="J33" s="192">
        <v>3750000</v>
      </c>
      <c r="K33" s="193" t="s">
        <v>168</v>
      </c>
    </row>
    <row r="34" spans="1:11" ht="32.25" customHeight="1">
      <c r="A34" s="190" t="s">
        <v>147</v>
      </c>
      <c r="B34" s="191" t="s">
        <v>148</v>
      </c>
      <c r="C34" s="190" t="s">
        <v>149</v>
      </c>
      <c r="D34" s="190" t="s">
        <v>174</v>
      </c>
      <c r="E34" s="191">
        <v>390</v>
      </c>
      <c r="F34" s="190" t="s">
        <v>173</v>
      </c>
      <c r="G34" s="190" t="s">
        <v>152</v>
      </c>
      <c r="H34" s="190" t="s">
        <v>153</v>
      </c>
      <c r="I34" s="192">
        <v>5700000</v>
      </c>
      <c r="J34" s="192">
        <v>2850000</v>
      </c>
      <c r="K34" s="193" t="s">
        <v>168</v>
      </c>
    </row>
    <row r="35" spans="1:11" ht="36" customHeight="1">
      <c r="A35" s="190" t="s">
        <v>147</v>
      </c>
      <c r="B35" s="191" t="s">
        <v>148</v>
      </c>
      <c r="C35" s="190" t="s">
        <v>149</v>
      </c>
      <c r="D35" s="190" t="s">
        <v>175</v>
      </c>
      <c r="E35" s="191">
        <v>391</v>
      </c>
      <c r="F35" s="190" t="s">
        <v>173</v>
      </c>
      <c r="G35" s="190" t="s">
        <v>156</v>
      </c>
      <c r="H35" s="190" t="s">
        <v>157</v>
      </c>
      <c r="I35" s="192">
        <v>6000000</v>
      </c>
      <c r="J35" s="192">
        <v>3000000</v>
      </c>
      <c r="K35" s="193" t="s">
        <v>168</v>
      </c>
    </row>
    <row r="36" spans="1:11" ht="41.25" customHeight="1">
      <c r="A36" s="190" t="s">
        <v>147</v>
      </c>
      <c r="B36" s="191" t="s">
        <v>148</v>
      </c>
      <c r="C36" s="190" t="s">
        <v>149</v>
      </c>
      <c r="D36" s="190" t="s">
        <v>176</v>
      </c>
      <c r="E36" s="191">
        <v>396</v>
      </c>
      <c r="F36" s="190" t="s">
        <v>173</v>
      </c>
      <c r="G36" s="190" t="s">
        <v>177</v>
      </c>
      <c r="H36" s="190" t="s">
        <v>178</v>
      </c>
      <c r="I36" s="192">
        <v>9000000</v>
      </c>
      <c r="J36" s="192">
        <v>4500000</v>
      </c>
      <c r="K36" s="193" t="s">
        <v>168</v>
      </c>
    </row>
    <row r="37" spans="1:11" ht="27" customHeight="1">
      <c r="A37" s="190" t="s">
        <v>147</v>
      </c>
      <c r="B37" s="191" t="s">
        <v>148</v>
      </c>
      <c r="C37" s="190" t="s">
        <v>149</v>
      </c>
      <c r="D37" s="190" t="s">
        <v>179</v>
      </c>
      <c r="E37" s="191">
        <v>381</v>
      </c>
      <c r="F37" s="190" t="s">
        <v>180</v>
      </c>
      <c r="G37" s="190" t="s">
        <v>181</v>
      </c>
      <c r="H37" s="190" t="s">
        <v>182</v>
      </c>
      <c r="I37" s="192">
        <v>20000000</v>
      </c>
      <c r="J37" s="192">
        <v>0</v>
      </c>
      <c r="K37" s="193" t="s">
        <v>154</v>
      </c>
    </row>
    <row r="38" spans="1:11" ht="38.25">
      <c r="A38" s="190" t="s">
        <v>183</v>
      </c>
      <c r="B38" s="191" t="s">
        <v>148</v>
      </c>
      <c r="C38" s="190" t="s">
        <v>184</v>
      </c>
      <c r="D38" s="190" t="s">
        <v>179</v>
      </c>
      <c r="E38" s="191">
        <v>381</v>
      </c>
      <c r="F38" s="190" t="s">
        <v>180</v>
      </c>
      <c r="G38" s="190" t="s">
        <v>181</v>
      </c>
      <c r="H38" s="190" t="s">
        <v>182</v>
      </c>
      <c r="I38" s="192">
        <v>3800000</v>
      </c>
      <c r="J38" s="192">
        <v>0</v>
      </c>
      <c r="K38" s="193" t="s">
        <v>154</v>
      </c>
    </row>
    <row r="39" spans="1:11" ht="65.25" customHeight="1">
      <c r="A39" s="190" t="s">
        <v>185</v>
      </c>
      <c r="B39" s="191" t="s">
        <v>148</v>
      </c>
      <c r="C39" s="190" t="s">
        <v>186</v>
      </c>
      <c r="D39" s="190" t="s">
        <v>187</v>
      </c>
      <c r="E39" s="191">
        <v>57</v>
      </c>
      <c r="F39" s="190" t="s">
        <v>151</v>
      </c>
      <c r="G39" s="190" t="s">
        <v>188</v>
      </c>
      <c r="H39" s="190" t="s">
        <v>189</v>
      </c>
      <c r="I39" s="192">
        <v>1950000</v>
      </c>
      <c r="J39" s="192">
        <v>0</v>
      </c>
      <c r="K39" s="193" t="s">
        <v>154</v>
      </c>
    </row>
    <row r="40" spans="1:11" ht="58.5" customHeight="1" thickBot="1">
      <c r="A40" s="194" t="s">
        <v>185</v>
      </c>
      <c r="B40" s="195" t="s">
        <v>148</v>
      </c>
      <c r="C40" s="194" t="s">
        <v>186</v>
      </c>
      <c r="D40" s="194" t="s">
        <v>190</v>
      </c>
      <c r="E40" s="195">
        <v>173</v>
      </c>
      <c r="F40" s="194" t="s">
        <v>191</v>
      </c>
      <c r="G40" s="194" t="s">
        <v>188</v>
      </c>
      <c r="H40" s="194" t="s">
        <v>189</v>
      </c>
      <c r="I40" s="196">
        <v>650000</v>
      </c>
      <c r="J40" s="196">
        <v>0</v>
      </c>
      <c r="K40" s="197" t="s">
        <v>154</v>
      </c>
    </row>
    <row r="41" spans="1:11" ht="60" customHeight="1">
      <c r="A41" s="186" t="s">
        <v>147</v>
      </c>
      <c r="B41" s="187" t="s">
        <v>169</v>
      </c>
      <c r="C41" s="186" t="s">
        <v>149</v>
      </c>
      <c r="D41" s="186" t="s">
        <v>192</v>
      </c>
      <c r="E41" s="187">
        <v>224</v>
      </c>
      <c r="F41" s="186" t="s">
        <v>193</v>
      </c>
      <c r="G41" s="186" t="s">
        <v>194</v>
      </c>
      <c r="H41" s="186" t="s">
        <v>195</v>
      </c>
      <c r="I41" s="188">
        <v>0</v>
      </c>
      <c r="J41" s="188">
        <v>0</v>
      </c>
      <c r="K41" s="189" t="s">
        <v>154</v>
      </c>
    </row>
    <row r="42" spans="1:11" ht="67.5" customHeight="1" thickBot="1">
      <c r="A42" s="202" t="s">
        <v>147</v>
      </c>
      <c r="B42" s="203" t="s">
        <v>148</v>
      </c>
      <c r="C42" s="194" t="s">
        <v>149</v>
      </c>
      <c r="D42" s="194" t="s">
        <v>192</v>
      </c>
      <c r="E42" s="195">
        <v>224</v>
      </c>
      <c r="F42" s="194" t="s">
        <v>193</v>
      </c>
      <c r="G42" s="194" t="s">
        <v>194</v>
      </c>
      <c r="H42" s="194" t="s">
        <v>195</v>
      </c>
      <c r="I42" s="196">
        <v>8320364</v>
      </c>
      <c r="J42" s="196">
        <v>0</v>
      </c>
      <c r="K42" s="197" t="s">
        <v>154</v>
      </c>
    </row>
    <row r="43" spans="1:11" ht="15.75" thickBot="1">
      <c r="A43" s="201"/>
      <c r="B43" s="199"/>
      <c r="C43" s="198"/>
      <c r="D43" s="198"/>
      <c r="E43" s="199"/>
      <c r="F43" s="198"/>
      <c r="G43" s="198"/>
      <c r="H43" s="198"/>
      <c r="I43" s="200"/>
      <c r="J43" s="200"/>
      <c r="K43" s="199"/>
    </row>
    <row r="44" spans="1:11" ht="38.25">
      <c r="A44" s="190" t="s">
        <v>196</v>
      </c>
      <c r="B44" s="187" t="s">
        <v>148</v>
      </c>
      <c r="C44" s="186" t="s">
        <v>197</v>
      </c>
      <c r="D44" s="186" t="s">
        <v>198</v>
      </c>
      <c r="E44" s="187">
        <v>291</v>
      </c>
      <c r="F44" s="186" t="s">
        <v>199</v>
      </c>
      <c r="G44" s="186" t="s">
        <v>200</v>
      </c>
      <c r="H44" s="186" t="s">
        <v>201</v>
      </c>
      <c r="I44" s="188">
        <v>9987846</v>
      </c>
      <c r="J44" s="188">
        <v>0</v>
      </c>
      <c r="K44" s="189" t="s">
        <v>154</v>
      </c>
    </row>
    <row r="45" spans="1:11" ht="39" thickBot="1">
      <c r="A45" s="194" t="s">
        <v>196</v>
      </c>
      <c r="B45" s="195" t="s">
        <v>148</v>
      </c>
      <c r="C45" s="194" t="s">
        <v>197</v>
      </c>
      <c r="D45" s="194" t="s">
        <v>198</v>
      </c>
      <c r="E45" s="195">
        <v>292</v>
      </c>
      <c r="F45" s="194" t="s">
        <v>199</v>
      </c>
      <c r="G45" s="194" t="s">
        <v>200</v>
      </c>
      <c r="H45" s="194" t="s">
        <v>201</v>
      </c>
      <c r="I45" s="196">
        <v>15633172</v>
      </c>
      <c r="J45" s="196">
        <v>0</v>
      </c>
      <c r="K45" s="197" t="s">
        <v>154</v>
      </c>
    </row>
  </sheetData>
  <mergeCells count="8">
    <mergeCell ref="A23:H23"/>
    <mergeCell ref="B9:B12"/>
    <mergeCell ref="A9:A12"/>
    <mergeCell ref="A2:I2"/>
    <mergeCell ref="A3:I3"/>
    <mergeCell ref="J6:O6"/>
    <mergeCell ref="A14:A16"/>
    <mergeCell ref="C17:C21"/>
  </mergeCells>
  <pageMargins left="0.7" right="0.7" top="0.75" bottom="0.75" header="0.3" footer="0.3"/>
  <pageSetup paperSize="9" orientation="portrait" horizontalDpi="0" verticalDpi="0" r:id="rId1"/>
  <legacyDrawing r:id="rId2"/>
</worksheet>
</file>

<file path=xl/worksheets/sheet5.xml><?xml version="1.0" encoding="utf-8"?>
<worksheet xmlns="http://schemas.openxmlformats.org/spreadsheetml/2006/main" xmlns:r="http://schemas.openxmlformats.org/officeDocument/2006/relationships">
  <dimension ref="A1:Q17"/>
  <sheetViews>
    <sheetView topLeftCell="G10" workbookViewId="0">
      <selection activeCell="N22" sqref="N22"/>
    </sheetView>
  </sheetViews>
  <sheetFormatPr baseColWidth="10" defaultRowHeight="15"/>
  <cols>
    <col min="1" max="1" width="16" style="6" customWidth="1"/>
    <col min="2" max="2" width="12.28515625" style="6" customWidth="1"/>
    <col min="3" max="3" width="16.140625" style="6" customWidth="1"/>
    <col min="4" max="4" width="12.42578125" style="5" customWidth="1"/>
    <col min="5" max="5" width="13" customWidth="1"/>
    <col min="6" max="6" width="14.140625" customWidth="1"/>
    <col min="7" max="7" width="13.28515625" customWidth="1"/>
    <col min="8" max="8" width="15.28515625" style="9" customWidth="1"/>
    <col min="9" max="9" width="79.42578125" customWidth="1"/>
    <col min="10" max="10" width="22.140625" customWidth="1"/>
    <col min="11" max="11" width="12" customWidth="1"/>
    <col min="12" max="12" width="11.5703125" customWidth="1"/>
    <col min="13" max="14" width="12" bestFit="1" customWidth="1"/>
    <col min="15" max="15" width="14.7109375" bestFit="1" customWidth="1"/>
  </cols>
  <sheetData>
    <row r="1" spans="1:17" ht="15.75" thickBot="1"/>
    <row r="2" spans="1:17" ht="30.75" customHeight="1">
      <c r="A2" s="225" t="s">
        <v>10</v>
      </c>
      <c r="B2" s="226"/>
      <c r="C2" s="226"/>
      <c r="D2" s="226"/>
      <c r="E2" s="226"/>
      <c r="F2" s="226"/>
      <c r="G2" s="226"/>
      <c r="H2" s="226"/>
      <c r="I2" s="227"/>
    </row>
    <row r="3" spans="1:17" ht="27.75" customHeight="1">
      <c r="A3" s="228" t="s">
        <v>35</v>
      </c>
      <c r="B3" s="229"/>
      <c r="C3" s="229"/>
      <c r="D3" s="229"/>
      <c r="E3" s="229"/>
      <c r="F3" s="229"/>
      <c r="G3" s="229"/>
      <c r="H3" s="229"/>
      <c r="I3" s="230"/>
    </row>
    <row r="4" spans="1:17" ht="12.75" customHeight="1">
      <c r="A4" s="50"/>
      <c r="B4" s="51"/>
      <c r="C4" s="51"/>
      <c r="D4" s="51"/>
      <c r="E4" s="51"/>
      <c r="F4" s="51"/>
      <c r="G4" s="51"/>
      <c r="H4" s="51"/>
      <c r="I4" s="52"/>
    </row>
    <row r="5" spans="1:17" ht="18.75" customHeight="1">
      <c r="A5" s="43" t="s">
        <v>18</v>
      </c>
      <c r="B5" s="31"/>
      <c r="C5" s="31"/>
      <c r="D5" s="32"/>
      <c r="E5" s="33"/>
      <c r="F5" s="33"/>
      <c r="G5" s="33"/>
      <c r="H5" s="34"/>
      <c r="I5" s="35"/>
    </row>
    <row r="6" spans="1:17" ht="19.5" thickBot="1">
      <c r="A6" s="42" t="s">
        <v>53</v>
      </c>
      <c r="B6" s="36"/>
      <c r="C6" s="37"/>
      <c r="D6" s="38"/>
      <c r="E6" s="39"/>
      <c r="F6" s="39"/>
      <c r="G6" s="39"/>
      <c r="H6" s="40"/>
      <c r="I6" s="39"/>
      <c r="J6" s="231" t="s">
        <v>29</v>
      </c>
      <c r="K6" s="231"/>
      <c r="L6" s="231"/>
      <c r="M6" s="231"/>
      <c r="N6" s="231"/>
      <c r="O6" s="231"/>
    </row>
    <row r="7" spans="1:17" s="9" customFormat="1" ht="60.75" thickBot="1">
      <c r="A7" s="61" t="s">
        <v>0</v>
      </c>
      <c r="B7" s="103" t="s">
        <v>2</v>
      </c>
      <c r="C7" s="104" t="s">
        <v>1</v>
      </c>
      <c r="D7" s="105" t="s">
        <v>8</v>
      </c>
      <c r="E7" s="105" t="s">
        <v>9</v>
      </c>
      <c r="F7" s="105" t="s">
        <v>6</v>
      </c>
      <c r="G7" s="105" t="s">
        <v>4</v>
      </c>
      <c r="H7" s="59" t="s">
        <v>5</v>
      </c>
      <c r="I7" s="73" t="s">
        <v>7</v>
      </c>
      <c r="J7" s="74" t="s">
        <v>30</v>
      </c>
      <c r="K7" s="74" t="s">
        <v>31</v>
      </c>
      <c r="L7" s="74" t="s">
        <v>34</v>
      </c>
      <c r="M7" s="74" t="s">
        <v>32</v>
      </c>
      <c r="N7" s="74" t="s">
        <v>33</v>
      </c>
      <c r="O7" s="74" t="s">
        <v>28</v>
      </c>
    </row>
    <row r="8" spans="1:17" ht="92.25" customHeight="1">
      <c r="A8" s="259" t="s">
        <v>56</v>
      </c>
      <c r="B8" s="264">
        <v>1</v>
      </c>
      <c r="C8" s="95" t="s">
        <v>54</v>
      </c>
      <c r="D8" s="114">
        <v>0.56999999999999995</v>
      </c>
      <c r="E8" s="106"/>
      <c r="F8" s="106"/>
      <c r="G8" s="60">
        <v>1</v>
      </c>
      <c r="H8" s="60">
        <v>1</v>
      </c>
      <c r="I8" s="98" t="s">
        <v>57</v>
      </c>
      <c r="J8" s="120">
        <v>16198</v>
      </c>
      <c r="K8" s="84">
        <v>17359</v>
      </c>
      <c r="L8" s="84"/>
      <c r="M8" s="84"/>
      <c r="N8" s="84"/>
      <c r="O8" s="84">
        <f>SUM(J8:N8)</f>
        <v>33557</v>
      </c>
      <c r="P8" s="113"/>
      <c r="Q8" s="113"/>
    </row>
    <row r="9" spans="1:17" ht="25.5">
      <c r="A9" s="259"/>
      <c r="B9" s="264"/>
      <c r="C9" s="96" t="s">
        <v>55</v>
      </c>
      <c r="D9" s="115">
        <v>0.17</v>
      </c>
      <c r="E9" s="70"/>
      <c r="F9" s="70"/>
      <c r="G9" s="93">
        <v>0.8</v>
      </c>
      <c r="H9" s="93">
        <v>1</v>
      </c>
      <c r="I9" s="102"/>
      <c r="J9" s="84"/>
      <c r="K9" s="84">
        <v>10000</v>
      </c>
      <c r="L9" s="70"/>
      <c r="M9" s="70"/>
      <c r="N9" s="70"/>
      <c r="O9" s="84">
        <f t="shared" ref="O9:O10" si="0">SUM(J9:N9)</f>
        <v>10000</v>
      </c>
      <c r="P9" s="113"/>
      <c r="Q9" s="113"/>
    </row>
    <row r="10" spans="1:17" ht="87" customHeight="1">
      <c r="A10" s="259"/>
      <c r="B10" s="264"/>
      <c r="C10" s="119" t="s">
        <v>64</v>
      </c>
      <c r="D10" s="115">
        <v>0.26</v>
      </c>
      <c r="E10" s="70"/>
      <c r="F10" s="70"/>
      <c r="G10" s="93">
        <v>0.8</v>
      </c>
      <c r="H10" s="93">
        <v>0.8</v>
      </c>
      <c r="I10" s="121" t="s">
        <v>58</v>
      </c>
      <c r="J10" s="70"/>
      <c r="K10" s="70">
        <v>15000</v>
      </c>
      <c r="L10" s="70"/>
      <c r="M10" s="70"/>
      <c r="N10" s="70"/>
      <c r="O10" s="84">
        <f t="shared" si="0"/>
        <v>15000</v>
      </c>
      <c r="Q10" s="113"/>
    </row>
    <row r="11" spans="1:17">
      <c r="A11" s="62"/>
      <c r="B11" s="62"/>
      <c r="C11" s="108"/>
      <c r="D11" s="116">
        <f>SUM(D8:D10)</f>
        <v>1</v>
      </c>
      <c r="E11" s="99"/>
      <c r="F11" s="99"/>
      <c r="G11" s="99"/>
      <c r="H11" s="109">
        <v>0.93333333333333324</v>
      </c>
      <c r="I11" s="112"/>
      <c r="J11" s="91">
        <f>SUM(J8:J10)</f>
        <v>16198</v>
      </c>
      <c r="K11" s="91">
        <f t="shared" ref="K11:O11" si="1">SUM(K8:K10)</f>
        <v>42359</v>
      </c>
      <c r="L11" s="91">
        <f t="shared" si="1"/>
        <v>0</v>
      </c>
      <c r="M11" s="91">
        <f t="shared" si="1"/>
        <v>0</v>
      </c>
      <c r="N11" s="91">
        <f t="shared" si="1"/>
        <v>0</v>
      </c>
      <c r="O11" s="91">
        <f t="shared" si="1"/>
        <v>58557</v>
      </c>
    </row>
    <row r="12" spans="1:17">
      <c r="A12" s="62"/>
      <c r="B12" s="62"/>
      <c r="C12" s="62"/>
      <c r="D12" s="68"/>
      <c r="E12" s="64"/>
      <c r="F12" s="64"/>
      <c r="G12" s="64"/>
      <c r="H12" s="70"/>
      <c r="I12" s="265"/>
      <c r="J12" s="64"/>
      <c r="K12" s="64"/>
      <c r="L12" s="64"/>
      <c r="M12" s="64"/>
      <c r="N12" s="64"/>
      <c r="O12" s="64"/>
    </row>
    <row r="13" spans="1:17">
      <c r="A13" s="263" t="s">
        <v>59</v>
      </c>
      <c r="B13" s="263"/>
      <c r="C13" s="263"/>
      <c r="D13" s="263"/>
      <c r="E13" s="263"/>
      <c r="F13" s="263"/>
      <c r="G13" s="263"/>
      <c r="H13" s="263"/>
      <c r="I13" s="265"/>
      <c r="J13" s="101">
        <f>+J11</f>
        <v>16198</v>
      </c>
      <c r="K13" s="101">
        <f t="shared" ref="K13:O13" si="2">+K11</f>
        <v>42359</v>
      </c>
      <c r="L13" s="101">
        <f t="shared" si="2"/>
        <v>0</v>
      </c>
      <c r="M13" s="101">
        <f t="shared" si="2"/>
        <v>0</v>
      </c>
      <c r="N13" s="101">
        <f t="shared" si="2"/>
        <v>0</v>
      </c>
      <c r="O13" s="101">
        <f t="shared" si="2"/>
        <v>58557</v>
      </c>
    </row>
    <row r="16" spans="1:17">
      <c r="O16" s="111"/>
    </row>
    <row r="17" spans="15:15">
      <c r="O17" s="111"/>
    </row>
  </sheetData>
  <mergeCells count="7">
    <mergeCell ref="A13:H13"/>
    <mergeCell ref="A2:I2"/>
    <mergeCell ref="A3:I3"/>
    <mergeCell ref="J6:O6"/>
    <mergeCell ref="A8:A10"/>
    <mergeCell ref="B8:B10"/>
    <mergeCell ref="I12:I1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dimension ref="A1:R36"/>
  <sheetViews>
    <sheetView topLeftCell="A23" workbookViewId="0">
      <selection activeCell="F34" sqref="F34"/>
    </sheetView>
  </sheetViews>
  <sheetFormatPr baseColWidth="10" defaultRowHeight="15"/>
  <cols>
    <col min="1" max="1" width="16" style="6" customWidth="1"/>
    <col min="2" max="2" width="23" style="6" customWidth="1"/>
    <col min="3" max="3" width="16.140625" style="6" customWidth="1"/>
    <col min="4" max="4" width="12.42578125" style="5" customWidth="1"/>
    <col min="5" max="5" width="16.85546875" customWidth="1"/>
    <col min="6" max="6" width="16.7109375" customWidth="1"/>
    <col min="7" max="7" width="19.28515625" customWidth="1"/>
    <col min="8" max="8" width="15.28515625" style="9" customWidth="1"/>
    <col min="9" max="9" width="79.42578125" customWidth="1"/>
    <col min="10" max="10" width="22.140625" customWidth="1"/>
    <col min="11" max="11" width="16.140625" customWidth="1"/>
    <col min="12" max="12" width="11.5703125" customWidth="1"/>
    <col min="13" max="14" width="12" bestFit="1" customWidth="1"/>
    <col min="15" max="15" width="21.140625" customWidth="1"/>
    <col min="16" max="16" width="17.28515625" customWidth="1"/>
    <col min="17" max="17" width="3.5703125" hidden="1" customWidth="1"/>
    <col min="18" max="18" width="34.5703125" customWidth="1"/>
  </cols>
  <sheetData>
    <row r="1" spans="1:18" ht="15.75" thickBot="1"/>
    <row r="2" spans="1:18" ht="30.75" customHeight="1">
      <c r="A2" s="225" t="s">
        <v>10</v>
      </c>
      <c r="B2" s="226"/>
      <c r="C2" s="226"/>
      <c r="D2" s="226"/>
      <c r="E2" s="226"/>
      <c r="F2" s="226"/>
      <c r="G2" s="226"/>
      <c r="H2" s="226"/>
      <c r="I2" s="227"/>
    </row>
    <row r="3" spans="1:18" ht="27.75" customHeight="1">
      <c r="A3" s="228" t="s">
        <v>35</v>
      </c>
      <c r="B3" s="229"/>
      <c r="C3" s="229"/>
      <c r="D3" s="229"/>
      <c r="E3" s="229"/>
      <c r="F3" s="229"/>
      <c r="G3" s="229"/>
      <c r="H3" s="229"/>
      <c r="I3" s="230"/>
    </row>
    <row r="4" spans="1:18" ht="12.75" customHeight="1">
      <c r="A4" s="154"/>
      <c r="B4" s="155"/>
      <c r="C4" s="155"/>
      <c r="D4" s="155"/>
      <c r="E4" s="155"/>
      <c r="F4" s="155"/>
      <c r="G4" s="155"/>
      <c r="H4" s="155"/>
      <c r="I4" s="156"/>
    </row>
    <row r="5" spans="1:18" ht="18.75" customHeight="1">
      <c r="A5" s="43" t="s">
        <v>18</v>
      </c>
      <c r="B5" s="31"/>
      <c r="C5" s="31"/>
      <c r="D5" s="32"/>
      <c r="E5" s="33"/>
      <c r="F5" s="33"/>
      <c r="G5" s="33"/>
      <c r="H5" s="34"/>
      <c r="I5" s="35"/>
    </row>
    <row r="6" spans="1:18" ht="19.5" thickBot="1">
      <c r="A6" s="42" t="s">
        <v>72</v>
      </c>
      <c r="B6" s="36"/>
      <c r="C6" s="37"/>
      <c r="D6" s="38"/>
      <c r="E6" s="39"/>
      <c r="F6" s="39"/>
      <c r="G6" s="39"/>
      <c r="H6" s="40"/>
      <c r="I6" s="39"/>
      <c r="J6" s="231" t="s">
        <v>29</v>
      </c>
      <c r="K6" s="231"/>
      <c r="L6" s="231"/>
      <c r="M6" s="231"/>
      <c r="N6" s="231"/>
      <c r="O6" s="231"/>
      <c r="P6" s="137"/>
      <c r="R6" s="64"/>
    </row>
    <row r="7" spans="1:18" s="9" customFormat="1" ht="60.75" thickBot="1">
      <c r="A7" s="61" t="s">
        <v>0</v>
      </c>
      <c r="B7" s="103" t="s">
        <v>2</v>
      </c>
      <c r="C7" s="104" t="s">
        <v>1</v>
      </c>
      <c r="D7" s="105" t="s">
        <v>8</v>
      </c>
      <c r="E7" s="105" t="s">
        <v>9</v>
      </c>
      <c r="F7" s="105" t="s">
        <v>6</v>
      </c>
      <c r="G7" s="105" t="s">
        <v>4</v>
      </c>
      <c r="H7" s="59" t="s">
        <v>5</v>
      </c>
      <c r="I7" s="73" t="s">
        <v>7</v>
      </c>
      <c r="J7" s="74" t="s">
        <v>30</v>
      </c>
      <c r="K7" s="74" t="s">
        <v>31</v>
      </c>
      <c r="L7" s="74" t="s">
        <v>34</v>
      </c>
      <c r="M7" s="74" t="s">
        <v>32</v>
      </c>
      <c r="N7" s="74" t="s">
        <v>33</v>
      </c>
      <c r="O7" s="74" t="s">
        <v>28</v>
      </c>
      <c r="P7" s="138"/>
      <c r="R7" s="138" t="s">
        <v>67</v>
      </c>
    </row>
    <row r="8" spans="1:18" ht="120">
      <c r="A8" s="259" t="s">
        <v>36</v>
      </c>
      <c r="B8" s="264">
        <v>0.34</v>
      </c>
      <c r="C8" s="158" t="s">
        <v>39</v>
      </c>
      <c r="D8" s="149">
        <v>0</v>
      </c>
      <c r="E8" s="106">
        <v>0</v>
      </c>
      <c r="F8" s="106" t="s">
        <v>70</v>
      </c>
      <c r="G8" s="150">
        <v>0</v>
      </c>
      <c r="H8" s="150">
        <v>0</v>
      </c>
      <c r="I8" s="167"/>
      <c r="J8" s="88">
        <v>0</v>
      </c>
      <c r="K8" s="83">
        <v>0</v>
      </c>
      <c r="L8" s="83">
        <v>0</v>
      </c>
      <c r="M8" s="83">
        <v>0</v>
      </c>
      <c r="N8" s="83">
        <v>0</v>
      </c>
      <c r="O8" s="83">
        <f>SUM(J8:N8)</f>
        <v>0</v>
      </c>
      <c r="P8" s="140"/>
      <c r="R8" s="140" t="s">
        <v>86</v>
      </c>
    </row>
    <row r="9" spans="1:18" ht="75">
      <c r="A9" s="259"/>
      <c r="B9" s="264"/>
      <c r="C9" s="158" t="s">
        <v>40</v>
      </c>
      <c r="D9" s="150">
        <v>1</v>
      </c>
      <c r="E9" s="145" t="s">
        <v>71</v>
      </c>
      <c r="F9" s="151" t="s">
        <v>138</v>
      </c>
      <c r="G9" s="150">
        <f>155778749/207439677</f>
        <v>0.75095927284923414</v>
      </c>
      <c r="H9" s="150">
        <v>1</v>
      </c>
      <c r="I9" s="102" t="s">
        <v>75</v>
      </c>
      <c r="J9" s="144">
        <v>20000000</v>
      </c>
      <c r="K9" s="83">
        <v>187439677</v>
      </c>
      <c r="L9" s="64"/>
      <c r="M9" s="64"/>
      <c r="N9" s="64"/>
      <c r="O9" s="83">
        <f t="shared" ref="O9:O18" si="0">SUM(J9:N9)</f>
        <v>207439677</v>
      </c>
      <c r="P9" s="139"/>
      <c r="R9" s="69" t="s">
        <v>87</v>
      </c>
    </row>
    <row r="10" spans="1:18">
      <c r="A10" s="259"/>
      <c r="B10" s="264"/>
      <c r="C10" s="107"/>
      <c r="D10" s="115"/>
      <c r="E10" s="177"/>
      <c r="F10" s="177"/>
      <c r="G10" s="93"/>
      <c r="H10" s="93"/>
      <c r="I10" s="102"/>
      <c r="J10" s="64"/>
      <c r="K10" s="64"/>
      <c r="L10" s="64"/>
      <c r="M10" s="64"/>
      <c r="N10" s="64"/>
      <c r="O10" s="83">
        <f t="shared" si="0"/>
        <v>0</v>
      </c>
      <c r="P10" s="64"/>
      <c r="R10" s="64"/>
    </row>
    <row r="11" spans="1:18">
      <c r="A11" s="135"/>
      <c r="B11" s="136" t="s">
        <v>66</v>
      </c>
      <c r="C11" s="134"/>
      <c r="D11" s="116">
        <f>SUM(D8:D10)</f>
        <v>1</v>
      </c>
      <c r="E11" s="99"/>
      <c r="F11" s="99"/>
      <c r="G11" s="99"/>
      <c r="H11" s="109">
        <f>SUM(H8:H10)</f>
        <v>1</v>
      </c>
      <c r="I11" s="112"/>
      <c r="J11" s="91">
        <f>+J8+J9</f>
        <v>20000000</v>
      </c>
      <c r="K11" s="91">
        <f t="shared" ref="K11:O11" si="1">+K8+K9</f>
        <v>187439677</v>
      </c>
      <c r="L11" s="91">
        <f t="shared" si="1"/>
        <v>0</v>
      </c>
      <c r="M11" s="91">
        <f t="shared" si="1"/>
        <v>0</v>
      </c>
      <c r="N11" s="91">
        <f t="shared" si="1"/>
        <v>0</v>
      </c>
      <c r="O11" s="91">
        <f t="shared" si="1"/>
        <v>207439677</v>
      </c>
      <c r="P11" s="64"/>
      <c r="R11" s="64"/>
    </row>
    <row r="12" spans="1:18" ht="90" customHeight="1">
      <c r="A12" s="254" t="s">
        <v>38</v>
      </c>
      <c r="B12" s="243">
        <v>0.31</v>
      </c>
      <c r="C12" s="95" t="s">
        <v>45</v>
      </c>
      <c r="D12" s="141">
        <v>0.34</v>
      </c>
      <c r="E12" s="151" t="s">
        <v>73</v>
      </c>
      <c r="F12" s="152" t="s">
        <v>135</v>
      </c>
      <c r="G12" s="176">
        <v>0.1</v>
      </c>
      <c r="H12" s="176">
        <v>0</v>
      </c>
      <c r="I12" s="159" t="s">
        <v>76</v>
      </c>
      <c r="J12" s="64"/>
      <c r="K12" s="83">
        <v>98760000</v>
      </c>
      <c r="L12" s="83"/>
      <c r="M12" s="83"/>
      <c r="N12" s="83"/>
      <c r="O12" s="83">
        <f t="shared" si="0"/>
        <v>98760000</v>
      </c>
      <c r="P12" s="71">
        <f>+O12/O16</f>
        <v>0.28131089212246269</v>
      </c>
      <c r="R12" s="69"/>
    </row>
    <row r="13" spans="1:18" ht="63.75">
      <c r="A13" s="254"/>
      <c r="B13" s="244"/>
      <c r="C13" s="96" t="s">
        <v>46</v>
      </c>
      <c r="D13" s="86">
        <v>0.27</v>
      </c>
      <c r="E13" s="163" t="s">
        <v>70</v>
      </c>
      <c r="F13" s="161" t="s">
        <v>70</v>
      </c>
      <c r="G13" s="162">
        <v>0</v>
      </c>
      <c r="H13" s="162">
        <v>0</v>
      </c>
      <c r="I13" s="160" t="s">
        <v>77</v>
      </c>
      <c r="J13" s="87"/>
      <c r="K13" s="164">
        <v>6792818</v>
      </c>
      <c r="L13" s="87">
        <f>SUM(L8:L12)</f>
        <v>0</v>
      </c>
      <c r="M13" s="87">
        <f>SUM(M8:M12)</f>
        <v>0</v>
      </c>
      <c r="N13" s="87">
        <f>SUM(N8:N12)</f>
        <v>0</v>
      </c>
      <c r="O13" s="83">
        <f t="shared" si="0"/>
        <v>6792818</v>
      </c>
      <c r="P13" s="71">
        <f>+O13/O16</f>
        <v>1.9348862814960743E-2</v>
      </c>
      <c r="R13" s="69" t="s">
        <v>88</v>
      </c>
    </row>
    <row r="14" spans="1:18" ht="60">
      <c r="A14" s="254"/>
      <c r="B14" s="244"/>
      <c r="C14" s="158" t="s">
        <v>47</v>
      </c>
      <c r="D14" s="86">
        <v>0.08</v>
      </c>
      <c r="E14" s="55" t="s">
        <v>136</v>
      </c>
      <c r="F14" s="55" t="s">
        <v>78</v>
      </c>
      <c r="G14" s="165">
        <v>0</v>
      </c>
      <c r="H14" s="162">
        <v>0</v>
      </c>
      <c r="I14" s="160" t="s">
        <v>79</v>
      </c>
      <c r="J14" s="87"/>
      <c r="K14" s="92">
        <v>152958515</v>
      </c>
      <c r="L14" s="87"/>
      <c r="M14" s="87"/>
      <c r="N14" s="87"/>
      <c r="O14" s="83">
        <f t="shared" si="0"/>
        <v>152958515</v>
      </c>
      <c r="P14" s="71">
        <f>+O14/O16</f>
        <v>0.43569153819741896</v>
      </c>
      <c r="R14" s="69" t="s">
        <v>80</v>
      </c>
    </row>
    <row r="15" spans="1:18" ht="75">
      <c r="A15" s="254"/>
      <c r="B15" s="245"/>
      <c r="C15" s="158" t="s">
        <v>52</v>
      </c>
      <c r="D15" s="71">
        <v>0.31</v>
      </c>
      <c r="E15" s="145" t="s">
        <v>74</v>
      </c>
      <c r="F15" s="151" t="s">
        <v>137</v>
      </c>
      <c r="G15" s="141">
        <v>0.75</v>
      </c>
      <c r="H15" s="64"/>
      <c r="I15" s="102" t="s">
        <v>81</v>
      </c>
      <c r="J15" s="64"/>
      <c r="K15" s="83">
        <v>92559325</v>
      </c>
      <c r="L15" s="64"/>
      <c r="M15" s="64"/>
      <c r="N15" s="64"/>
      <c r="O15" s="83">
        <f t="shared" si="0"/>
        <v>92559325</v>
      </c>
      <c r="P15" s="71">
        <f>+O15/O16</f>
        <v>0.26364870686515762</v>
      </c>
      <c r="Q15" s="72">
        <f>SUM(P12:P15)</f>
        <v>1</v>
      </c>
      <c r="R15" s="64"/>
    </row>
    <row r="16" spans="1:18" ht="45">
      <c r="A16" s="110"/>
      <c r="B16" s="99" t="s">
        <v>42</v>
      </c>
      <c r="C16" s="97"/>
      <c r="D16" s="117">
        <v>1</v>
      </c>
      <c r="E16" s="90"/>
      <c r="F16" s="90"/>
      <c r="G16" s="90"/>
      <c r="H16" s="90"/>
      <c r="I16" s="160"/>
      <c r="J16" s="99"/>
      <c r="K16" s="94">
        <f>SUM(K12:K15)</f>
        <v>351070658</v>
      </c>
      <c r="L16" s="94">
        <f>SUM(L12:L15)</f>
        <v>0</v>
      </c>
      <c r="M16" s="94">
        <f>SUM(M12:M15)</f>
        <v>0</v>
      </c>
      <c r="N16" s="94">
        <f>SUM(N12:N15)</f>
        <v>0</v>
      </c>
      <c r="O16" s="94">
        <f t="shared" si="0"/>
        <v>351070658</v>
      </c>
      <c r="P16" s="143"/>
      <c r="R16" s="142" t="s">
        <v>68</v>
      </c>
    </row>
    <row r="17" spans="1:18" ht="40.5" customHeight="1">
      <c r="A17" s="254" t="s">
        <v>37</v>
      </c>
      <c r="B17" s="243">
        <v>0.28999999999999998</v>
      </c>
      <c r="C17" s="158" t="s">
        <v>48</v>
      </c>
      <c r="D17" s="176">
        <v>0.22</v>
      </c>
      <c r="E17" s="62" t="s">
        <v>70</v>
      </c>
      <c r="F17" s="62" t="s">
        <v>70</v>
      </c>
      <c r="G17" s="165">
        <v>0</v>
      </c>
      <c r="H17" s="162">
        <v>0</v>
      </c>
      <c r="I17" s="160" t="s">
        <v>77</v>
      </c>
      <c r="J17" s="64"/>
      <c r="K17" s="92">
        <v>0</v>
      </c>
      <c r="L17" s="64"/>
      <c r="M17" s="64"/>
      <c r="N17" s="64"/>
      <c r="O17" s="83">
        <f t="shared" si="0"/>
        <v>0</v>
      </c>
      <c r="P17" s="130">
        <f>+O17/O23</f>
        <v>0</v>
      </c>
      <c r="R17" s="69" t="s">
        <v>69</v>
      </c>
    </row>
    <row r="18" spans="1:18" ht="69" customHeight="1">
      <c r="A18" s="254"/>
      <c r="B18" s="258"/>
      <c r="C18" s="158" t="s">
        <v>44</v>
      </c>
      <c r="D18" s="176">
        <v>0.78</v>
      </c>
      <c r="E18" s="145" t="s">
        <v>82</v>
      </c>
      <c r="F18" s="151" t="s">
        <v>83</v>
      </c>
      <c r="G18" s="165">
        <v>0.74</v>
      </c>
      <c r="H18" s="162"/>
      <c r="I18" s="102" t="s">
        <v>84</v>
      </c>
      <c r="J18" s="64"/>
      <c r="K18" s="83">
        <v>131752928</v>
      </c>
      <c r="L18" s="64"/>
      <c r="M18" s="64"/>
      <c r="N18" s="64"/>
      <c r="O18" s="83">
        <f t="shared" si="0"/>
        <v>131752928</v>
      </c>
      <c r="P18" s="71">
        <f>+O18/O23</f>
        <v>1</v>
      </c>
      <c r="R18" s="69" t="s">
        <v>85</v>
      </c>
    </row>
    <row r="19" spans="1:18" ht="10.5" customHeight="1">
      <c r="A19" s="254"/>
      <c r="B19" s="266"/>
      <c r="C19" s="158"/>
      <c r="D19" s="68"/>
      <c r="E19" s="64"/>
      <c r="F19" s="64"/>
      <c r="G19" s="64"/>
      <c r="H19" s="64"/>
      <c r="I19" s="160"/>
      <c r="J19" s="64"/>
      <c r="K19" s="64"/>
      <c r="L19" s="64"/>
      <c r="M19" s="64"/>
      <c r="N19" s="64"/>
      <c r="O19" s="64"/>
      <c r="P19" s="64"/>
      <c r="R19" s="64"/>
    </row>
    <row r="20" spans="1:18" ht="1.5" hidden="1" customHeight="1">
      <c r="A20" s="254"/>
      <c r="B20" s="64"/>
      <c r="C20" s="85" t="s">
        <v>44</v>
      </c>
      <c r="D20" s="68"/>
      <c r="E20" s="64"/>
      <c r="F20" s="64"/>
      <c r="G20" s="64"/>
      <c r="H20" s="64"/>
      <c r="I20" s="160"/>
      <c r="J20" s="64"/>
      <c r="K20" s="64"/>
      <c r="L20" s="64"/>
      <c r="M20" s="64"/>
      <c r="N20" s="64"/>
      <c r="O20" s="64"/>
    </row>
    <row r="21" spans="1:18" ht="15" hidden="1" customHeight="1">
      <c r="A21" s="254"/>
      <c r="B21" s="64"/>
      <c r="C21" s="85" t="s">
        <v>43</v>
      </c>
      <c r="D21" s="68"/>
      <c r="E21" s="64"/>
      <c r="F21" s="64"/>
      <c r="G21" s="64"/>
      <c r="H21" s="64"/>
      <c r="I21" s="160"/>
      <c r="J21" s="64"/>
      <c r="K21" s="64"/>
      <c r="L21" s="64"/>
      <c r="M21" s="64"/>
      <c r="N21" s="64"/>
      <c r="O21" s="64"/>
    </row>
    <row r="22" spans="1:18" ht="15" hidden="1" customHeight="1">
      <c r="A22" s="254"/>
      <c r="B22" s="64"/>
      <c r="C22" s="85" t="s">
        <v>44</v>
      </c>
      <c r="D22" s="68"/>
      <c r="E22" s="64"/>
      <c r="F22" s="64"/>
      <c r="G22" s="64"/>
      <c r="H22" s="64"/>
      <c r="I22" s="160"/>
      <c r="J22" s="64"/>
      <c r="K22" s="64"/>
      <c r="L22" s="64"/>
      <c r="M22" s="64"/>
      <c r="N22" s="64"/>
      <c r="O22" s="64"/>
    </row>
    <row r="23" spans="1:18">
      <c r="A23" s="90"/>
      <c r="B23" s="99" t="s">
        <v>49</v>
      </c>
      <c r="C23" s="90"/>
      <c r="D23" s="117">
        <v>1</v>
      </c>
      <c r="E23" s="90"/>
      <c r="F23" s="90"/>
      <c r="G23" s="90"/>
      <c r="H23" s="90"/>
      <c r="I23" s="183"/>
      <c r="J23" s="90"/>
      <c r="K23" s="91">
        <f>SUM(K17:K22)</f>
        <v>131752928</v>
      </c>
      <c r="L23" s="91">
        <f t="shared" ref="L23:O23" si="2">SUM(L17:L22)</f>
        <v>0</v>
      </c>
      <c r="M23" s="91">
        <f t="shared" si="2"/>
        <v>0</v>
      </c>
      <c r="N23" s="91">
        <f t="shared" si="2"/>
        <v>0</v>
      </c>
      <c r="O23" s="91">
        <f t="shared" si="2"/>
        <v>131752928</v>
      </c>
      <c r="P23" s="64"/>
      <c r="R23" s="64"/>
    </row>
    <row r="24" spans="1:18" ht="74.25" customHeight="1">
      <c r="A24" s="157" t="s">
        <v>50</v>
      </c>
      <c r="B24" s="93">
        <v>0.06</v>
      </c>
      <c r="C24" s="262" t="s">
        <v>41</v>
      </c>
      <c r="D24" s="71">
        <v>1</v>
      </c>
      <c r="E24" s="145" t="s">
        <v>89</v>
      </c>
      <c r="F24" s="145" t="s">
        <v>140</v>
      </c>
      <c r="G24" s="166">
        <f>26956280/118890245</f>
        <v>0.22673247918700143</v>
      </c>
      <c r="H24" s="93">
        <v>0.23</v>
      </c>
      <c r="I24" s="175" t="s">
        <v>139</v>
      </c>
      <c r="J24" s="89">
        <v>111890245</v>
      </c>
      <c r="K24" s="89"/>
      <c r="L24" s="64"/>
      <c r="M24" s="64"/>
      <c r="N24" s="64"/>
      <c r="O24" s="83">
        <f t="shared" ref="O24" si="3">SUM(J24:N24)</f>
        <v>111890245</v>
      </c>
      <c r="P24" s="71">
        <f>+O24/O32</f>
        <v>0.1394873224190899</v>
      </c>
      <c r="R24" s="69" t="s">
        <v>90</v>
      </c>
    </row>
    <row r="25" spans="1:18" ht="15" hidden="1" customHeight="1">
      <c r="A25" s="64"/>
      <c r="B25" s="64"/>
      <c r="C25" s="262"/>
      <c r="D25" s="68"/>
      <c r="E25" s="64"/>
      <c r="F25" s="64"/>
      <c r="G25" s="64"/>
      <c r="H25" s="64"/>
      <c r="I25" s="160"/>
      <c r="J25" s="64"/>
      <c r="K25" s="64"/>
      <c r="L25" s="64"/>
      <c r="M25" s="64"/>
      <c r="N25" s="64"/>
      <c r="O25" s="64"/>
    </row>
    <row r="26" spans="1:18" ht="15" hidden="1" customHeight="1">
      <c r="A26" s="64"/>
      <c r="B26" s="64"/>
      <c r="C26" s="262"/>
      <c r="D26" s="68"/>
      <c r="E26" s="64"/>
      <c r="F26" s="64"/>
      <c r="G26" s="64"/>
      <c r="H26" s="64"/>
      <c r="I26" s="160"/>
      <c r="J26" s="64"/>
      <c r="K26" s="64"/>
      <c r="L26" s="64"/>
      <c r="M26" s="64"/>
      <c r="N26" s="64"/>
      <c r="O26" s="64"/>
    </row>
    <row r="27" spans="1:18" ht="15" hidden="1" customHeight="1">
      <c r="A27" s="64"/>
      <c r="B27" s="64"/>
      <c r="C27" s="262"/>
      <c r="D27" s="68"/>
      <c r="E27" s="64"/>
      <c r="F27" s="64"/>
      <c r="G27" s="64"/>
      <c r="H27" s="64"/>
      <c r="I27" s="160"/>
      <c r="J27" s="64"/>
      <c r="K27" s="64"/>
      <c r="L27" s="64"/>
      <c r="M27" s="64"/>
      <c r="N27" s="64"/>
      <c r="O27" s="64"/>
    </row>
    <row r="28" spans="1:18" ht="15" hidden="1" customHeight="1">
      <c r="A28" s="64"/>
      <c r="B28" s="64"/>
      <c r="C28" s="262"/>
      <c r="D28" s="68"/>
      <c r="E28" s="64"/>
      <c r="F28" s="64"/>
      <c r="G28" s="64"/>
      <c r="H28" s="64"/>
      <c r="I28" s="160"/>
      <c r="J28" s="64"/>
      <c r="K28" s="64"/>
      <c r="L28" s="64"/>
      <c r="M28" s="64"/>
      <c r="N28" s="64"/>
      <c r="O28" s="64"/>
    </row>
    <row r="29" spans="1:18" ht="15" hidden="1" customHeight="1">
      <c r="A29" s="64"/>
      <c r="B29" s="64"/>
      <c r="C29" s="262"/>
      <c r="D29" s="68"/>
      <c r="E29" s="64"/>
      <c r="F29" s="64"/>
      <c r="G29" s="64"/>
      <c r="H29" s="64"/>
      <c r="I29" s="160"/>
      <c r="J29" s="64"/>
      <c r="K29" s="64"/>
      <c r="L29" s="64"/>
      <c r="M29" s="64"/>
      <c r="N29" s="64"/>
      <c r="O29" s="64"/>
    </row>
    <row r="30" spans="1:18">
      <c r="A30" s="90"/>
      <c r="B30" s="99" t="s">
        <v>51</v>
      </c>
      <c r="C30" s="90"/>
      <c r="D30" s="117">
        <v>1</v>
      </c>
      <c r="E30" s="90"/>
      <c r="F30" s="90"/>
      <c r="G30" s="90"/>
      <c r="H30" s="90"/>
      <c r="I30" s="182"/>
      <c r="J30" s="100">
        <f>+J24</f>
        <v>111890245</v>
      </c>
      <c r="K30" s="100">
        <f t="shared" ref="K30:O30" si="4">+K24</f>
        <v>0</v>
      </c>
      <c r="L30" s="100">
        <f t="shared" si="4"/>
        <v>0</v>
      </c>
      <c r="M30" s="100">
        <f t="shared" si="4"/>
        <v>0</v>
      </c>
      <c r="N30" s="100">
        <f t="shared" si="4"/>
        <v>0</v>
      </c>
      <c r="O30" s="100">
        <f t="shared" si="4"/>
        <v>111890245</v>
      </c>
      <c r="P30" s="64"/>
      <c r="R30" s="64"/>
    </row>
    <row r="31" spans="1:18">
      <c r="A31" s="62"/>
      <c r="B31" s="62"/>
      <c r="C31" s="62"/>
      <c r="D31" s="68"/>
      <c r="E31" s="64"/>
      <c r="F31" s="64"/>
      <c r="G31" s="64"/>
      <c r="H31" s="177"/>
      <c r="I31" s="175"/>
      <c r="J31" s="64"/>
      <c r="K31" s="64"/>
      <c r="L31" s="64"/>
      <c r="M31" s="64"/>
      <c r="N31" s="64"/>
      <c r="O31" s="64"/>
      <c r="P31" s="64"/>
      <c r="R31" s="64"/>
    </row>
    <row r="32" spans="1:18">
      <c r="A32" s="263" t="s">
        <v>65</v>
      </c>
      <c r="B32" s="263"/>
      <c r="C32" s="263"/>
      <c r="D32" s="263"/>
      <c r="E32" s="263"/>
      <c r="F32" s="263"/>
      <c r="G32" s="263"/>
      <c r="H32" s="263"/>
      <c r="I32" s="182"/>
      <c r="J32" s="101">
        <f>+J11+J16+J23+J30</f>
        <v>131890245</v>
      </c>
      <c r="K32" s="101">
        <f t="shared" ref="K32:O32" si="5">+K11+K16+K23+K30</f>
        <v>670263263</v>
      </c>
      <c r="L32" s="101">
        <f t="shared" si="5"/>
        <v>0</v>
      </c>
      <c r="M32" s="101">
        <f t="shared" si="5"/>
        <v>0</v>
      </c>
      <c r="N32" s="101">
        <f t="shared" si="5"/>
        <v>0</v>
      </c>
      <c r="O32" s="101">
        <f t="shared" si="5"/>
        <v>802153508</v>
      </c>
      <c r="P32" s="64"/>
      <c r="R32" s="64"/>
    </row>
    <row r="35" spans="15:15">
      <c r="O35" s="111"/>
    </row>
    <row r="36" spans="15:15">
      <c r="O36" s="111"/>
    </row>
  </sheetData>
  <mergeCells count="11">
    <mergeCell ref="A2:I2"/>
    <mergeCell ref="A3:I3"/>
    <mergeCell ref="J6:O6"/>
    <mergeCell ref="A8:A10"/>
    <mergeCell ref="A32:H32"/>
    <mergeCell ref="B8:B10"/>
    <mergeCell ref="A12:A15"/>
    <mergeCell ref="B12:B15"/>
    <mergeCell ref="A17:A22"/>
    <mergeCell ref="B17:B19"/>
    <mergeCell ref="C24:C2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dimension ref="A1:R10"/>
  <sheetViews>
    <sheetView topLeftCell="A10" workbookViewId="0">
      <selection activeCell="E27" sqref="E27"/>
    </sheetView>
  </sheetViews>
  <sheetFormatPr baseColWidth="10" defaultRowHeight="15"/>
  <cols>
    <col min="1" max="1" width="16" style="6" customWidth="1"/>
    <col min="2" max="2" width="17.85546875" style="6" bestFit="1" customWidth="1"/>
    <col min="3" max="3" width="16.140625" style="6" customWidth="1"/>
    <col min="4" max="4" width="12.42578125" style="5" customWidth="1"/>
    <col min="5" max="5" width="16.85546875" customWidth="1"/>
    <col min="6" max="6" width="16.7109375" customWidth="1"/>
    <col min="7" max="7" width="19.28515625" customWidth="1"/>
    <col min="8" max="8" width="15.28515625" style="9" customWidth="1"/>
    <col min="9" max="9" width="79.42578125" customWidth="1"/>
    <col min="10" max="10" width="22.140625" customWidth="1"/>
    <col min="11" max="11" width="16.140625" customWidth="1"/>
    <col min="12" max="12" width="11.5703125" customWidth="1"/>
    <col min="13" max="14" width="12" bestFit="1" customWidth="1"/>
    <col min="15" max="15" width="21.140625" customWidth="1"/>
    <col min="16" max="16" width="17.28515625" customWidth="1"/>
    <col min="17" max="17" width="3.5703125" hidden="1" customWidth="1"/>
    <col min="18" max="18" width="34.5703125" customWidth="1"/>
  </cols>
  <sheetData>
    <row r="1" spans="1:18" ht="15.75" thickBot="1"/>
    <row r="2" spans="1:18" ht="30.75" customHeight="1">
      <c r="A2" s="225" t="s">
        <v>10</v>
      </c>
      <c r="B2" s="226"/>
      <c r="C2" s="226"/>
      <c r="D2" s="226"/>
      <c r="E2" s="226"/>
      <c r="F2" s="226"/>
      <c r="G2" s="226"/>
      <c r="H2" s="226"/>
      <c r="I2" s="227"/>
    </row>
    <row r="3" spans="1:18" ht="27.75" customHeight="1">
      <c r="A3" s="228" t="s">
        <v>35</v>
      </c>
      <c r="B3" s="229"/>
      <c r="C3" s="229"/>
      <c r="D3" s="229"/>
      <c r="E3" s="229"/>
      <c r="F3" s="229"/>
      <c r="G3" s="229"/>
      <c r="H3" s="229"/>
      <c r="I3" s="230"/>
    </row>
    <row r="4" spans="1:18" ht="12.75" customHeight="1">
      <c r="A4" s="179"/>
      <c r="B4" s="180"/>
      <c r="C4" s="180"/>
      <c r="D4" s="180"/>
      <c r="E4" s="180"/>
      <c r="F4" s="180"/>
      <c r="G4" s="180"/>
      <c r="H4" s="180"/>
      <c r="I4" s="181"/>
    </row>
    <row r="5" spans="1:18" ht="18.75" customHeight="1">
      <c r="A5" s="43" t="s">
        <v>213</v>
      </c>
      <c r="B5" s="31"/>
      <c r="C5" s="31"/>
      <c r="D5" s="32"/>
      <c r="E5" s="33"/>
      <c r="F5" s="33"/>
      <c r="G5" s="33"/>
      <c r="H5" s="34"/>
      <c r="I5" s="35"/>
    </row>
    <row r="6" spans="1:18" ht="19.5" thickBot="1">
      <c r="A6" s="42" t="s">
        <v>214</v>
      </c>
      <c r="B6" s="36"/>
      <c r="C6" s="37"/>
      <c r="D6" s="38"/>
      <c r="E6" s="39"/>
      <c r="F6" s="39"/>
      <c r="G6" s="39"/>
      <c r="H6" s="40"/>
      <c r="I6" s="39"/>
      <c r="J6" s="231" t="s">
        <v>29</v>
      </c>
      <c r="K6" s="231"/>
      <c r="L6" s="231"/>
      <c r="M6" s="231"/>
      <c r="N6" s="231"/>
      <c r="O6" s="231"/>
      <c r="P6" s="137"/>
      <c r="R6" s="64"/>
    </row>
    <row r="7" spans="1:18" s="9" customFormat="1" ht="60.75" thickBot="1">
      <c r="A7" s="61" t="s">
        <v>0</v>
      </c>
      <c r="B7" s="103" t="s">
        <v>2</v>
      </c>
      <c r="C7" s="104" t="s">
        <v>1</v>
      </c>
      <c r="D7" s="105" t="s">
        <v>8</v>
      </c>
      <c r="E7" s="105" t="s">
        <v>9</v>
      </c>
      <c r="F7" s="105" t="s">
        <v>6</v>
      </c>
      <c r="G7" s="105" t="s">
        <v>4</v>
      </c>
      <c r="H7" s="59" t="s">
        <v>5</v>
      </c>
      <c r="I7" s="174" t="s">
        <v>7</v>
      </c>
      <c r="J7" s="74" t="s">
        <v>30</v>
      </c>
      <c r="K7" s="74" t="s">
        <v>31</v>
      </c>
      <c r="L7" s="74" t="s">
        <v>34</v>
      </c>
      <c r="M7" s="74" t="s">
        <v>32</v>
      </c>
      <c r="N7" s="74" t="s">
        <v>33</v>
      </c>
      <c r="O7" s="74" t="s">
        <v>28</v>
      </c>
      <c r="P7" s="138" t="s">
        <v>124</v>
      </c>
      <c r="R7" s="138" t="s">
        <v>67</v>
      </c>
    </row>
    <row r="8" spans="1:18" ht="90" thickBot="1">
      <c r="A8" s="250" t="s">
        <v>217</v>
      </c>
      <c r="B8" s="267">
        <v>0.43</v>
      </c>
      <c r="C8" s="204" t="s">
        <v>202</v>
      </c>
      <c r="D8" s="53">
        <v>0.5</v>
      </c>
      <c r="E8" s="204" t="s">
        <v>208</v>
      </c>
      <c r="F8" s="204" t="s">
        <v>207</v>
      </c>
      <c r="G8" s="53">
        <v>1</v>
      </c>
      <c r="H8" s="123">
        <f>G8*D8</f>
        <v>0.5</v>
      </c>
      <c r="I8" s="205" t="s">
        <v>205</v>
      </c>
      <c r="J8" s="120"/>
      <c r="K8" s="84">
        <v>24250000</v>
      </c>
      <c r="L8" s="84"/>
      <c r="M8" s="84"/>
      <c r="N8" s="84"/>
      <c r="O8" s="84">
        <f>SUM(J8:N8)</f>
        <v>24250000</v>
      </c>
    </row>
    <row r="9" spans="1:18" ht="166.5" thickBot="1">
      <c r="A9" s="250"/>
      <c r="B9" s="267"/>
      <c r="C9" s="206" t="s">
        <v>203</v>
      </c>
      <c r="D9" s="53">
        <v>0.5</v>
      </c>
      <c r="E9" s="204" t="s">
        <v>204</v>
      </c>
      <c r="F9" s="204" t="s">
        <v>206</v>
      </c>
      <c r="G9" s="53">
        <v>0.9</v>
      </c>
      <c r="H9" s="123">
        <f>G9*D9</f>
        <v>0.45</v>
      </c>
      <c r="I9" s="207" t="s">
        <v>209</v>
      </c>
      <c r="J9" s="84"/>
      <c r="K9" s="84">
        <v>17000000</v>
      </c>
      <c r="L9" s="178"/>
      <c r="M9" s="178"/>
      <c r="N9" s="178"/>
      <c r="O9" s="84">
        <f t="shared" ref="O9" si="0">SUM(J9:N9)</f>
        <v>17000000</v>
      </c>
    </row>
    <row r="10" spans="1:18" ht="15.75" thickBot="1">
      <c r="A10" s="12"/>
      <c r="B10" s="13"/>
      <c r="C10" s="28"/>
      <c r="D10" s="29">
        <f>SUM(D8:D9)</f>
        <v>1</v>
      </c>
      <c r="E10" s="30"/>
      <c r="F10" s="30"/>
      <c r="G10" s="132"/>
      <c r="H10" s="27">
        <f>SUM(H8:H9)</f>
        <v>0.95</v>
      </c>
      <c r="I10" s="128"/>
      <c r="J10" s="91">
        <f t="shared" ref="J10:O10" si="1">SUM(J8:J9)</f>
        <v>0</v>
      </c>
      <c r="K10" s="91">
        <f t="shared" si="1"/>
        <v>41250000</v>
      </c>
      <c r="L10" s="91">
        <f t="shared" si="1"/>
        <v>0</v>
      </c>
      <c r="M10" s="91">
        <f t="shared" si="1"/>
        <v>0</v>
      </c>
      <c r="N10" s="91">
        <f t="shared" si="1"/>
        <v>0</v>
      </c>
      <c r="O10" s="91">
        <f t="shared" si="1"/>
        <v>41250000</v>
      </c>
    </row>
  </sheetData>
  <mergeCells count="5">
    <mergeCell ref="A8:A9"/>
    <mergeCell ref="B8:B9"/>
    <mergeCell ref="A2:I2"/>
    <mergeCell ref="A3:I3"/>
    <mergeCell ref="J6:O6"/>
  </mergeCells>
  <pageMargins left="0.7" right="0.7" top="0.75" bottom="0.75" header="0.3" footer="0.3"/>
  <pageSetup paperSize="9" orientation="portrait" horizontalDpi="0" verticalDpi="0" r:id="rId1"/>
  <legacyDrawing r:id="rId2"/>
</worksheet>
</file>

<file path=xl/worksheets/sheet8.xml><?xml version="1.0" encoding="utf-8"?>
<worksheet xmlns="http://schemas.openxmlformats.org/spreadsheetml/2006/main" xmlns:r="http://schemas.openxmlformats.org/officeDocument/2006/relationships">
  <dimension ref="A1:R14"/>
  <sheetViews>
    <sheetView topLeftCell="J7" zoomScale="80" zoomScaleNormal="80" workbookViewId="0">
      <selection activeCell="R15" sqref="R15"/>
    </sheetView>
  </sheetViews>
  <sheetFormatPr baseColWidth="10" defaultRowHeight="15"/>
  <cols>
    <col min="1" max="1" width="16" style="6" customWidth="1"/>
    <col min="2" max="2" width="17.85546875" style="6" bestFit="1" customWidth="1"/>
    <col min="3" max="3" width="16.140625" style="6" customWidth="1"/>
    <col min="4" max="4" width="12.42578125" style="5" customWidth="1"/>
    <col min="5" max="5" width="16.85546875" customWidth="1"/>
    <col min="6" max="6" width="16.7109375" customWidth="1"/>
    <col min="7" max="7" width="19.28515625" customWidth="1"/>
    <col min="8" max="8" width="15.28515625" style="9" customWidth="1"/>
    <col min="9" max="9" width="79.42578125" customWidth="1"/>
    <col min="10" max="10" width="22.140625" customWidth="1"/>
    <col min="11" max="11" width="16.140625" customWidth="1"/>
    <col min="12" max="12" width="11.5703125" customWidth="1"/>
    <col min="13" max="14" width="12" bestFit="1" customWidth="1"/>
    <col min="15" max="15" width="21.140625" customWidth="1"/>
    <col min="16" max="16" width="17.28515625" customWidth="1"/>
    <col min="17" max="17" width="3.5703125" hidden="1" customWidth="1"/>
    <col min="18" max="18" width="34.5703125" customWidth="1"/>
  </cols>
  <sheetData>
    <row r="1" spans="1:18" ht="15.75" thickBot="1"/>
    <row r="2" spans="1:18" ht="30.75" customHeight="1">
      <c r="A2" s="225" t="s">
        <v>10</v>
      </c>
      <c r="B2" s="226"/>
      <c r="C2" s="226"/>
      <c r="D2" s="226"/>
      <c r="E2" s="226"/>
      <c r="F2" s="226"/>
      <c r="G2" s="226"/>
      <c r="H2" s="226"/>
      <c r="I2" s="227"/>
    </row>
    <row r="3" spans="1:18" ht="27.75" customHeight="1">
      <c r="A3" s="228" t="s">
        <v>35</v>
      </c>
      <c r="B3" s="229"/>
      <c r="C3" s="229"/>
      <c r="D3" s="229"/>
      <c r="E3" s="229"/>
      <c r="F3" s="229"/>
      <c r="G3" s="229"/>
      <c r="H3" s="229"/>
      <c r="I3" s="230"/>
    </row>
    <row r="4" spans="1:18" ht="12.75" customHeight="1">
      <c r="A4" s="209"/>
      <c r="B4" s="210"/>
      <c r="C4" s="210"/>
      <c r="D4" s="210"/>
      <c r="E4" s="210"/>
      <c r="F4" s="210"/>
      <c r="G4" s="210"/>
      <c r="H4" s="210"/>
      <c r="I4" s="211"/>
    </row>
    <row r="5" spans="1:18" ht="18.75" customHeight="1">
      <c r="A5" s="43" t="s">
        <v>215</v>
      </c>
      <c r="B5" s="31"/>
      <c r="C5" s="31"/>
      <c r="D5" s="32"/>
      <c r="E5" s="33"/>
      <c r="F5" s="33"/>
      <c r="G5" s="33"/>
      <c r="H5" s="34"/>
      <c r="I5" s="35"/>
    </row>
    <row r="6" spans="1:18" ht="19.5" thickBot="1">
      <c r="A6" s="42" t="s">
        <v>216</v>
      </c>
      <c r="B6" s="36"/>
      <c r="C6" s="37"/>
      <c r="D6" s="38"/>
      <c r="E6" s="39"/>
      <c r="F6" s="39"/>
      <c r="G6" s="39"/>
      <c r="H6" s="40"/>
      <c r="I6" s="39"/>
      <c r="J6" s="231" t="s">
        <v>29</v>
      </c>
      <c r="K6" s="231"/>
      <c r="L6" s="231"/>
      <c r="M6" s="231"/>
      <c r="N6" s="231"/>
      <c r="O6" s="231"/>
      <c r="P6" s="137"/>
      <c r="R6" s="64"/>
    </row>
    <row r="7" spans="1:18" s="9" customFormat="1" ht="60.75" thickBot="1">
      <c r="A7" s="61" t="s">
        <v>0</v>
      </c>
      <c r="B7" s="103" t="s">
        <v>2</v>
      </c>
      <c r="C7" s="104" t="s">
        <v>1</v>
      </c>
      <c r="D7" s="105" t="s">
        <v>8</v>
      </c>
      <c r="E7" s="105" t="s">
        <v>9</v>
      </c>
      <c r="F7" s="105" t="s">
        <v>6</v>
      </c>
      <c r="G7" s="105" t="s">
        <v>4</v>
      </c>
      <c r="H7" s="59" t="s">
        <v>5</v>
      </c>
      <c r="I7" s="174" t="s">
        <v>7</v>
      </c>
      <c r="J7" s="74" t="s">
        <v>30</v>
      </c>
      <c r="K7" s="74" t="s">
        <v>31</v>
      </c>
      <c r="L7" s="74" t="s">
        <v>34</v>
      </c>
      <c r="M7" s="74" t="s">
        <v>32</v>
      </c>
      <c r="N7" s="74" t="s">
        <v>33</v>
      </c>
      <c r="O7" s="74" t="s">
        <v>28</v>
      </c>
      <c r="P7" s="276" t="s">
        <v>124</v>
      </c>
      <c r="R7" s="276" t="s">
        <v>67</v>
      </c>
    </row>
    <row r="8" spans="1:18" ht="47.25">
      <c r="A8" s="250" t="s">
        <v>218</v>
      </c>
      <c r="B8" s="267">
        <v>0.33</v>
      </c>
      <c r="C8" s="168" t="s">
        <v>219</v>
      </c>
      <c r="D8" s="60"/>
      <c r="E8" s="168" t="s">
        <v>225</v>
      </c>
      <c r="F8" s="204"/>
      <c r="G8" s="60"/>
      <c r="H8" s="60">
        <v>0</v>
      </c>
      <c r="I8" s="205" t="s">
        <v>234</v>
      </c>
      <c r="J8" s="120"/>
      <c r="K8" s="84"/>
      <c r="L8" s="84"/>
      <c r="M8" s="84"/>
      <c r="N8" s="84"/>
      <c r="O8" s="84">
        <f>SUM(J8:N8)</f>
        <v>0</v>
      </c>
      <c r="P8" s="64"/>
      <c r="Q8" s="64"/>
      <c r="R8" s="64"/>
    </row>
    <row r="9" spans="1:18" ht="47.25">
      <c r="A9" s="250"/>
      <c r="B9" s="267"/>
      <c r="C9" s="168" t="s">
        <v>220</v>
      </c>
      <c r="D9" s="60">
        <v>0.3</v>
      </c>
      <c r="E9" s="168" t="s">
        <v>226</v>
      </c>
      <c r="F9" s="204" t="s">
        <v>232</v>
      </c>
      <c r="G9" s="60">
        <v>0.77</v>
      </c>
      <c r="H9" s="60">
        <v>0.7</v>
      </c>
      <c r="I9" s="212"/>
      <c r="J9" s="120"/>
      <c r="K9" s="84">
        <v>23049999</v>
      </c>
      <c r="L9" s="84"/>
      <c r="M9" s="84"/>
      <c r="N9" s="84"/>
      <c r="O9" s="84">
        <f t="shared" ref="O9:O13" si="0">SUM(J9:N9)</f>
        <v>23049999</v>
      </c>
      <c r="P9" s="64"/>
      <c r="Q9" s="64"/>
      <c r="R9" s="64"/>
    </row>
    <row r="10" spans="1:18" ht="47.25">
      <c r="A10" s="250"/>
      <c r="B10" s="267"/>
      <c r="C10" s="168" t="s">
        <v>221</v>
      </c>
      <c r="D10" s="60">
        <v>0.3</v>
      </c>
      <c r="E10" s="168" t="s">
        <v>227</v>
      </c>
      <c r="F10" s="204" t="s">
        <v>233</v>
      </c>
      <c r="G10" s="60">
        <v>0.6</v>
      </c>
      <c r="H10" s="60">
        <v>0.6</v>
      </c>
      <c r="I10" s="212"/>
      <c r="J10" s="120"/>
      <c r="K10" s="84">
        <v>49235748</v>
      </c>
      <c r="L10" s="84"/>
      <c r="M10" s="84"/>
      <c r="N10" s="84"/>
      <c r="O10" s="84">
        <f t="shared" si="0"/>
        <v>49235748</v>
      </c>
      <c r="P10" s="64"/>
      <c r="Q10" s="64"/>
      <c r="R10" s="64"/>
    </row>
    <row r="11" spans="1:18" ht="102">
      <c r="A11" s="250"/>
      <c r="B11" s="267"/>
      <c r="C11" s="168" t="s">
        <v>222</v>
      </c>
      <c r="D11" s="60">
        <v>0.4</v>
      </c>
      <c r="E11" s="169" t="s">
        <v>228</v>
      </c>
      <c r="F11" s="204" t="s">
        <v>236</v>
      </c>
      <c r="G11" s="60">
        <v>0.24</v>
      </c>
      <c r="H11" s="60">
        <v>0.6</v>
      </c>
      <c r="I11" s="212" t="s">
        <v>231</v>
      </c>
      <c r="J11" s="120">
        <v>15000000</v>
      </c>
      <c r="K11" s="84"/>
      <c r="L11" s="84"/>
      <c r="M11" s="84"/>
      <c r="N11" s="84"/>
      <c r="O11" s="84">
        <f t="shared" si="0"/>
        <v>15000000</v>
      </c>
      <c r="P11" s="64"/>
      <c r="Q11" s="64"/>
      <c r="R11" s="64"/>
    </row>
    <row r="12" spans="1:18" ht="47.25">
      <c r="A12" s="250"/>
      <c r="B12" s="267"/>
      <c r="C12" s="168" t="s">
        <v>223</v>
      </c>
      <c r="D12" s="60"/>
      <c r="E12" s="168" t="s">
        <v>229</v>
      </c>
      <c r="F12" s="204"/>
      <c r="G12" s="60"/>
      <c r="H12" s="60">
        <v>0</v>
      </c>
      <c r="I12" s="212" t="s">
        <v>235</v>
      </c>
      <c r="J12" s="120"/>
      <c r="K12" s="84"/>
      <c r="L12" s="84"/>
      <c r="M12" s="84"/>
      <c r="N12" s="84"/>
      <c r="O12" s="84">
        <f t="shared" si="0"/>
        <v>0</v>
      </c>
      <c r="P12" s="64"/>
      <c r="Q12" s="64"/>
      <c r="R12" s="64"/>
    </row>
    <row r="13" spans="1:18" ht="47.25">
      <c r="A13" s="250"/>
      <c r="B13" s="267"/>
      <c r="C13" s="168" t="s">
        <v>224</v>
      </c>
      <c r="D13" s="60"/>
      <c r="E13" s="169" t="s">
        <v>229</v>
      </c>
      <c r="F13" s="204"/>
      <c r="G13" s="60"/>
      <c r="H13" s="60">
        <v>0</v>
      </c>
      <c r="I13" s="213" t="s">
        <v>230</v>
      </c>
      <c r="J13" s="84"/>
      <c r="K13" s="84"/>
      <c r="L13" s="208"/>
      <c r="M13" s="208"/>
      <c r="N13" s="208"/>
      <c r="O13" s="84">
        <f t="shared" si="0"/>
        <v>0</v>
      </c>
      <c r="P13" s="64"/>
      <c r="Q13" s="64"/>
      <c r="R13" s="64"/>
    </row>
    <row r="14" spans="1:18" ht="15.75" thickBot="1">
      <c r="A14" s="12"/>
      <c r="B14" s="13"/>
      <c r="C14" s="28"/>
      <c r="D14" s="29">
        <f>SUM(D8:D13)</f>
        <v>1</v>
      </c>
      <c r="E14" s="30"/>
      <c r="F14" s="30"/>
      <c r="G14" s="29"/>
      <c r="H14" s="27"/>
      <c r="I14" s="27"/>
      <c r="J14" s="91">
        <f t="shared" ref="J14:R14" si="1">SUM(J8:J13)</f>
        <v>15000000</v>
      </c>
      <c r="K14" s="91">
        <f t="shared" si="1"/>
        <v>72285747</v>
      </c>
      <c r="L14" s="91">
        <f t="shared" si="1"/>
        <v>0</v>
      </c>
      <c r="M14" s="91">
        <f t="shared" si="1"/>
        <v>0</v>
      </c>
      <c r="N14" s="91">
        <f t="shared" si="1"/>
        <v>0</v>
      </c>
      <c r="O14" s="91">
        <f t="shared" si="1"/>
        <v>87285747</v>
      </c>
      <c r="P14" s="91"/>
      <c r="Q14" s="91"/>
      <c r="R14" s="91"/>
    </row>
  </sheetData>
  <mergeCells count="5">
    <mergeCell ref="A2:I2"/>
    <mergeCell ref="A3:I3"/>
    <mergeCell ref="J6:O6"/>
    <mergeCell ref="A8:A13"/>
    <mergeCell ref="B8:B13"/>
  </mergeCells>
  <pageMargins left="0.7" right="0.7" top="0.75" bottom="0.75" header="0.3" footer="0.3"/>
  <pageSetup paperSize="9" orientation="portrait" horizontalDpi="0" verticalDpi="0" r:id="rId1"/>
  <legacyDrawing r:id="rId2"/>
</worksheet>
</file>

<file path=xl/worksheets/sheet9.xml><?xml version="1.0" encoding="utf-8"?>
<worksheet xmlns="http://schemas.openxmlformats.org/spreadsheetml/2006/main" xmlns:r="http://schemas.openxmlformats.org/officeDocument/2006/relationships">
  <dimension ref="A1:R20"/>
  <sheetViews>
    <sheetView topLeftCell="J1" zoomScale="70" zoomScaleNormal="70" workbookViewId="0">
      <pane ySplit="7" topLeftCell="A8" activePane="bottomLeft" state="frozen"/>
      <selection pane="bottomLeft" activeCell="P9" sqref="P9"/>
    </sheetView>
  </sheetViews>
  <sheetFormatPr baseColWidth="10" defaultRowHeight="15"/>
  <cols>
    <col min="1" max="1" width="16" style="6" customWidth="1"/>
    <col min="2" max="2" width="17.85546875" style="6" bestFit="1" customWidth="1"/>
    <col min="3" max="3" width="16.140625" style="6" customWidth="1"/>
    <col min="4" max="4" width="12.42578125" style="5" customWidth="1"/>
    <col min="5" max="5" width="16.85546875" customWidth="1"/>
    <col min="6" max="6" width="16.7109375" customWidth="1"/>
    <col min="7" max="7" width="19.28515625" customWidth="1"/>
    <col min="8" max="8" width="15.28515625" style="9" customWidth="1"/>
    <col min="9" max="9" width="79.42578125" customWidth="1"/>
    <col min="10" max="10" width="22.140625" customWidth="1"/>
    <col min="11" max="11" width="16.140625" customWidth="1"/>
    <col min="12" max="12" width="11.5703125" customWidth="1"/>
    <col min="13" max="14" width="12" bestFit="1" customWidth="1"/>
    <col min="15" max="15" width="21.140625" customWidth="1"/>
    <col min="16" max="16" width="17.28515625" customWidth="1"/>
    <col min="17" max="17" width="3.5703125" hidden="1" customWidth="1"/>
    <col min="18" max="18" width="34.5703125" customWidth="1"/>
  </cols>
  <sheetData>
    <row r="1" spans="1:18" ht="15.75" thickBot="1"/>
    <row r="2" spans="1:18" ht="30.75" customHeight="1">
      <c r="A2" s="225" t="s">
        <v>10</v>
      </c>
      <c r="B2" s="226"/>
      <c r="C2" s="226"/>
      <c r="D2" s="226"/>
      <c r="E2" s="226"/>
      <c r="F2" s="226"/>
      <c r="G2" s="226"/>
      <c r="H2" s="226"/>
      <c r="I2" s="227"/>
    </row>
    <row r="3" spans="1:18" ht="27.75" customHeight="1">
      <c r="A3" s="228" t="s">
        <v>35</v>
      </c>
      <c r="B3" s="229"/>
      <c r="C3" s="229"/>
      <c r="D3" s="229"/>
      <c r="E3" s="229"/>
      <c r="F3" s="229"/>
      <c r="G3" s="229"/>
      <c r="H3" s="229"/>
      <c r="I3" s="230"/>
    </row>
    <row r="4" spans="1:18" ht="12.75" customHeight="1">
      <c r="A4" s="214"/>
      <c r="B4" s="215"/>
      <c r="C4" s="215"/>
      <c r="D4" s="215"/>
      <c r="E4" s="215"/>
      <c r="F4" s="215"/>
      <c r="G4" s="215"/>
      <c r="H4" s="215"/>
      <c r="I4" s="216"/>
    </row>
    <row r="5" spans="1:18" ht="18.75" customHeight="1">
      <c r="A5" s="43" t="s">
        <v>18</v>
      </c>
      <c r="B5" s="31"/>
      <c r="C5" s="31"/>
      <c r="D5" s="32"/>
      <c r="E5" s="33"/>
      <c r="F5" s="33"/>
      <c r="G5" s="33"/>
      <c r="H5" s="34"/>
      <c r="I5" s="35"/>
    </row>
    <row r="6" spans="1:18" ht="19.5" thickBot="1">
      <c r="A6" s="42" t="s">
        <v>237</v>
      </c>
      <c r="B6" s="36"/>
      <c r="C6" s="37"/>
      <c r="D6" s="38"/>
      <c r="E6" s="39"/>
      <c r="F6" s="39"/>
      <c r="G6" s="39"/>
      <c r="H6" s="40"/>
      <c r="I6" s="39"/>
      <c r="J6" s="231" t="s">
        <v>29</v>
      </c>
      <c r="K6" s="231"/>
      <c r="L6" s="231"/>
      <c r="M6" s="231"/>
      <c r="N6" s="231"/>
      <c r="O6" s="231"/>
      <c r="P6" s="137"/>
      <c r="R6" s="64"/>
    </row>
    <row r="7" spans="1:18" s="9" customFormat="1" ht="60">
      <c r="A7" s="61" t="s">
        <v>0</v>
      </c>
      <c r="B7" s="103" t="s">
        <v>2</v>
      </c>
      <c r="C7" s="104" t="s">
        <v>1</v>
      </c>
      <c r="D7" s="105" t="s">
        <v>8</v>
      </c>
      <c r="E7" s="105" t="s">
        <v>9</v>
      </c>
      <c r="F7" s="105" t="s">
        <v>6</v>
      </c>
      <c r="G7" s="105" t="s">
        <v>4</v>
      </c>
      <c r="H7" s="59" t="s">
        <v>5</v>
      </c>
      <c r="I7" s="174" t="s">
        <v>7</v>
      </c>
      <c r="J7" s="74" t="s">
        <v>30</v>
      </c>
      <c r="K7" s="74" t="s">
        <v>31</v>
      </c>
      <c r="L7" s="74" t="s">
        <v>34</v>
      </c>
      <c r="M7" s="74" t="s">
        <v>32</v>
      </c>
      <c r="N7" s="74" t="s">
        <v>33</v>
      </c>
      <c r="O7" s="74" t="s">
        <v>28</v>
      </c>
      <c r="P7" s="138" t="s">
        <v>124</v>
      </c>
      <c r="R7" s="138" t="s">
        <v>67</v>
      </c>
    </row>
    <row r="8" spans="1:18" ht="173.25">
      <c r="A8" s="268" t="s">
        <v>238</v>
      </c>
      <c r="B8" s="269">
        <v>5.4999999999999997E-3</v>
      </c>
      <c r="C8" s="85" t="s">
        <v>247</v>
      </c>
      <c r="D8" s="220">
        <v>0.3</v>
      </c>
      <c r="E8" s="85" t="s">
        <v>259</v>
      </c>
      <c r="F8" s="85" t="s">
        <v>275</v>
      </c>
      <c r="G8" s="220">
        <v>0.5</v>
      </c>
      <c r="H8" s="269"/>
      <c r="I8" s="85" t="s">
        <v>271</v>
      </c>
      <c r="J8" s="221">
        <v>19000000</v>
      </c>
      <c r="K8" s="221">
        <v>30351160</v>
      </c>
      <c r="L8" s="221"/>
      <c r="M8" s="221"/>
      <c r="N8" s="221"/>
      <c r="O8" s="221">
        <f>SUM(J8:N8)</f>
        <v>49351160</v>
      </c>
      <c r="P8" s="85"/>
      <c r="Q8" s="85"/>
      <c r="R8" s="85" t="s">
        <v>284</v>
      </c>
    </row>
    <row r="9" spans="1:18" ht="189">
      <c r="A9" s="268"/>
      <c r="B9" s="269"/>
      <c r="C9" s="85" t="s">
        <v>248</v>
      </c>
      <c r="D9" s="220">
        <v>0.7</v>
      </c>
      <c r="E9" s="169" t="s">
        <v>260</v>
      </c>
      <c r="F9" s="169" t="s">
        <v>286</v>
      </c>
      <c r="G9" s="223">
        <v>0.7</v>
      </c>
      <c r="H9" s="269"/>
      <c r="I9" s="169" t="s">
        <v>287</v>
      </c>
      <c r="J9" s="169" t="s">
        <v>288</v>
      </c>
      <c r="K9" s="169" t="s">
        <v>289</v>
      </c>
      <c r="L9" s="169"/>
      <c r="M9" s="169"/>
      <c r="N9" s="169"/>
      <c r="O9" s="221" t="s">
        <v>290</v>
      </c>
      <c r="P9" s="169"/>
      <c r="Q9" s="169"/>
      <c r="R9" s="169"/>
    </row>
    <row r="10" spans="1:18" ht="189">
      <c r="A10" s="268" t="s">
        <v>239</v>
      </c>
      <c r="B10" s="269">
        <v>2.3999999999999998E-3</v>
      </c>
      <c r="C10" s="85" t="s">
        <v>249</v>
      </c>
      <c r="D10" s="220">
        <v>0.7</v>
      </c>
      <c r="E10" s="85" t="s">
        <v>261</v>
      </c>
      <c r="F10" s="85" t="s">
        <v>276</v>
      </c>
      <c r="G10" s="220">
        <v>0.8</v>
      </c>
      <c r="H10" s="272">
        <v>1</v>
      </c>
      <c r="I10" s="85" t="s">
        <v>278</v>
      </c>
      <c r="J10" s="85" t="s">
        <v>281</v>
      </c>
      <c r="K10" s="85" t="s">
        <v>280</v>
      </c>
      <c r="L10" s="85"/>
      <c r="M10" s="85"/>
      <c r="N10" s="85"/>
      <c r="O10" s="221" t="s">
        <v>279</v>
      </c>
      <c r="P10" s="85"/>
      <c r="Q10" s="85"/>
      <c r="R10" s="85" t="s">
        <v>285</v>
      </c>
    </row>
    <row r="11" spans="1:18" ht="141.75">
      <c r="A11" s="268"/>
      <c r="B11" s="269"/>
      <c r="C11" s="85" t="s">
        <v>250</v>
      </c>
      <c r="D11" s="220">
        <v>0.3</v>
      </c>
      <c r="E11" s="85" t="s">
        <v>262</v>
      </c>
      <c r="F11" s="85"/>
      <c r="G11" s="85"/>
      <c r="H11" s="272"/>
      <c r="I11" s="85"/>
      <c r="J11" s="85"/>
      <c r="K11" s="85"/>
      <c r="L11" s="85"/>
      <c r="M11" s="85"/>
      <c r="N11" s="85"/>
      <c r="O11" s="221">
        <f t="shared" ref="O11:O19" si="0">SUM(J11:N11)</f>
        <v>0</v>
      </c>
      <c r="P11" s="85"/>
      <c r="Q11" s="85"/>
      <c r="R11" s="85"/>
    </row>
    <row r="12" spans="1:18" ht="126">
      <c r="A12" s="85" t="s">
        <v>240</v>
      </c>
      <c r="B12" s="218">
        <v>2.3999999999999998E-3</v>
      </c>
      <c r="C12" s="85" t="s">
        <v>251</v>
      </c>
      <c r="D12" s="220">
        <v>1</v>
      </c>
      <c r="E12" s="85" t="s">
        <v>263</v>
      </c>
      <c r="F12" s="85" t="s">
        <v>272</v>
      </c>
      <c r="G12" s="220">
        <v>1</v>
      </c>
      <c r="H12" s="222">
        <v>1</v>
      </c>
      <c r="I12" s="85" t="s">
        <v>283</v>
      </c>
      <c r="J12" s="85"/>
      <c r="K12" s="85" t="s">
        <v>282</v>
      </c>
      <c r="L12" s="85"/>
      <c r="M12" s="85"/>
      <c r="N12" s="85"/>
      <c r="O12" s="221" t="s">
        <v>282</v>
      </c>
      <c r="P12" s="85"/>
      <c r="Q12" s="85"/>
      <c r="R12" s="85"/>
    </row>
    <row r="13" spans="1:18" ht="126">
      <c r="A13" s="85" t="s">
        <v>241</v>
      </c>
      <c r="B13" s="218">
        <v>2.8999999999999998E-3</v>
      </c>
      <c r="C13" s="85" t="s">
        <v>252</v>
      </c>
      <c r="D13" s="85"/>
      <c r="E13" s="85" t="s">
        <v>264</v>
      </c>
      <c r="F13" s="85"/>
      <c r="G13" s="85"/>
      <c r="H13" s="218"/>
      <c r="I13" s="85"/>
      <c r="J13" s="85"/>
      <c r="K13" s="85"/>
      <c r="L13" s="85"/>
      <c r="M13" s="85"/>
      <c r="N13" s="85"/>
      <c r="O13" s="221">
        <f t="shared" si="0"/>
        <v>0</v>
      </c>
      <c r="P13" s="85"/>
      <c r="Q13" s="85"/>
      <c r="R13" s="85"/>
    </row>
    <row r="14" spans="1:18" ht="94.5">
      <c r="A14" s="268" t="s">
        <v>242</v>
      </c>
      <c r="B14" s="270">
        <v>4.8999999999999998E-3</v>
      </c>
      <c r="C14" s="85" t="s">
        <v>253</v>
      </c>
      <c r="D14" s="220">
        <v>0.5</v>
      </c>
      <c r="E14" s="85" t="s">
        <v>265</v>
      </c>
      <c r="F14" s="85" t="s">
        <v>291</v>
      </c>
      <c r="G14" s="220">
        <v>1</v>
      </c>
      <c r="H14" s="270"/>
      <c r="I14" s="85" t="s">
        <v>293</v>
      </c>
      <c r="J14" s="85"/>
      <c r="K14" s="85" t="s">
        <v>288</v>
      </c>
      <c r="L14" s="85"/>
      <c r="M14" s="85"/>
      <c r="N14" s="85"/>
      <c r="O14" s="221" t="s">
        <v>288</v>
      </c>
      <c r="P14" s="85"/>
      <c r="Q14" s="85"/>
      <c r="R14" s="85"/>
    </row>
    <row r="15" spans="1:18" ht="173.25">
      <c r="A15" s="268"/>
      <c r="B15" s="271"/>
      <c r="C15" s="85" t="s">
        <v>254</v>
      </c>
      <c r="D15" s="220">
        <v>0.5</v>
      </c>
      <c r="E15" s="85" t="s">
        <v>266</v>
      </c>
      <c r="F15" s="85" t="s">
        <v>292</v>
      </c>
      <c r="G15" s="220">
        <v>1</v>
      </c>
      <c r="H15" s="271"/>
      <c r="I15" s="85" t="s">
        <v>294</v>
      </c>
      <c r="J15" s="85" t="s">
        <v>295</v>
      </c>
      <c r="K15" s="85" t="s">
        <v>296</v>
      </c>
      <c r="L15" s="85"/>
      <c r="M15" s="85"/>
      <c r="N15" s="85"/>
      <c r="O15" s="221" t="s">
        <v>297</v>
      </c>
      <c r="P15" s="85"/>
      <c r="Q15" s="85"/>
      <c r="R15" s="85"/>
    </row>
    <row r="16" spans="1:18" ht="94.5">
      <c r="A16" s="85" t="s">
        <v>243</v>
      </c>
      <c r="B16" s="218">
        <v>1.1999999999999999E-3</v>
      </c>
      <c r="C16" s="85" t="s">
        <v>255</v>
      </c>
      <c r="D16" s="85"/>
      <c r="E16" s="85" t="s">
        <v>267</v>
      </c>
      <c r="F16" s="85"/>
      <c r="G16" s="85"/>
      <c r="H16" s="218"/>
      <c r="I16" s="85"/>
      <c r="J16" s="85"/>
      <c r="K16" s="85"/>
      <c r="L16" s="85"/>
      <c r="M16" s="85"/>
      <c r="N16" s="85"/>
      <c r="O16" s="221">
        <f t="shared" si="0"/>
        <v>0</v>
      </c>
      <c r="P16" s="85"/>
      <c r="Q16" s="85"/>
      <c r="R16" s="85"/>
    </row>
    <row r="17" spans="1:18" ht="189">
      <c r="A17" s="85" t="s">
        <v>244</v>
      </c>
      <c r="B17" s="218">
        <v>1.1999999999999999E-3</v>
      </c>
      <c r="C17" s="85" t="s">
        <v>256</v>
      </c>
      <c r="D17" s="220">
        <v>1</v>
      </c>
      <c r="E17" s="85" t="s">
        <v>268</v>
      </c>
      <c r="F17" s="85" t="s">
        <v>273</v>
      </c>
      <c r="G17" s="220">
        <v>1</v>
      </c>
      <c r="H17" s="218"/>
      <c r="I17" s="85" t="s">
        <v>274</v>
      </c>
      <c r="J17" s="85"/>
      <c r="K17" s="85" t="s">
        <v>277</v>
      </c>
      <c r="L17" s="85"/>
      <c r="M17" s="85"/>
      <c r="N17" s="85"/>
      <c r="O17" s="221" t="s">
        <v>277</v>
      </c>
      <c r="P17" s="85"/>
      <c r="Q17" s="85"/>
      <c r="R17" s="85"/>
    </row>
    <row r="18" spans="1:18" ht="63">
      <c r="A18" s="85" t="s">
        <v>245</v>
      </c>
      <c r="B18" s="218">
        <v>2E-3</v>
      </c>
      <c r="C18" s="85" t="s">
        <v>257</v>
      </c>
      <c r="D18" s="85"/>
      <c r="E18" s="85" t="s">
        <v>269</v>
      </c>
      <c r="F18" s="85"/>
      <c r="G18" s="85"/>
      <c r="H18" s="218"/>
      <c r="I18" s="85"/>
      <c r="J18" s="85"/>
      <c r="K18" s="85"/>
      <c r="L18" s="85"/>
      <c r="M18" s="85"/>
      <c r="N18" s="85"/>
      <c r="O18" s="221">
        <f t="shared" si="0"/>
        <v>0</v>
      </c>
      <c r="P18" s="85"/>
      <c r="Q18" s="85"/>
      <c r="R18" s="85"/>
    </row>
    <row r="19" spans="1:18" ht="63">
      <c r="A19" s="85" t="s">
        <v>246</v>
      </c>
      <c r="B19" s="218">
        <v>1E-3</v>
      </c>
      <c r="C19" s="168" t="s">
        <v>258</v>
      </c>
      <c r="D19" s="168"/>
      <c r="E19" s="168" t="s">
        <v>270</v>
      </c>
      <c r="F19" s="168"/>
      <c r="G19" s="168"/>
      <c r="H19" s="218"/>
      <c r="I19" s="168"/>
      <c r="J19" s="168"/>
      <c r="K19" s="168"/>
      <c r="L19" s="168"/>
      <c r="M19" s="168"/>
      <c r="N19" s="168"/>
      <c r="O19" s="221">
        <f t="shared" si="0"/>
        <v>0</v>
      </c>
      <c r="P19" s="168"/>
      <c r="Q19" s="168"/>
      <c r="R19" s="168"/>
    </row>
    <row r="20" spans="1:18" ht="15.75">
      <c r="A20" s="217"/>
      <c r="B20" s="219"/>
      <c r="C20" s="217"/>
      <c r="D20" s="217"/>
      <c r="E20" s="217"/>
      <c r="F20" s="217"/>
      <c r="G20" s="217"/>
      <c r="H20" s="219"/>
      <c r="I20" s="217"/>
      <c r="J20" s="217"/>
      <c r="K20" s="217"/>
      <c r="L20" s="217"/>
      <c r="M20" s="217"/>
      <c r="N20" s="217"/>
      <c r="O20" s="217"/>
      <c r="P20" s="217"/>
      <c r="Q20" s="217"/>
      <c r="R20" s="217"/>
    </row>
  </sheetData>
  <mergeCells count="12">
    <mergeCell ref="J6:O6"/>
    <mergeCell ref="A8:A9"/>
    <mergeCell ref="H8:H9"/>
    <mergeCell ref="H10:H11"/>
    <mergeCell ref="H14:H15"/>
    <mergeCell ref="A2:I2"/>
    <mergeCell ref="A3:I3"/>
    <mergeCell ref="A10:A11"/>
    <mergeCell ref="A14:A15"/>
    <mergeCell ref="B8:B9"/>
    <mergeCell ref="B10:B11"/>
    <mergeCell ref="B14:B15"/>
  </mergeCells>
  <pageMargins left="0.7" right="0.7" top="0.75" bottom="0.75" header="0.3" footer="0.3"/>
  <pageSetup paperSize="9"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EDUCACION</vt:lpstr>
      <vt:lpstr>DEPORTE </vt:lpstr>
      <vt:lpstr>SALUD</vt:lpstr>
      <vt:lpstr>TRANSPORTE</vt:lpstr>
      <vt:lpstr>CULTURA</vt:lpstr>
      <vt:lpstr>AGUA POTABLE</vt:lpstr>
      <vt:lpstr>Desastres</vt:lpstr>
      <vt:lpstr>Justicia</vt:lpstr>
      <vt:lpstr>Poblacion Vunerable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Pacho</dc:creator>
  <cp:lastModifiedBy>Carlos</cp:lastModifiedBy>
  <dcterms:created xsi:type="dcterms:W3CDTF">2012-09-25T17:51:29Z</dcterms:created>
  <dcterms:modified xsi:type="dcterms:W3CDTF">2013-04-29T15:40:28Z</dcterms:modified>
</cp:coreProperties>
</file>