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80" windowHeight="1620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E168" i="1"/>
  <c r="E214"/>
  <c r="E6"/>
  <c r="G261" l="1"/>
  <c r="E16" i="3"/>
  <c r="E15"/>
  <c r="E14"/>
  <c r="E13"/>
  <c r="E12"/>
  <c r="E80" i="1"/>
  <c r="E46"/>
  <c r="E82"/>
  <c r="E83"/>
  <c r="E84"/>
  <c r="E85"/>
  <c r="E86"/>
  <c r="E87"/>
  <c r="E88"/>
  <c r="F88" s="1"/>
  <c r="E89"/>
  <c r="F89" s="1"/>
  <c r="E90"/>
  <c r="E91"/>
  <c r="E92"/>
  <c r="E93"/>
  <c r="F93" s="1"/>
  <c r="E94"/>
  <c r="E95"/>
  <c r="E96"/>
  <c r="F96" s="1"/>
  <c r="E97"/>
  <c r="E98"/>
  <c r="E99"/>
  <c r="E100"/>
  <c r="E101"/>
  <c r="E102"/>
  <c r="E103"/>
  <c r="E104"/>
  <c r="F104" s="1"/>
  <c r="E105"/>
  <c r="F105" s="1"/>
  <c r="E106"/>
  <c r="E107"/>
  <c r="E108"/>
  <c r="F108" s="1"/>
  <c r="E109"/>
  <c r="F109" s="1"/>
  <c r="E110"/>
  <c r="E111"/>
  <c r="E112"/>
  <c r="F112" s="1"/>
  <c r="E113"/>
  <c r="E114"/>
  <c r="E115"/>
  <c r="E116"/>
  <c r="E117"/>
  <c r="F117" s="1"/>
  <c r="E118"/>
  <c r="E119"/>
  <c r="E120"/>
  <c r="F120" s="1"/>
  <c r="E121"/>
  <c r="E122"/>
  <c r="E123"/>
  <c r="E124"/>
  <c r="E125"/>
  <c r="F125" s="1"/>
  <c r="E126"/>
  <c r="E127"/>
  <c r="E128"/>
  <c r="F128" s="1"/>
  <c r="E129"/>
  <c r="F129" s="1"/>
  <c r="E130"/>
  <c r="F130" s="1"/>
  <c r="E131"/>
  <c r="E132"/>
  <c r="F132" s="1"/>
  <c r="E133"/>
  <c r="F133" s="1"/>
  <c r="E134"/>
  <c r="F134" s="1"/>
  <c r="E135"/>
  <c r="F135" s="1"/>
  <c r="E136"/>
  <c r="F136" s="1"/>
  <c r="E137"/>
  <c r="E138"/>
  <c r="F138" s="1"/>
  <c r="E139"/>
  <c r="F139" s="1"/>
  <c r="E140"/>
  <c r="F140" s="1"/>
  <c r="E141"/>
  <c r="F141" s="1"/>
  <c r="E142"/>
  <c r="E143"/>
  <c r="F143" s="1"/>
  <c r="E144"/>
  <c r="F144" s="1"/>
  <c r="E145"/>
  <c r="F145" s="1"/>
  <c r="E146"/>
  <c r="F146" s="1"/>
  <c r="E147"/>
  <c r="E148"/>
  <c r="F148" s="1"/>
  <c r="E149"/>
  <c r="F149" s="1"/>
  <c r="E150"/>
  <c r="E151"/>
  <c r="F151" s="1"/>
  <c r="E152"/>
  <c r="E153"/>
  <c r="F153" s="1"/>
  <c r="E154"/>
  <c r="E155"/>
  <c r="F155" s="1"/>
  <c r="E156"/>
  <c r="F156" s="1"/>
  <c r="E157"/>
  <c r="E158"/>
  <c r="F158" s="1"/>
  <c r="E159"/>
  <c r="F159" s="1"/>
  <c r="E160"/>
  <c r="F160" s="1"/>
  <c r="E161"/>
  <c r="E162"/>
  <c r="F162" s="1"/>
  <c r="E163"/>
  <c r="E164"/>
  <c r="F164" s="1"/>
  <c r="E81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47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9"/>
  <c r="E8"/>
  <c r="E174"/>
  <c r="E7"/>
  <c r="E165"/>
  <c r="E167"/>
  <c r="E169"/>
  <c r="E170"/>
  <c r="E171"/>
  <c r="E172"/>
  <c r="E173"/>
  <c r="E175"/>
  <c r="E176"/>
  <c r="E177"/>
  <c r="E178"/>
  <c r="E179"/>
  <c r="E180"/>
  <c r="E181"/>
  <c r="E182"/>
  <c r="E183"/>
  <c r="F183" s="1"/>
  <c r="E184"/>
  <c r="F184" s="1"/>
  <c r="E185"/>
  <c r="F185" s="1"/>
  <c r="E186"/>
  <c r="E187"/>
  <c r="F187" s="1"/>
  <c r="E188"/>
  <c r="F188" s="1"/>
  <c r="E189"/>
  <c r="F189" s="1"/>
  <c r="E190"/>
  <c r="F190" s="1"/>
  <c r="E191"/>
  <c r="F191" s="1"/>
  <c r="E192"/>
  <c r="F192" s="1"/>
  <c r="E193"/>
  <c r="F193" s="1"/>
  <c r="E194"/>
  <c r="F194" s="1"/>
  <c r="E195"/>
  <c r="E196"/>
  <c r="F196" s="1"/>
  <c r="E197"/>
  <c r="F197" s="1"/>
  <c r="E198"/>
  <c r="E199"/>
  <c r="E200"/>
  <c r="E201"/>
  <c r="E202"/>
  <c r="F202" s="1"/>
  <c r="E203"/>
  <c r="E204"/>
  <c r="E205"/>
  <c r="E206"/>
  <c r="F206" s="1"/>
  <c r="E207"/>
  <c r="E208"/>
  <c r="E209"/>
  <c r="E210"/>
  <c r="F210" s="1"/>
  <c r="E211"/>
  <c r="E212"/>
  <c r="E213"/>
  <c r="F214"/>
  <c r="E215"/>
  <c r="E216"/>
  <c r="E217"/>
  <c r="E218"/>
  <c r="F218" s="1"/>
  <c r="E219"/>
  <c r="E220"/>
  <c r="E221"/>
  <c r="E222"/>
  <c r="F222" s="1"/>
  <c r="E223"/>
  <c r="E224"/>
  <c r="E225"/>
  <c r="E226"/>
  <c r="E227"/>
  <c r="E228"/>
  <c r="E229"/>
  <c r="E230"/>
  <c r="F230" s="1"/>
  <c r="E231"/>
  <c r="E232"/>
  <c r="E233"/>
  <c r="E234"/>
  <c r="E235"/>
  <c r="F235" s="1"/>
  <c r="E236"/>
  <c r="E237"/>
  <c r="E238"/>
  <c r="F238" s="1"/>
  <c r="E239"/>
  <c r="F239" s="1"/>
  <c r="E240"/>
  <c r="E241"/>
  <c r="E242"/>
  <c r="E243"/>
  <c r="E244"/>
  <c r="E245"/>
  <c r="E246"/>
  <c r="F246" s="1"/>
  <c r="E247"/>
  <c r="E248"/>
  <c r="F248" s="1"/>
  <c r="E249"/>
  <c r="E250"/>
  <c r="E251"/>
  <c r="E252"/>
  <c r="E253"/>
  <c r="E254"/>
  <c r="F254" s="1"/>
  <c r="E255"/>
  <c r="E256"/>
  <c r="E257"/>
  <c r="E258"/>
  <c r="E259"/>
  <c r="E260"/>
  <c r="E261"/>
  <c r="F261" s="1"/>
  <c r="E262"/>
  <c r="F262" s="1"/>
  <c r="E263"/>
  <c r="F263" s="1"/>
  <c r="E264"/>
  <c r="F264" s="1"/>
  <c r="E265"/>
  <c r="F265" s="1"/>
  <c r="E266"/>
  <c r="F266" s="1"/>
  <c r="E267"/>
  <c r="E268"/>
  <c r="E269"/>
  <c r="E270"/>
  <c r="E271"/>
  <c r="F271" s="1"/>
  <c r="E272"/>
  <c r="E273"/>
  <c r="E274"/>
  <c r="F274" s="1"/>
  <c r="E275"/>
  <c r="E276"/>
  <c r="E277"/>
  <c r="E278"/>
  <c r="F278" s="1"/>
  <c r="E279"/>
  <c r="E280"/>
  <c r="E281"/>
  <c r="F281" s="1"/>
  <c r="E282"/>
  <c r="F282" s="1"/>
  <c r="E283"/>
  <c r="F283" s="1"/>
  <c r="E284"/>
  <c r="E285"/>
  <c r="F285" s="1"/>
  <c r="E286"/>
  <c r="F286" s="1"/>
  <c r="E287"/>
  <c r="E288"/>
  <c r="E289"/>
  <c r="E290"/>
  <c r="E291"/>
  <c r="F291" s="1"/>
  <c r="E292"/>
  <c r="E293"/>
  <c r="E294"/>
  <c r="F294" s="1"/>
  <c r="E295"/>
  <c r="E296"/>
  <c r="F296" s="1"/>
  <c r="E297"/>
  <c r="E298"/>
  <c r="E299"/>
  <c r="E300"/>
  <c r="F300" s="1"/>
  <c r="E301"/>
  <c r="E302"/>
  <c r="E303"/>
  <c r="E304"/>
  <c r="E305"/>
  <c r="E306"/>
  <c r="F306" s="1"/>
  <c r="E307"/>
  <c r="E308"/>
  <c r="E309"/>
  <c r="E310"/>
  <c r="E311"/>
  <c r="E312"/>
  <c r="F312" s="1"/>
  <c r="E313"/>
  <c r="E314"/>
  <c r="E315"/>
  <c r="E316"/>
  <c r="E317"/>
  <c r="E318"/>
  <c r="E319"/>
  <c r="E320"/>
  <c r="F320" s="1"/>
  <c r="E321"/>
  <c r="E322"/>
  <c r="E323"/>
  <c r="E324"/>
  <c r="F324" s="1"/>
  <c r="E325"/>
  <c r="E326"/>
  <c r="E327"/>
  <c r="E328"/>
  <c r="E329"/>
  <c r="E330"/>
  <c r="E331"/>
  <c r="E332"/>
  <c r="G332" s="1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166"/>
  <c r="F168" s="1"/>
  <c r="F7"/>
  <c r="F165"/>
  <c r="H165"/>
  <c r="F316" s="1"/>
  <c r="F180" l="1"/>
  <c r="F178"/>
  <c r="F176"/>
  <c r="F171"/>
  <c r="F169"/>
  <c r="F80"/>
  <c r="F8"/>
  <c r="F323"/>
  <c r="F315"/>
  <c r="F307"/>
  <c r="F303"/>
  <c r="F299"/>
  <c r="F225"/>
  <c r="F223"/>
  <c r="F175"/>
  <c r="F172"/>
  <c r="F170"/>
  <c r="F174"/>
  <c r="F46"/>
  <c r="G200"/>
  <c r="F126"/>
  <c r="G235"/>
  <c r="G323"/>
  <c r="G278"/>
  <c r="G246"/>
  <c r="H228"/>
  <c r="F85"/>
  <c r="F122"/>
  <c r="F118"/>
  <c r="F110"/>
  <c r="F106"/>
  <c r="F102"/>
  <c r="F98"/>
  <c r="F94"/>
  <c r="F90"/>
  <c r="F86"/>
  <c r="F127"/>
  <c r="F123"/>
  <c r="F119"/>
  <c r="F115"/>
  <c r="F111"/>
  <c r="F99"/>
  <c r="F95"/>
  <c r="F91"/>
  <c r="F87"/>
  <c r="F83"/>
  <c r="F304"/>
  <c r="H168"/>
  <c r="F334"/>
  <c r="F330"/>
  <c r="F328"/>
  <c r="F329"/>
  <c r="F326"/>
  <c r="F322"/>
  <c r="F318"/>
  <c r="F319"/>
  <c r="F325"/>
  <c r="F321"/>
  <c r="F301"/>
  <c r="F297"/>
  <c r="F295"/>
  <c r="F289"/>
  <c r="F290"/>
  <c r="F288"/>
  <c r="F279"/>
  <c r="F284"/>
  <c r="F280"/>
  <c r="F276"/>
  <c r="F273"/>
  <c r="F269"/>
  <c r="F270"/>
  <c r="F272"/>
  <c r="F268"/>
  <c r="F259"/>
  <c r="F260"/>
  <c r="F253"/>
  <c r="F255"/>
  <c r="F251"/>
  <c r="F256"/>
  <c r="F252"/>
  <c r="F249"/>
  <c r="F245"/>
  <c r="F247"/>
  <c r="F243"/>
  <c r="F241"/>
  <c r="F237"/>
  <c r="F233"/>
  <c r="F234"/>
  <c r="F240"/>
  <c r="F236"/>
  <c r="F232"/>
  <c r="F229"/>
  <c r="F227"/>
  <c r="F228"/>
  <c r="F221"/>
  <c r="F217"/>
  <c r="F205"/>
  <c r="F201"/>
  <c r="F219"/>
  <c r="F207"/>
  <c r="F203"/>
  <c r="F181"/>
  <c r="F224"/>
  <c r="F208"/>
  <c r="F204"/>
  <c r="F200"/>
  <c r="F226"/>
  <c r="F250"/>
  <c r="F277"/>
  <c r="F314"/>
  <c r="F198"/>
  <c r="F244"/>
  <c r="F275"/>
  <c r="F308"/>
  <c r="F331"/>
  <c r="F242"/>
  <c r="F267"/>
  <c r="F292"/>
  <c r="F327"/>
  <c r="F166"/>
  <c r="F231"/>
  <c r="F257"/>
  <c r="F287"/>
  <c r="I165" l="1"/>
</calcChain>
</file>

<file path=xl/sharedStrings.xml><?xml version="1.0" encoding="utf-8"?>
<sst xmlns="http://schemas.openxmlformats.org/spreadsheetml/2006/main" count="391" uniqueCount="314">
  <si>
    <t xml:space="preserve">LISTADO PLAN DE CUENTAS PRESUPUESTALES CON </t>
  </si>
  <si>
    <t>APROPIACIONES INICIALES</t>
  </si>
  <si>
    <t>Rubro</t>
  </si>
  <si>
    <t>Descripción</t>
  </si>
  <si>
    <t>Apropiación inicial</t>
  </si>
  <si>
    <t>GASTOS</t>
  </si>
  <si>
    <t>GASTOS DE FUNCIONAMIENTO</t>
  </si>
  <si>
    <t>CONCEJO MUNICIPAL</t>
  </si>
  <si>
    <t>GASTOS DE PERSONAL</t>
  </si>
  <si>
    <t>SERVICIOS PERSONALES ASOCIADOS A NOMINA</t>
  </si>
  <si>
    <t>Sueldo Personal de Nómina</t>
  </si>
  <si>
    <t>PRIMAS LEGALES</t>
  </si>
  <si>
    <t>Prima de Vacaciones</t>
  </si>
  <si>
    <t>Prima de Navidad</t>
  </si>
  <si>
    <t>Indemnizacion por Vacaciones</t>
  </si>
  <si>
    <t>Pagos directos Cesantías parciales y/o Intereses de Cesantías</t>
  </si>
  <si>
    <t>OTROS GASTOS DE PERSONAL ASOCIADOS A NOMINA</t>
  </si>
  <si>
    <t>Prima de Alimentación</t>
  </si>
  <si>
    <t>Bonificacion de recreación</t>
  </si>
  <si>
    <t>SERVICIOS PERSONALES INDIRECTOS</t>
  </si>
  <si>
    <t>Pago Honorarios Concejales</t>
  </si>
  <si>
    <t>CONTRIBUCIONES INHERENTES A LA NOMINA</t>
  </si>
  <si>
    <t>AL SECTOR PUBLICO</t>
  </si>
  <si>
    <t>AL SECTOR PRIVADO</t>
  </si>
  <si>
    <t>Cotizaciones a Seguridad Social en Salud</t>
  </si>
  <si>
    <t>Cotizaciones a Riesgos Profesionales</t>
  </si>
  <si>
    <t>APORTES PARAFISCALES</t>
  </si>
  <si>
    <t>Aportes al SENA</t>
  </si>
  <si>
    <t>Aportes ICBF</t>
  </si>
  <si>
    <t>Aportes ESAP</t>
  </si>
  <si>
    <t>Aportes Caja de Compensación Familiar</t>
  </si>
  <si>
    <t>Aportes Escuelas Industriales e Institutos Técnicos</t>
  </si>
  <si>
    <t>GASTOS GENERALES</t>
  </si>
  <si>
    <t>ADQUISICION DE BIENES</t>
  </si>
  <si>
    <t>Compra de Equipo</t>
  </si>
  <si>
    <t>Materiales y Suministros</t>
  </si>
  <si>
    <t>ADQUISICION DE SERVICIOS</t>
  </si>
  <si>
    <t>Impresos y Publicaciones</t>
  </si>
  <si>
    <t>OTROS GASTOS ADQUISICION DE SERVICIOS</t>
  </si>
  <si>
    <t>Comunicaciones y Transporte</t>
  </si>
  <si>
    <t>Gastos de Mantenimiento y Aseguros</t>
  </si>
  <si>
    <t>Cuota Asociación Concejales de Almeydas</t>
  </si>
  <si>
    <t>Cuota Sostenimiento anual del Concejo a FENACON</t>
  </si>
  <si>
    <t>Capacitación Concejales</t>
  </si>
  <si>
    <t>PERSONERIA MUNICIPAL</t>
  </si>
  <si>
    <t>Indemnización por Vacaciones</t>
  </si>
  <si>
    <t>Auxilio de Transporte</t>
  </si>
  <si>
    <t>Pagos directos Cesantías Parciales y/o definitivas, intereses</t>
  </si>
  <si>
    <t>Bonificación de Recreación</t>
  </si>
  <si>
    <t>Aportes al ICBF</t>
  </si>
  <si>
    <t>Aportes a Caja de Compensación Familiar</t>
  </si>
  <si>
    <t>Aportes a Escuelas Industriales e Institutos Técnicos</t>
  </si>
  <si>
    <t>Capacitación, bienestar social y estímulos</t>
  </si>
  <si>
    <t>OTROS GASTOS ADQUSICION DE SERVICIOS</t>
  </si>
  <si>
    <t>ADMINISTRACION CENTRAL</t>
  </si>
  <si>
    <t>Indemnización por vacaciones</t>
  </si>
  <si>
    <t>Bonificación de Dirección</t>
  </si>
  <si>
    <t>Dotación de Personal</t>
  </si>
  <si>
    <t>Pagos directos Cesantías y/o Intereses de Cesantías</t>
  </si>
  <si>
    <t>Pago por reemplazo de vacaciones</t>
  </si>
  <si>
    <t>Bienestar Social y Salud Ocupacional</t>
  </si>
  <si>
    <t>Honorarios</t>
  </si>
  <si>
    <t>Servicios Técnicos</t>
  </si>
  <si>
    <t>CONTRIBUCIONES INHERENTES A NOMINA</t>
  </si>
  <si>
    <t>Compra de Equipos</t>
  </si>
  <si>
    <t>MATERIALES Y SUMINISTROS</t>
  </si>
  <si>
    <t>Suministro de Combustibles, llantas y Lubricantes</t>
  </si>
  <si>
    <t>Compra de Muebles y Enseres</t>
  </si>
  <si>
    <t>Implementos de Aseo, Cafeteria y desinfección</t>
  </si>
  <si>
    <t>Capacitación, Bienestar Social y Estímulos</t>
  </si>
  <si>
    <t>SEGUROS</t>
  </si>
  <si>
    <t>Seguros de bienes muebles e inmuebles</t>
  </si>
  <si>
    <t>Seguro de Vida del Alcalde y Personero</t>
  </si>
  <si>
    <t>Seguro de Vida para Concejales (Municipios 4, 5 y 6 Categoría)</t>
  </si>
  <si>
    <t>Póliza de seguro Salud para Concejales (Municipios cat 4,5 y 6)</t>
  </si>
  <si>
    <t>Contribuciones, Tasas, Impuestos y Multas</t>
  </si>
  <si>
    <t>Arrendamientos</t>
  </si>
  <si>
    <t>SERVICIOS PUBLICOS</t>
  </si>
  <si>
    <t>Energía</t>
  </si>
  <si>
    <t>Telecomunicaciones</t>
  </si>
  <si>
    <t>Acueducto, Alcatarillado y Aseo</t>
  </si>
  <si>
    <t>Viaticos y Gastos de Viaje</t>
  </si>
  <si>
    <t>Gastos Electorales</t>
  </si>
  <si>
    <t>Gastos mantenimiento y aseguros</t>
  </si>
  <si>
    <t>Gastos legalización Convenios y Contratos Cofinanciación</t>
  </si>
  <si>
    <t>Gastos de medicina legal, necropcias e inhumación de cadáveres</t>
  </si>
  <si>
    <t>OTROS GASTOS GENERALES</t>
  </si>
  <si>
    <t>Compra software y gastos de sistematización</t>
  </si>
  <si>
    <t>Gastos diligencias penales y administrativas</t>
  </si>
  <si>
    <t>Festividades Culturales - Fiesta del Campesino</t>
  </si>
  <si>
    <t>Reconocimiento Transporte de Concejales</t>
  </si>
  <si>
    <t>TRANSFERENCIAS CORRIENTES</t>
  </si>
  <si>
    <t>Mesadas Pensionales</t>
  </si>
  <si>
    <t>20% Estampilla Proadulto Mayor</t>
  </si>
  <si>
    <t>Pagos con situación de fondos</t>
  </si>
  <si>
    <t>Tasa Retributivas CAR</t>
  </si>
  <si>
    <t>A OTRA ENTIDADES DESCENTRALIZADAS</t>
  </si>
  <si>
    <t>Federación Colombiana de Municipios</t>
  </si>
  <si>
    <t>Aporte Fondo Fomento al Deporte</t>
  </si>
  <si>
    <t>CORPORACIONES AUTONOMAS REGIONALES</t>
  </si>
  <si>
    <t>Porcentaje Ambiental</t>
  </si>
  <si>
    <t>Sobretasa Ambiental</t>
  </si>
  <si>
    <t>Sobretasa Bomberil</t>
  </si>
  <si>
    <t>SENTENCIAS Y CONCILIACIONES</t>
  </si>
  <si>
    <t>Otras Sentencias y Conciliaciones</t>
  </si>
  <si>
    <t>OTRAS TRANFERENCIAS CORRIENTES</t>
  </si>
  <si>
    <t>Apote Fondo Fomento de Educación</t>
  </si>
  <si>
    <t>GASTOS DE INVERSION</t>
  </si>
  <si>
    <t>EDUCACION</t>
  </si>
  <si>
    <t>CALIDAD - MATRICULA</t>
  </si>
  <si>
    <t>MANTENIMIENTO DE INFRAESTRUCTURA EDUCATIVA</t>
  </si>
  <si>
    <t>ACUEDUCTO, ALCANTARILLADO Y ASEO</t>
  </si>
  <si>
    <t>ENERGIA</t>
  </si>
  <si>
    <t>TRANSPORTE ESCOLAR</t>
  </si>
  <si>
    <t>ALIMENTACION ESCOLAR</t>
  </si>
  <si>
    <t>CALIDAD - GRATUIDAD</t>
  </si>
  <si>
    <t>FONDO LOCAL DE SALUD</t>
  </si>
  <si>
    <t>REGIMEN SUBSIDIADO</t>
  </si>
  <si>
    <t>REGIMEN SUBSIDIADO CONTINUIDAD</t>
  </si>
  <si>
    <t>INTERVENTORIA DEL REGIMEN SUBSIDIADO</t>
  </si>
  <si>
    <t>SALUD PUBLICA</t>
  </si>
  <si>
    <t>SALUD INFANTIL</t>
  </si>
  <si>
    <t>SALUD SEXUAL Y REPRODUCTIVA</t>
  </si>
  <si>
    <t>SALUD ORAL</t>
  </si>
  <si>
    <t>ENFERMEDADES TRANSMISIBLES Y ZOONOSIS</t>
  </si>
  <si>
    <t>ENFERMEDADES CRONICAS NO TRANSMISIBLES</t>
  </si>
  <si>
    <t>NUTRICION</t>
  </si>
  <si>
    <t>SEGURIDAD SANITARIA Y DEL AMBIENTE</t>
  </si>
  <si>
    <t>OTROS GASTOS EN SALUD</t>
  </si>
  <si>
    <t>INVESTIGACION EN SALUD</t>
  </si>
  <si>
    <t>AGUA POTABLE Y SANEAMIENTO BASICO</t>
  </si>
  <si>
    <t>SERVICIO DE ACUEDUCTO</t>
  </si>
  <si>
    <t>ACUEDUCTO CAPTACION</t>
  </si>
  <si>
    <t>ACUEDUCTO - ALMACENAMIENTO</t>
  </si>
  <si>
    <t>ACUEDUCTO - TRATAMIENTO</t>
  </si>
  <si>
    <t>ACUEDUCTO - DISTRIBUCION</t>
  </si>
  <si>
    <t>ACUEDUCTO - INDICE DE AGUA NO CONTABILIZADA</t>
  </si>
  <si>
    <t>ACUEDUCTO - PREINVERSION, ESTUDIOS</t>
  </si>
  <si>
    <t>ACUEDUCTO - INTERVENTORIA</t>
  </si>
  <si>
    <t>ACUEDUCTO - FORTALECIMIENTO INSTITUCIONAL</t>
  </si>
  <si>
    <t>ACUEDUCTO - SUBSIDIOS FSRI</t>
  </si>
  <si>
    <t>SERVICIO DE ALCANTARILLADO</t>
  </si>
  <si>
    <t>ALCANTARILLADO - RECOLECCION</t>
  </si>
  <si>
    <t>ALCANTARILLADO - TRANSPORTE</t>
  </si>
  <si>
    <t>ALCANTARILLADO - TRATAMIENTO</t>
  </si>
  <si>
    <t>ALCANTARILLADO - MANTENIMIENTO</t>
  </si>
  <si>
    <t>ALCANTARILLADO - DESCARGA</t>
  </si>
  <si>
    <t>ALCANTARILLADO - PREINVERSION, ESTUDIOS</t>
  </si>
  <si>
    <t>ALCANTARILLADO - INTERVENTORIA</t>
  </si>
  <si>
    <t>ALCANTARILLADO - FORTALECIMIENTO INSTITUCIONAL</t>
  </si>
  <si>
    <t>ALCANTARILLADO - SUBSIDIOS FSRI</t>
  </si>
  <si>
    <t>SERVICIO DE ASEO</t>
  </si>
  <si>
    <t>ASEO - MAQUINARIA Y EQUIPOS</t>
  </si>
  <si>
    <t>ASEO - FORTALECIMIENTO INSTITUCIONAL</t>
  </si>
  <si>
    <t>ASEO - SUBSIDIOS FSRI</t>
  </si>
  <si>
    <t>DEPORTES</t>
  </si>
  <si>
    <t>PREINVERSION EN INFRAESTRUCTURA</t>
  </si>
  <si>
    <t>CULTURA</t>
  </si>
  <si>
    <t>PROTECCION DEL PATRIMONIO CULTURAL</t>
  </si>
  <si>
    <t>MANTENIMIENTO Y DOTACION DE BIBLIOTECAS</t>
  </si>
  <si>
    <t>PAGO SERVICIO ALUMBRADO PUBLICO</t>
  </si>
  <si>
    <t>VIVIENDA</t>
  </si>
  <si>
    <t>PROYECTO DE TITULACION Y LEGALIZACION DE PREDIOS</t>
  </si>
  <si>
    <t>AGROPECUARIO</t>
  </si>
  <si>
    <t>TRANSPORTE</t>
  </si>
  <si>
    <t>CONSTRUCCION DE VIAS</t>
  </si>
  <si>
    <t>MANTENIMIENTO RUTINARIO DE VIAS</t>
  </si>
  <si>
    <t>MANTENIMIENTO PERIODICO DE VIAS</t>
  </si>
  <si>
    <t>ESTUDIOS Y PREINVERSION EN INFRAESTRUCTURA</t>
  </si>
  <si>
    <t>SISTEMAS DE TRANSPORTE MASIVO</t>
  </si>
  <si>
    <t>AMBIENTAL</t>
  </si>
  <si>
    <t>EDUCACION AMBIENTAL NO FORMAL</t>
  </si>
  <si>
    <t>ASISTENCIA TECNICA EN RECONVERSION TECNOLOGICA</t>
  </si>
  <si>
    <t>REFORESTACION Y CONTROL DE LA EROSION</t>
  </si>
  <si>
    <t>CENTROS DE RECLUSION</t>
  </si>
  <si>
    <t>PAGOS DEL PERSONAL DE LA GUARDIA PENITENCIARIA</t>
  </si>
  <si>
    <t>PREVENCION Y ATENCION DE DESASTRES</t>
  </si>
  <si>
    <t>ATENCION DE DESASTRES</t>
  </si>
  <si>
    <t>FORTALECIMIENTO DE LOS CLOPAD</t>
  </si>
  <si>
    <t>PROMOCION DEL DESARROLLO</t>
  </si>
  <si>
    <t>PROMOCION DEL DESARROLLO TURISTICO</t>
  </si>
  <si>
    <t>PROTECCION INTEGRAL A LA NIÑEZ</t>
  </si>
  <si>
    <t>PROGRAMA LUDOTECAS MUNICIPALES</t>
  </si>
  <si>
    <t>PROTECCION INTEGRAL A LA ADOLESCENCIA</t>
  </si>
  <si>
    <t>ATENCION Y APOYO AL ADULTO MAYOR</t>
  </si>
  <si>
    <t>DESARROLLO ECONOMICO LOCAL</t>
  </si>
  <si>
    <t>GESTION SOCIAL</t>
  </si>
  <si>
    <t>HABITAT</t>
  </si>
  <si>
    <t>PROGRAMAS DE DISCAPACIDAD</t>
  </si>
  <si>
    <t>CENTRO DE VIDA SENSORIAL</t>
  </si>
  <si>
    <t>ATENCION Y APOYO A LOS GRUPOS INDIGENAS</t>
  </si>
  <si>
    <t>PROTECCION INTEGRAL A LA JUVENTUD</t>
  </si>
  <si>
    <t>EQUIPAMIENTO MUNICIPAL</t>
  </si>
  <si>
    <t>INVERSION EN INFRAESTRUCTURA</t>
  </si>
  <si>
    <t>DESARROLLO COMUNITARIO</t>
  </si>
  <si>
    <t>FORTALECIMIENTO INSTITUCIONAL</t>
  </si>
  <si>
    <t>MEJORAMIENTO ARCHIVO MUNICIPAL</t>
  </si>
  <si>
    <t>ACTUALIZACION SISBEN</t>
  </si>
  <si>
    <t>ESTRATIFICACION SOCIECONOMICA</t>
  </si>
  <si>
    <t>ACTUALIZACION CATASTRAL</t>
  </si>
  <si>
    <t>JUSTICIA Y SEGURIDAD</t>
  </si>
  <si>
    <t>PAGO DE INSPECTORES DE POLICIA</t>
  </si>
  <si>
    <t>SISTEMA GENERAL DE REGALIAS</t>
  </si>
  <si>
    <t>RESERVA DE APROPIACION</t>
  </si>
  <si>
    <t>ADQUISICION BIENES</t>
  </si>
  <si>
    <t>ADQUISICION SERVICIOS</t>
  </si>
  <si>
    <t>Seguros de Bienes muebles e Inmuebles</t>
  </si>
  <si>
    <t>INTERVENTORIAS</t>
  </si>
  <si>
    <t>DOTACION INFRAESTRUCTURA ARTISTICA Y CULTURAL</t>
  </si>
  <si>
    <t>MEJORAMIENTO DE VIAS</t>
  </si>
  <si>
    <t>RESERVA APROPIACION AÑOS ANTERIORES</t>
  </si>
  <si>
    <t>VIGENCIA 2009</t>
  </si>
  <si>
    <t>SISTEMA DE ACUEDUCTO</t>
  </si>
  <si>
    <t>Convenio Minambiente - Optimización Acueducto urbano</t>
  </si>
  <si>
    <t>Construcción y Mantenimiento Sistemas de Acueducto</t>
  </si>
  <si>
    <t>Construcción, ampliación sistemas de acueducto</t>
  </si>
  <si>
    <t>Interventorías Proyectos Acueductos Municipales</t>
  </si>
  <si>
    <t>VIGENCIA 2010</t>
  </si>
  <si>
    <t>AGUA POTABLE SY SANEAMIENTO BASICO</t>
  </si>
  <si>
    <t>Optimización Acueducto Urbano</t>
  </si>
  <si>
    <t>Construcción Sistemas de Acueducto</t>
  </si>
  <si>
    <t>VIGENCIA 2011</t>
  </si>
  <si>
    <t>Cubierta Escuela Simon Bolivar</t>
  </si>
  <si>
    <t>Const. Aulas, Baños, Cubierta Polideportivo IED Carlos Abondano</t>
  </si>
  <si>
    <t>Aula Colegio Carlos Abondano González</t>
  </si>
  <si>
    <t>AGUA POTABLE Y SANEMAMIENTO BASICO</t>
  </si>
  <si>
    <t>Interventorias Proyectos Acueductos Municipales</t>
  </si>
  <si>
    <t>Cotizaciones a Seguridad Social en Pensión - Regimen Prima  Media</t>
  </si>
  <si>
    <t>Cotizaciones a Seguridad Social en Pensión - Régimen Prima Media</t>
  </si>
  <si>
    <t>Diseño e Implimentación esquemas organizacionales, Admon y operación Sistema de Acueducto</t>
  </si>
  <si>
    <t>PREINVERSION EN ESTUDIOS, DISEÑOS, CONSULTORIAS,  ASESORIA, INTERVENTORIAS</t>
  </si>
  <si>
    <t>Año: 2013</t>
  </si>
  <si>
    <t>TRANSFERENCIAS CORRIENTES - ESTABLECIMIENTOS PUBLICOS Y ENTIDADES DESCENTRALIZADAS</t>
  </si>
  <si>
    <t>PREINVERSION: ESTUDIOS, DISEÑOS, CONSULTORIAS, ASESORIAS E INTERVENTORIAS</t>
  </si>
  <si>
    <t>CONSTRUCCION, AMPLIACION Y ADECUACION INFRAESTRUCTURA EDUCATIVA</t>
  </si>
  <si>
    <t>DOTACION INSTITUCIONAL DE INFRAESTRUCTURA EDUCATIVA</t>
  </si>
  <si>
    <t>DOTACION INSTITUCIONAL MATERIAL Y MEDIOS PEDAGOGICOS PARA EL APRENDIZAJE</t>
  </si>
  <si>
    <t>PAGO SERVICIOS PUBLICOS INSTITUCIONES EDUCATIVAS</t>
  </si>
  <si>
    <t>CONTRATACION CON TERCEROS PARA LA PROVISION INTEGRAL DEL SERVICIO DE ALIMENTACION ESCOLAR</t>
  </si>
  <si>
    <t>TRANSFERENCIA PARA CALIDAD GRATUIDAD IED (SIN SITUACION DE FONDOS)</t>
  </si>
  <si>
    <t>MANEJO, EJECUCION Y CONTROL ASEGURAMIENTO REGIMEN SUBSIDIADO</t>
  </si>
  <si>
    <t>GESTION PARA EL DESARROLLO OPERATIVO Y FUNCIONAL DEL PTSP</t>
  </si>
  <si>
    <t>ETNIA, DISCAPACIDAD, GENERO, NIÑEZ, ADOLESCENCIA, PERSONAS MAYORES</t>
  </si>
  <si>
    <t>ASEO - PROYECTO DE TRATAMIENTO Y APROVECHAMIENTO RESIDUOS SOLIDOS</t>
  </si>
  <si>
    <t>TRANSFERENCIA PLAN DEPARTAMENTAL DE AGUAS INVERSION</t>
  </si>
  <si>
    <t>FOMENTO, DESARROLLO Y PRACTICA DEL DEPORTE, RECREACION Y APROVECHAMIENTO TIEMPO LIBRE</t>
  </si>
  <si>
    <t>CONSTRUCCION, MANTENIMIENTO Y/O ADECUACION DE  ESCENARIOS DEPORTIVOS Y RECREATIVOS</t>
  </si>
  <si>
    <t>PAGO INSTRUCTORES CONTRATADOS PARA LA PRACTICA DEPORTE Y RECREACION</t>
  </si>
  <si>
    <t>FOMENTO, APOYO Y DIFUSION DE EVENTOS Y EXPRESIONES ARTISTICAS Y CULTURALES</t>
  </si>
  <si>
    <t>FORMACION, CAPACITACION E INVESTIGACION ARTISTICA Y CULTURAL</t>
  </si>
  <si>
    <t>CONSTRUCCION, MANTENIMIENTO Y ADECUACION DE INFRAESTRUCTURA ARTISTICA Y CULTURAL</t>
  </si>
  <si>
    <t>DOTACION DE INFRAESTRUCTURA ARTISTICA Y CULTURAL</t>
  </si>
  <si>
    <t>PAGO DE INSTRUCTORES CONTRATADOS PARA LAS BANDAS MUSICALES</t>
  </si>
  <si>
    <t>PAGO DE INSTRUCTORES Y BIBLIOTECOLOGOS CONTRATADOS PARA LA EJECUCION DE PROYECTOS ARTISTICOS</t>
  </si>
  <si>
    <t>SEGURIDAD SOCIAL DEL CREADOR Y GESTOR CULTURAL</t>
  </si>
  <si>
    <t>SERVICIOS PUBLICOS DIFERENTES A ACUEDUCTO Y ALCANTARILLADO</t>
  </si>
  <si>
    <t>SUBSIDIOS PARA ADQUISICION DE VIVIENDA DE INTERES SOCIAL</t>
  </si>
  <si>
    <t>PLANES Y PROYECTOS DE MEJORAMIENTO DE VIVIENDA Y SANEAMIENTO BASICO</t>
  </si>
  <si>
    <t>PLANES Y PROYECTOS PARA LA ADQUISICION Y/O CONSTRUCCION DE VIVIENDA</t>
  </si>
  <si>
    <t>MONTAJE, DOTACION Y MANTENIMIENTO DE GRANJAS EXPERIMENTALES</t>
  </si>
  <si>
    <t>PROYECTOS DE CONSTRUCCION Y MANTENIMIENTO DE DISTRITOS DE RIEGO Y ADECUACION DE TIERRAS</t>
  </si>
  <si>
    <t>PROMOCION DE ALIANZAS, ASOCIACIONES U OTRAS FORMAS ASOCIATIVAS DE PRODUCTORES</t>
  </si>
  <si>
    <t>PROGRAMAS Y PROYECTOS DE ASISTENCIA TECNICA DIRECTA RURAL</t>
  </si>
  <si>
    <t>PAGO DE PERSONAL TECNICO VINCULADO A LA PRESTACION DE SERVICIO ASISTENCIA TECNICA DIRECTA</t>
  </si>
  <si>
    <t>DESARROLLO DE PROGRAMAS Y PROYECTOS PRODUCTIVOS EN EL MARCO DEL PLAN AGROPECUARIO</t>
  </si>
  <si>
    <t>CONSTRUCION, AMPLIACION Y MANTTO VIA PUENTE CARROS EL HATO</t>
  </si>
  <si>
    <t>ADECUACION Y MANTENIMIENTO VIAS BRISAS- CUATRO ESQUINAS</t>
  </si>
  <si>
    <t>INTERVENTORIA DE PROYECTOS DE CONSTRUCCION Y MANTENIMIENTO INFRAESTRUCTURA DE TRANSPORTE</t>
  </si>
  <si>
    <t>PLANES DE TRANSITO, EDUCACION, DOTACION DE EQUIPOS Y SEGURIDAD VIAL</t>
  </si>
  <si>
    <t>CONSERVACION DE MICROCUENCAS QUE ABASTECEN ACUEDUCTOS, PROTECCION Y REFORESTACION</t>
  </si>
  <si>
    <t>CONSERVACION, PROTECCION, RESTAURACION Y APROVECHAMIENTO RECURSOS NATURALES Y MEDIO AMBIENTE</t>
  </si>
  <si>
    <t>ADQUISICION PREDIOS DE RESERVA HIDRICA Y ZONAS DE RESERVA NATURAL</t>
  </si>
  <si>
    <t>ADQUISICION DE AREAS DE INTERES PARA EL ACUEDUCTO MUNICIPAL (ART 106 LEY 1151/07)</t>
  </si>
  <si>
    <t>ELABORACION, DESARROLLO Y ACTUALIZACION PLANES DE EMERGENCIA Y CONTINGENCIA</t>
  </si>
  <si>
    <t>ADECUACION DE AREAS URBANAS Y RURALES EN ZONAS DE ALTO RIESGO</t>
  </si>
  <si>
    <t>MONITOREO, EVALUACION Y ZONIFICACION DE RIESGO PARA FINES DE PLANIFICACION</t>
  </si>
  <si>
    <t>PREVENCION, PROTECCION Y CONTINGENCIA EN OBRAS  DE INFRAESTRUCTURA ESTRATEGICA</t>
  </si>
  <si>
    <t>EDUCACION PARA LA PREVENCION Y ATENCION DE DESASTRES CON FINES DE PREPARACION ANTE EL RIESGO</t>
  </si>
  <si>
    <t>CONTRATOS CELEBRADOS CON CUERPOS DE BOMBEROS PARA PREVENCION Y CONTROL DE INCENDIOS</t>
  </si>
  <si>
    <t>PROMOCION DE ALIANZAS Y ASOCIACIONES PARA EKL DESARROLLO EMPRESARIAL E INDUSTRIAL</t>
  </si>
  <si>
    <t>ASISTENCIA TECNICA EN PROCESOS DE PRODUCCION, DISTRIBUCION, COMERCIALIZACION</t>
  </si>
  <si>
    <t>FONDOS DESTINADOS A BECAS, SUBSIDIOS Y CREDITOS EDUCATIVOS UNIVERSITARIOS (LEY 1012/2006)</t>
  </si>
  <si>
    <t>ATENCION A GRUPOS VULNERABLES - PROMOCION SOCIAL</t>
  </si>
  <si>
    <t>ATENCION Y APOYOA MADRES/PADRES CABEZA DE FAMILIA</t>
  </si>
  <si>
    <t>ATENCION Y APOYO A LA POBLACION DESPLAZADA POR LA VIOLENCIA</t>
  </si>
  <si>
    <t>PROGRAMAS DISEÑADOS PARA LA SUPERACION DE LA POBREZA EXTREMA</t>
  </si>
  <si>
    <t>CONTRATACION PERSONAL E INSUMOS PROGRAMAS FAMILIAS EN ACCION Y RED JUNTOS</t>
  </si>
  <si>
    <t>MEJORAMIENTO Y MANTENIMIENTO DE PENDENCIAS DE LA ADMINISTRACION</t>
  </si>
  <si>
    <t>CONSTRUCCION PLAZAS DE MERCADO, MATADEROS, CEMENTERIOS, MOBILIARIOS DE ESPACIO PUBLICO</t>
  </si>
  <si>
    <t>CONSTRUCCION, ADDECUACION Y AMPLIACION CUBIERTA MENDEZ ROZO</t>
  </si>
  <si>
    <t>MEJORAMIENTO Y MANTENIMIENTO PLAZAS DE MERCADO, MATADEROS, CEMENTERIOR Y MOBILIARIO ESPACIO PUBLICO</t>
  </si>
  <si>
    <t>PROGRAMAS DE CAPACITACION, ASESORIA Y ASISTENCIA TECNICA PROCESOS PARTICIPACION CIUDADANA</t>
  </si>
  <si>
    <t>PROCESOS INTEGRALES DE EVALUACION INSTITUCIONAL Y REORGANIZACION ADMINISTRATIVA</t>
  </si>
  <si>
    <t>IMPLEMENTACION MECI Y MEDIDS ORIENTADAS AL MEJORAMIENTO DE LA GESTION</t>
  </si>
  <si>
    <t>INVERSION INSTITUCIONAL - MANTENIMIENTO BUSETON APOYO INSTITUCIONAL</t>
  </si>
  <si>
    <t>PROGRAMAS DE CAPACITACION Y ASISTENCIA TECNICA A FUNCIONARIOS</t>
  </si>
  <si>
    <t>PAGO INDEMNIZACIONES - PROGRAMAS SANEAMIENTO FISCAL Y FINANCIERO - LEY 617/2000</t>
  </si>
  <si>
    <t>ELAORACION Y ACTUALIZACION PLAN ORDENAMIENTO TERRITORIAL</t>
  </si>
  <si>
    <t>PAGO COMISARIOS DE FAMILIA, MEDICOS PSICOLOGOS Y  TRABAJADORES SOCIALES COMISARIA DE FAMILIA</t>
  </si>
  <si>
    <t>FONDO DE SEGURIDAD DE LAS ENTIDADES TERRITORIALES - FONSET</t>
  </si>
  <si>
    <t>GASTOS OPERATIVOS - FORTALECIMIENTO SEC PLANEACION Y OCAD</t>
  </si>
  <si>
    <t>CONSTRUCCION, ADECUACION, AMPLIACION CUBIERTAS IED MENDEZ ROZO Y CENTRO POBLADO CUBIERTAS IED MENDEZ ROZO Y CENTRO POBLADO BOITA</t>
  </si>
  <si>
    <t>CONSTRUCCION, AMPLIACION, ADECUACION INFRAESTRUCTURA EDUCACION</t>
  </si>
  <si>
    <t>DISEÑOS, ESQUEMAS ORGANIZACIONALES, ADMON OPERACIONS SISTEMA ALCANTARILLADO</t>
  </si>
  <si>
    <t>FOMENTO, APOYO Y DIFUSION EVENTOS CULTURALES Y EXPRESIONES ARTISTICAS</t>
  </si>
  <si>
    <t>ADECUACION AREAS URBANAS Y RURALES EN ZONAS DE ALTO RIESGO</t>
  </si>
  <si>
    <t>Estudios, diagnósticos y diseños Plan Maestro Acueducto y Alcantarillado Rural</t>
  </si>
  <si>
    <t>CONSTRUCCION, AMPLIACION Y MEJORAMIENTO INFRAESTRUCTURA</t>
  </si>
  <si>
    <t>Cotizaciones a Seguridad Social en Pensión-Régimen Prima Media</t>
  </si>
  <si>
    <t>Cotizaciones a Seguridad Social en Pensión - Régimen Ahorro Individual</t>
  </si>
  <si>
    <t>PAGO BONOS PENSIONALES Y CUOTAS PARTES BONO PERSONAL</t>
  </si>
  <si>
    <t>Valores en Millones</t>
  </si>
  <si>
    <t>Porcentajes</t>
  </si>
  <si>
    <r>
      <t xml:space="preserve">ALCANTARILLADO BOITIVA SECTOR CHITAL Y PARTE BAJA </t>
    </r>
    <r>
      <rPr>
        <sz val="8"/>
        <color rgb="FFFF0000"/>
        <rFont val="Arial"/>
        <family val="2"/>
      </rPr>
      <t>SECTOR CARRIZAL</t>
    </r>
  </si>
</sst>
</file>

<file path=xl/styles.xml><?xml version="1.0" encoding="utf-8"?>
<styleSheet xmlns="http://schemas.openxmlformats.org/spreadsheetml/2006/main">
  <numFmts count="3">
    <numFmt numFmtId="44" formatCode="_(&quot;$&quot;\ * #,##0.00_);_(&quot;$&quot;\ * \(#,##0.00\);_(&quot;$&quot;\ * &quot;-&quot;??_);_(@_)"/>
    <numFmt numFmtId="164" formatCode="0.0%"/>
    <numFmt numFmtId="165" formatCode="_(&quot;$&quot;\ * #,##0_);_(&quot;$&quot;\ * \(#,##0\);_(&quot;$&quot;\ 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Times New Roman"/>
      <family val="1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  <font>
      <b/>
      <sz val="9"/>
      <color theme="0"/>
      <name val="Arial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horizontal="center"/>
    </xf>
    <xf numFmtId="0" fontId="0" fillId="0" borderId="0" xfId="0" applyFill="1"/>
    <xf numFmtId="4" fontId="0" fillId="0" borderId="0" xfId="0" applyNumberFormat="1"/>
    <xf numFmtId="4" fontId="0" fillId="3" borderId="0" xfId="0" applyNumberFormat="1" applyFill="1"/>
    <xf numFmtId="164" fontId="0" fillId="0" borderId="0" xfId="0" applyNumberFormat="1"/>
    <xf numFmtId="44" fontId="3" fillId="0" borderId="0" xfId="1" applyFont="1" applyFill="1"/>
    <xf numFmtId="0" fontId="6" fillId="0" borderId="0" xfId="0" applyFont="1"/>
    <xf numFmtId="0" fontId="6" fillId="0" borderId="0" xfId="0" applyNumberFormat="1" applyFont="1"/>
    <xf numFmtId="1" fontId="3" fillId="4" borderId="0" xfId="0" applyNumberFormat="1" applyFont="1" applyFill="1"/>
    <xf numFmtId="0" fontId="3" fillId="4" borderId="0" xfId="0" applyFont="1" applyFill="1"/>
    <xf numFmtId="44" fontId="3" fillId="4" borderId="0" xfId="1" applyFont="1" applyFill="1"/>
    <xf numFmtId="164" fontId="6" fillId="4" borderId="0" xfId="2" applyNumberFormat="1" applyFont="1" applyFill="1"/>
    <xf numFmtId="0" fontId="3" fillId="0" borderId="0" xfId="0" applyFont="1" applyFill="1"/>
    <xf numFmtId="1" fontId="3" fillId="0" borderId="0" xfId="0" applyNumberFormat="1" applyFont="1" applyFill="1"/>
    <xf numFmtId="165" fontId="0" fillId="0" borderId="0" xfId="0" applyNumberFormat="1"/>
    <xf numFmtId="1" fontId="5" fillId="2" borderId="1" xfId="0" applyNumberFormat="1" applyFont="1" applyFill="1" applyBorder="1"/>
    <xf numFmtId="0" fontId="5" fillId="2" borderId="1" xfId="0" applyFont="1" applyFill="1" applyBorder="1"/>
    <xf numFmtId="1" fontId="3" fillId="0" borderId="1" xfId="0" applyNumberFormat="1" applyFont="1" applyBorder="1"/>
    <xf numFmtId="0" fontId="3" fillId="0" borderId="1" xfId="0" applyFont="1" applyBorder="1"/>
    <xf numFmtId="44" fontId="3" fillId="0" borderId="1" xfId="1" applyFont="1" applyBorder="1"/>
    <xf numFmtId="165" fontId="3" fillId="0" borderId="1" xfId="1" applyNumberFormat="1" applyFont="1" applyFill="1" applyBorder="1"/>
    <xf numFmtId="0" fontId="6" fillId="0" borderId="1" xfId="0" applyNumberFormat="1" applyFont="1" applyBorder="1"/>
    <xf numFmtId="1" fontId="8" fillId="6" borderId="1" xfId="0" applyNumberFormat="1" applyFont="1" applyFill="1" applyBorder="1"/>
    <xf numFmtId="0" fontId="8" fillId="6" borderId="1" xfId="0" applyFont="1" applyFill="1" applyBorder="1"/>
    <xf numFmtId="44" fontId="8" fillId="6" borderId="1" xfId="1" applyFont="1" applyFill="1" applyBorder="1"/>
    <xf numFmtId="165" fontId="8" fillId="6" borderId="1" xfId="1" applyNumberFormat="1" applyFont="1" applyFill="1" applyBorder="1"/>
    <xf numFmtId="164" fontId="8" fillId="6" borderId="1" xfId="2" applyNumberFormat="1" applyFont="1" applyFill="1" applyBorder="1"/>
    <xf numFmtId="0" fontId="6" fillId="0" borderId="1" xfId="0" applyNumberFormat="1" applyFont="1" applyFill="1" applyBorder="1"/>
    <xf numFmtId="1" fontId="3" fillId="4" borderId="1" xfId="0" applyNumberFormat="1" applyFont="1" applyFill="1" applyBorder="1"/>
    <xf numFmtId="0" fontId="3" fillId="4" borderId="1" xfId="0" applyFont="1" applyFill="1" applyBorder="1"/>
    <xf numFmtId="44" fontId="3" fillId="4" borderId="1" xfId="1" applyFont="1" applyFill="1" applyBorder="1"/>
    <xf numFmtId="165" fontId="3" fillId="4" borderId="1" xfId="1" applyNumberFormat="1" applyFont="1" applyFill="1" applyBorder="1"/>
    <xf numFmtId="164" fontId="6" fillId="4" borderId="1" xfId="2" applyNumberFormat="1" applyFont="1" applyFill="1" applyBorder="1"/>
    <xf numFmtId="0" fontId="3" fillId="0" borderId="1" xfId="0" applyFont="1" applyFill="1" applyBorder="1"/>
    <xf numFmtId="44" fontId="3" fillId="0" borderId="1" xfId="1" applyFont="1" applyFill="1" applyBorder="1"/>
    <xf numFmtId="1" fontId="3" fillId="0" borderId="1" xfId="0" applyNumberFormat="1" applyFont="1" applyFill="1" applyBorder="1"/>
    <xf numFmtId="4" fontId="0" fillId="0" borderId="0" xfId="0" applyNumberFormat="1" applyFill="1"/>
    <xf numFmtId="1" fontId="10" fillId="5" borderId="1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44" fontId="10" fillId="5" borderId="1" xfId="1" applyFont="1" applyFill="1" applyBorder="1" applyAlignment="1">
      <alignment horizontal="center"/>
    </xf>
    <xf numFmtId="165" fontId="10" fillId="5" borderId="1" xfId="1" applyNumberFormat="1" applyFont="1" applyFill="1" applyBorder="1" applyAlignment="1">
      <alignment horizontal="center"/>
    </xf>
    <xf numFmtId="0" fontId="10" fillId="5" borderId="1" xfId="0" applyNumberFormat="1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44" fontId="9" fillId="2" borderId="1" xfId="1" applyFont="1" applyFill="1" applyBorder="1"/>
    <xf numFmtId="165" fontId="9" fillId="2" borderId="1" xfId="1" applyNumberFormat="1" applyFont="1" applyFill="1" applyBorder="1"/>
    <xf numFmtId="164" fontId="7" fillId="2" borderId="1" xfId="2" applyNumberFormat="1" applyFont="1" applyFill="1" applyBorder="1"/>
    <xf numFmtId="44" fontId="0" fillId="0" borderId="0" xfId="0" applyNumberFormat="1"/>
    <xf numFmtId="164" fontId="0" fillId="0" borderId="0" xfId="2" applyNumberFormat="1" applyFont="1"/>
    <xf numFmtId="9" fontId="8" fillId="6" borderId="1" xfId="2" applyNumberFormat="1" applyFont="1" applyFill="1" applyBorder="1" applyAlignment="1">
      <alignment horizontal="center"/>
    </xf>
    <xf numFmtId="9" fontId="6" fillId="0" borderId="1" xfId="0" applyNumberFormat="1" applyFont="1" applyFill="1" applyBorder="1" applyAlignment="1">
      <alignment horizontal="center"/>
    </xf>
    <xf numFmtId="9" fontId="6" fillId="4" borderId="1" xfId="2" applyNumberFormat="1" applyFont="1" applyFill="1" applyBorder="1" applyAlignment="1">
      <alignment horizontal="center"/>
    </xf>
    <xf numFmtId="9" fontId="6" fillId="0" borderId="1" xfId="2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3">
    <cellStyle name="Moneda" xfId="1" builtinId="4"/>
    <cellStyle name="Normal" xfId="0" builtinId="0"/>
    <cellStyle name="Porcentual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style val="42"/>
  <c:chart>
    <c:title>
      <c:tx>
        <c:rich>
          <a:bodyPr/>
          <a:lstStyle/>
          <a:p>
            <a:pPr>
              <a:defRPr/>
            </a:pPr>
            <a:r>
              <a:rPr lang="es-CO"/>
              <a:t>GASTOS DE INVERSIÓN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Hoja1!$C$166</c:f>
              <c:strCache>
                <c:ptCount val="1"/>
                <c:pt idx="0">
                  <c:v>EDUCACION</c:v>
                </c:pt>
              </c:strCache>
            </c:strRef>
          </c:tx>
          <c:val>
            <c:numRef>
              <c:f>Hoja1!$D$166</c:f>
            </c:numRef>
          </c:val>
        </c:ser>
        <c:ser>
          <c:idx val="1"/>
          <c:order val="1"/>
          <c:tx>
            <c:strRef>
              <c:f>Hoja1!$C$181</c:f>
              <c:strCache>
                <c:ptCount val="1"/>
                <c:pt idx="0">
                  <c:v>FONDO LOCAL DE SALUD</c:v>
                </c:pt>
              </c:strCache>
            </c:strRef>
          </c:tx>
          <c:val>
            <c:numRef>
              <c:f>Hoja1!$D$181</c:f>
            </c:numRef>
          </c:val>
        </c:ser>
        <c:ser>
          <c:idx val="2"/>
          <c:order val="2"/>
          <c:tx>
            <c:strRef>
              <c:f>Hoja1!$C$198</c:f>
              <c:strCache>
                <c:ptCount val="1"/>
                <c:pt idx="0">
                  <c:v>AGUA POTABLE Y SANEAMIENTO BASICO</c:v>
                </c:pt>
              </c:strCache>
            </c:strRef>
          </c:tx>
          <c:val>
            <c:numRef>
              <c:f>Hoja1!$D$198</c:f>
            </c:numRef>
          </c:val>
        </c:ser>
        <c:ser>
          <c:idx val="3"/>
          <c:order val="3"/>
          <c:tx>
            <c:strRef>
              <c:f>Hoja1!$C$226</c:f>
              <c:strCache>
                <c:ptCount val="1"/>
                <c:pt idx="0">
                  <c:v>DEPORTES</c:v>
                </c:pt>
              </c:strCache>
            </c:strRef>
          </c:tx>
          <c:val>
            <c:numRef>
              <c:f>Hoja1!$D$226</c:f>
            </c:numRef>
          </c:val>
        </c:ser>
        <c:ser>
          <c:idx val="4"/>
          <c:order val="4"/>
          <c:tx>
            <c:strRef>
              <c:f>Hoja1!$C$231</c:f>
              <c:strCache>
                <c:ptCount val="1"/>
                <c:pt idx="0">
                  <c:v>CULTURA</c:v>
                </c:pt>
              </c:strCache>
            </c:strRef>
          </c:tx>
          <c:val>
            <c:numRef>
              <c:f>Hoja1!$D$231</c:f>
            </c:numRef>
          </c:val>
        </c:ser>
        <c:ser>
          <c:idx val="5"/>
          <c:order val="5"/>
          <c:tx>
            <c:strRef>
              <c:f>Hoja1!$C$242</c:f>
              <c:strCache>
                <c:ptCount val="1"/>
                <c:pt idx="0">
                  <c:v>SERVICIOS PUBLICOS DIFERENTES A ACUEDUCTO Y ALCANTARILLADO</c:v>
                </c:pt>
              </c:strCache>
            </c:strRef>
          </c:tx>
          <c:val>
            <c:numRef>
              <c:f>Hoja1!$D$242</c:f>
            </c:numRef>
          </c:val>
        </c:ser>
        <c:ser>
          <c:idx val="6"/>
          <c:order val="6"/>
          <c:tx>
            <c:strRef>
              <c:f>Hoja1!$C$244</c:f>
              <c:strCache>
                <c:ptCount val="1"/>
                <c:pt idx="0">
                  <c:v>VIVIENDA</c:v>
                </c:pt>
              </c:strCache>
            </c:strRef>
          </c:tx>
          <c:val>
            <c:numRef>
              <c:f>Hoja1!$D$244</c:f>
            </c:numRef>
          </c:val>
        </c:ser>
        <c:ser>
          <c:idx val="7"/>
          <c:order val="7"/>
          <c:tx>
            <c:strRef>
              <c:f>Hoja1!$C$250</c:f>
              <c:strCache>
                <c:ptCount val="1"/>
                <c:pt idx="0">
                  <c:v>AGROPECUARIO</c:v>
                </c:pt>
              </c:strCache>
            </c:strRef>
          </c:tx>
          <c:val>
            <c:numRef>
              <c:f>Hoja1!$D$250</c:f>
            </c:numRef>
          </c:val>
        </c:ser>
        <c:ser>
          <c:idx val="8"/>
          <c:order val="8"/>
          <c:tx>
            <c:strRef>
              <c:f>Hoja1!$C$257</c:f>
              <c:strCache>
                <c:ptCount val="1"/>
                <c:pt idx="0">
                  <c:v>TRANSPORTE</c:v>
                </c:pt>
              </c:strCache>
            </c:strRef>
          </c:tx>
          <c:val>
            <c:numRef>
              <c:f>Hoja1!$D$257</c:f>
            </c:numRef>
          </c:val>
        </c:ser>
        <c:ser>
          <c:idx val="9"/>
          <c:order val="9"/>
          <c:tx>
            <c:strRef>
              <c:f>Hoja1!$C$267</c:f>
              <c:strCache>
                <c:ptCount val="1"/>
                <c:pt idx="0">
                  <c:v>AMBIENTAL</c:v>
                </c:pt>
              </c:strCache>
            </c:strRef>
          </c:tx>
          <c:val>
            <c:numRef>
              <c:f>Hoja1!$D$267</c:f>
            </c:numRef>
          </c:val>
        </c:ser>
        <c:ser>
          <c:idx val="10"/>
          <c:order val="10"/>
          <c:tx>
            <c:strRef>
              <c:f>Hoja1!$C$275</c:f>
              <c:strCache>
                <c:ptCount val="1"/>
                <c:pt idx="0">
                  <c:v>CENTROS DE RECLUSION</c:v>
                </c:pt>
              </c:strCache>
            </c:strRef>
          </c:tx>
          <c:val>
            <c:numRef>
              <c:f>Hoja1!$D$275</c:f>
            </c:numRef>
          </c:val>
        </c:ser>
        <c:ser>
          <c:idx val="11"/>
          <c:order val="11"/>
          <c:tx>
            <c:strRef>
              <c:f>Hoja1!$C$277</c:f>
              <c:strCache>
                <c:ptCount val="1"/>
                <c:pt idx="0">
                  <c:v>PREVENCION Y ATENCION DE DESASTRES</c:v>
                </c:pt>
              </c:strCache>
            </c:strRef>
          </c:tx>
          <c:val>
            <c:numRef>
              <c:f>Hoja1!$D$277</c:f>
            </c:numRef>
          </c:val>
        </c:ser>
        <c:ser>
          <c:idx val="12"/>
          <c:order val="12"/>
          <c:tx>
            <c:strRef>
              <c:f>Hoja1!$C$287</c:f>
              <c:strCache>
                <c:ptCount val="1"/>
                <c:pt idx="0">
                  <c:v>PROMOCION DEL DESARROLLO</c:v>
                </c:pt>
              </c:strCache>
            </c:strRef>
          </c:tx>
          <c:val>
            <c:numRef>
              <c:f>Hoja1!$D$287</c:f>
            </c:numRef>
          </c:val>
        </c:ser>
        <c:ser>
          <c:idx val="13"/>
          <c:order val="13"/>
          <c:tx>
            <c:strRef>
              <c:f>Hoja1!$C$292</c:f>
              <c:strCache>
                <c:ptCount val="1"/>
                <c:pt idx="0">
                  <c:v>ATENCION A GRUPOS VULNERABLES - PROMOCION SOCIAL</c:v>
                </c:pt>
              </c:strCache>
            </c:strRef>
          </c:tx>
          <c:val>
            <c:numRef>
              <c:f>Hoja1!$D$292</c:f>
            </c:numRef>
          </c:val>
        </c:ser>
        <c:ser>
          <c:idx val="14"/>
          <c:order val="14"/>
          <c:tx>
            <c:strRef>
              <c:f>Hoja1!$C$308</c:f>
              <c:strCache>
                <c:ptCount val="1"/>
                <c:pt idx="0">
                  <c:v>EQUIPAMIENTO MUNICIPAL</c:v>
                </c:pt>
              </c:strCache>
            </c:strRef>
          </c:tx>
          <c:val>
            <c:numRef>
              <c:f>Hoja1!$D$308</c:f>
            </c:numRef>
          </c:val>
        </c:ser>
        <c:ser>
          <c:idx val="15"/>
          <c:order val="15"/>
          <c:tx>
            <c:strRef>
              <c:f>Hoja1!$C$314</c:f>
              <c:strCache>
                <c:ptCount val="1"/>
                <c:pt idx="0">
                  <c:v>DESARROLLO COMUNITARIO</c:v>
                </c:pt>
              </c:strCache>
            </c:strRef>
          </c:tx>
          <c:val>
            <c:numRef>
              <c:f>Hoja1!$D$314</c:f>
            </c:numRef>
          </c:val>
        </c:ser>
        <c:ser>
          <c:idx val="16"/>
          <c:order val="16"/>
          <c:tx>
            <c:strRef>
              <c:f>Hoja1!$C$316</c:f>
              <c:strCache>
                <c:ptCount val="1"/>
                <c:pt idx="0">
                  <c:v>FORTALECIMIENTO INSTITUCIONAL</c:v>
                </c:pt>
              </c:strCache>
            </c:strRef>
          </c:tx>
          <c:val>
            <c:numRef>
              <c:f>Hoja1!$D$316</c:f>
            </c:numRef>
          </c:val>
        </c:ser>
        <c:ser>
          <c:idx val="17"/>
          <c:order val="17"/>
          <c:tx>
            <c:strRef>
              <c:f>Hoja1!$C$327</c:f>
              <c:strCache>
                <c:ptCount val="1"/>
                <c:pt idx="0">
                  <c:v>JUSTICIA Y SEGURIDAD</c:v>
                </c:pt>
              </c:strCache>
            </c:strRef>
          </c:tx>
          <c:val>
            <c:numRef>
              <c:f>Hoja1!$D$327</c:f>
            </c:numRef>
          </c:val>
        </c:ser>
        <c:ser>
          <c:idx val="18"/>
          <c:order val="18"/>
          <c:tx>
            <c:strRef>
              <c:f>Hoja1!$C$331</c:f>
              <c:strCache>
                <c:ptCount val="1"/>
                <c:pt idx="0">
                  <c:v>SISTEMA GENERAL DE REGALIAS</c:v>
                </c:pt>
              </c:strCache>
            </c:strRef>
          </c:tx>
          <c:val>
            <c:numRef>
              <c:f>Hoja1!$D$331</c:f>
            </c:numRef>
          </c:val>
        </c:ser>
        <c:axId val="77003392"/>
        <c:axId val="80875904"/>
      </c:barChart>
      <c:catAx>
        <c:axId val="77003392"/>
        <c:scaling>
          <c:orientation val="minMax"/>
        </c:scaling>
        <c:axPos val="b"/>
        <c:majorGridlines/>
        <c:minorGridlines/>
        <c:majorTickMark val="none"/>
        <c:tickLblPos val="nextTo"/>
        <c:crossAx val="80875904"/>
        <c:crosses val="autoZero"/>
        <c:auto val="1"/>
        <c:lblAlgn val="ctr"/>
        <c:lblOffset val="100"/>
      </c:catAx>
      <c:valAx>
        <c:axId val="80875904"/>
        <c:scaling>
          <c:orientation val="minMax"/>
        </c:scaling>
        <c:axPos val="l"/>
        <c:majorGridlines/>
        <c:minorGridlines/>
        <c:numFmt formatCode="_(&quot;$&quot;\ * #,##0.00_);_(&quot;$&quot;\ * \(#,##0.00\);_(&quot;$&quot;\ * &quot;-&quot;??_);_(@_)" sourceLinked="1"/>
        <c:majorTickMark val="none"/>
        <c:tickLblPos val="nextTo"/>
        <c:crossAx val="77003392"/>
        <c:crosses val="autoZero"/>
        <c:crossBetween val="between"/>
        <c:majorUnit val="100000000"/>
      </c:valAx>
    </c:plotArea>
    <c:legend>
      <c:legendPos val="r"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style val="42"/>
  <c:chart>
    <c:title>
      <c:tx>
        <c:rich>
          <a:bodyPr/>
          <a:lstStyle/>
          <a:p>
            <a:pPr>
              <a:defRPr/>
            </a:pPr>
            <a:r>
              <a:rPr lang="es-CO"/>
              <a:t>GASTOS DE INVERSIÓN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Hoja1!$C$166</c:f>
              <c:strCache>
                <c:ptCount val="1"/>
                <c:pt idx="0">
                  <c:v>EDUCACION</c:v>
                </c:pt>
              </c:strCache>
            </c:strRef>
          </c:tx>
          <c:val>
            <c:numRef>
              <c:f>Hoja1!$F$166</c:f>
              <c:numCache>
                <c:formatCode>0%</c:formatCode>
                <c:ptCount val="1"/>
                <c:pt idx="0">
                  <c:v>9.3733423236344524E-2</c:v>
                </c:pt>
              </c:numCache>
            </c:numRef>
          </c:val>
        </c:ser>
        <c:ser>
          <c:idx val="1"/>
          <c:order val="1"/>
          <c:tx>
            <c:strRef>
              <c:f>Hoja1!$C$181</c:f>
              <c:strCache>
                <c:ptCount val="1"/>
                <c:pt idx="0">
                  <c:v>FONDO LOCAL DE SALUD</c:v>
                </c:pt>
              </c:strCache>
            </c:strRef>
          </c:tx>
          <c:val>
            <c:numRef>
              <c:f>Hoja1!$F$181</c:f>
              <c:numCache>
                <c:formatCode>0%</c:formatCode>
                <c:ptCount val="1"/>
                <c:pt idx="0">
                  <c:v>0.21722966121468326</c:v>
                </c:pt>
              </c:numCache>
            </c:numRef>
          </c:val>
        </c:ser>
        <c:ser>
          <c:idx val="2"/>
          <c:order val="2"/>
          <c:tx>
            <c:strRef>
              <c:f>Hoja1!$C$198</c:f>
              <c:strCache>
                <c:ptCount val="1"/>
                <c:pt idx="0">
                  <c:v>AGUA POTABLE Y SANEAMIENTO BASICO</c:v>
                </c:pt>
              </c:strCache>
            </c:strRef>
          </c:tx>
          <c:val>
            <c:numRef>
              <c:f>Hoja1!$F$198</c:f>
              <c:numCache>
                <c:formatCode>0%</c:formatCode>
                <c:ptCount val="1"/>
                <c:pt idx="0">
                  <c:v>0.10801217349202083</c:v>
                </c:pt>
              </c:numCache>
            </c:numRef>
          </c:val>
        </c:ser>
        <c:ser>
          <c:idx val="3"/>
          <c:order val="3"/>
          <c:tx>
            <c:strRef>
              <c:f>Hoja1!$C$226</c:f>
              <c:strCache>
                <c:ptCount val="1"/>
                <c:pt idx="0">
                  <c:v>DEPORTES</c:v>
                </c:pt>
              </c:strCache>
            </c:strRef>
          </c:tx>
          <c:val>
            <c:numRef>
              <c:f>Hoja1!$F$226</c:f>
              <c:numCache>
                <c:formatCode>0%</c:formatCode>
                <c:ptCount val="1"/>
                <c:pt idx="0">
                  <c:v>2.255841151083602E-2</c:v>
                </c:pt>
              </c:numCache>
            </c:numRef>
          </c:val>
        </c:ser>
        <c:ser>
          <c:idx val="4"/>
          <c:order val="4"/>
          <c:tx>
            <c:strRef>
              <c:f>Hoja1!$C$231</c:f>
              <c:strCache>
                <c:ptCount val="1"/>
                <c:pt idx="0">
                  <c:v>CULTURA</c:v>
                </c:pt>
              </c:strCache>
            </c:strRef>
          </c:tx>
          <c:val>
            <c:numRef>
              <c:f>Hoja1!$F$231</c:f>
              <c:numCache>
                <c:formatCode>0%</c:formatCode>
                <c:ptCount val="1"/>
                <c:pt idx="0">
                  <c:v>3.2519006822770175E-2</c:v>
                </c:pt>
              </c:numCache>
            </c:numRef>
          </c:val>
        </c:ser>
        <c:ser>
          <c:idx val="5"/>
          <c:order val="5"/>
          <c:tx>
            <c:strRef>
              <c:f>Hoja1!$C$242</c:f>
              <c:strCache>
                <c:ptCount val="1"/>
                <c:pt idx="0">
                  <c:v>SERVICIOS PUBLICOS DIFERENTES A ACUEDUCTO Y ALCANTARILLADO</c:v>
                </c:pt>
              </c:strCache>
            </c:strRef>
          </c:tx>
          <c:val>
            <c:numRef>
              <c:f>Hoja1!$F$242</c:f>
              <c:numCache>
                <c:formatCode>0%</c:formatCode>
                <c:ptCount val="1"/>
                <c:pt idx="0">
                  <c:v>6.9992996797783869E-2</c:v>
                </c:pt>
              </c:numCache>
            </c:numRef>
          </c:val>
        </c:ser>
        <c:ser>
          <c:idx val="6"/>
          <c:order val="6"/>
          <c:tx>
            <c:strRef>
              <c:f>Hoja1!$C$244</c:f>
              <c:strCache>
                <c:ptCount val="1"/>
                <c:pt idx="0">
                  <c:v>VIVIENDA</c:v>
                </c:pt>
              </c:strCache>
            </c:strRef>
          </c:tx>
          <c:val>
            <c:numRef>
              <c:f>Hoja1!$F$244</c:f>
              <c:numCache>
                <c:formatCode>0%</c:formatCode>
                <c:ptCount val="1"/>
                <c:pt idx="0">
                  <c:v>9.7307337011553179E-3</c:v>
                </c:pt>
              </c:numCache>
            </c:numRef>
          </c:val>
        </c:ser>
        <c:ser>
          <c:idx val="7"/>
          <c:order val="7"/>
          <c:tx>
            <c:strRef>
              <c:f>Hoja1!$C$250</c:f>
              <c:strCache>
                <c:ptCount val="1"/>
                <c:pt idx="0">
                  <c:v>AGROPECUARIO</c:v>
                </c:pt>
              </c:strCache>
            </c:strRef>
          </c:tx>
          <c:val>
            <c:numRef>
              <c:f>Hoja1!$F$250</c:f>
              <c:numCache>
                <c:formatCode>0%</c:formatCode>
                <c:ptCount val="1"/>
                <c:pt idx="0">
                  <c:v>4.6946522242416008E-2</c:v>
                </c:pt>
              </c:numCache>
            </c:numRef>
          </c:val>
        </c:ser>
        <c:ser>
          <c:idx val="8"/>
          <c:order val="8"/>
          <c:tx>
            <c:strRef>
              <c:f>Hoja1!$C$257</c:f>
              <c:strCache>
                <c:ptCount val="1"/>
                <c:pt idx="0">
                  <c:v>TRANSPORTE</c:v>
                </c:pt>
              </c:strCache>
            </c:strRef>
          </c:tx>
          <c:val>
            <c:numRef>
              <c:f>Hoja1!$F$257</c:f>
              <c:numCache>
                <c:formatCode>0%</c:formatCode>
                <c:ptCount val="1"/>
                <c:pt idx="0">
                  <c:v>0.13520598405815809</c:v>
                </c:pt>
              </c:numCache>
            </c:numRef>
          </c:val>
        </c:ser>
        <c:ser>
          <c:idx val="9"/>
          <c:order val="9"/>
          <c:tx>
            <c:strRef>
              <c:f>Hoja1!$C$267</c:f>
              <c:strCache>
                <c:ptCount val="1"/>
                <c:pt idx="0">
                  <c:v>AMBIENTAL</c:v>
                </c:pt>
              </c:strCache>
            </c:strRef>
          </c:tx>
          <c:val>
            <c:numRef>
              <c:f>Hoja1!$F$267</c:f>
              <c:numCache>
                <c:formatCode>0%</c:formatCode>
                <c:ptCount val="1"/>
                <c:pt idx="0">
                  <c:v>2.7064969676922047E-2</c:v>
                </c:pt>
              </c:numCache>
            </c:numRef>
          </c:val>
        </c:ser>
        <c:ser>
          <c:idx val="10"/>
          <c:order val="10"/>
          <c:tx>
            <c:strRef>
              <c:f>Hoja1!$C$275</c:f>
              <c:strCache>
                <c:ptCount val="1"/>
                <c:pt idx="0">
                  <c:v>CENTROS DE RECLUSION</c:v>
                </c:pt>
              </c:strCache>
            </c:strRef>
          </c:tx>
          <c:val>
            <c:numRef>
              <c:f>Hoja1!$F$275</c:f>
              <c:numCache>
                <c:formatCode>0%</c:formatCode>
                <c:ptCount val="1"/>
                <c:pt idx="0">
                  <c:v>1.0242877580163492E-3</c:v>
                </c:pt>
              </c:numCache>
            </c:numRef>
          </c:val>
        </c:ser>
        <c:ser>
          <c:idx val="11"/>
          <c:order val="11"/>
          <c:tx>
            <c:strRef>
              <c:f>Hoja1!$C$277</c:f>
              <c:strCache>
                <c:ptCount val="1"/>
                <c:pt idx="0">
                  <c:v>PREVENCION Y ATENCION DE DESASTRES</c:v>
                </c:pt>
              </c:strCache>
            </c:strRef>
          </c:tx>
          <c:val>
            <c:numRef>
              <c:f>Hoja1!$F$277</c:f>
              <c:numCache>
                <c:formatCode>0%</c:formatCode>
                <c:ptCount val="1"/>
                <c:pt idx="0">
                  <c:v>2.9021486477129894E-2</c:v>
                </c:pt>
              </c:numCache>
            </c:numRef>
          </c:val>
        </c:ser>
        <c:ser>
          <c:idx val="12"/>
          <c:order val="12"/>
          <c:tx>
            <c:strRef>
              <c:f>Hoja1!$C$287</c:f>
              <c:strCache>
                <c:ptCount val="1"/>
                <c:pt idx="0">
                  <c:v>PROMOCION DEL DESARROLLO</c:v>
                </c:pt>
              </c:strCache>
            </c:strRef>
          </c:tx>
          <c:val>
            <c:numRef>
              <c:f>Hoja1!$F$287</c:f>
              <c:numCache>
                <c:formatCode>0%</c:formatCode>
                <c:ptCount val="1"/>
                <c:pt idx="0">
                  <c:v>6.999299679778386E-3</c:v>
                </c:pt>
              </c:numCache>
            </c:numRef>
          </c:val>
        </c:ser>
        <c:ser>
          <c:idx val="13"/>
          <c:order val="13"/>
          <c:tx>
            <c:strRef>
              <c:f>Hoja1!$C$292</c:f>
              <c:strCache>
                <c:ptCount val="1"/>
                <c:pt idx="0">
                  <c:v>ATENCION A GRUPOS VULNERABLES - PROMOCION SOCIAL</c:v>
                </c:pt>
              </c:strCache>
            </c:strRef>
          </c:tx>
          <c:val>
            <c:numRef>
              <c:f>Hoja1!$F$292</c:f>
              <c:numCache>
                <c:formatCode>0%</c:formatCode>
                <c:ptCount val="1"/>
                <c:pt idx="0">
                  <c:v>4.3190801316595855E-2</c:v>
                </c:pt>
              </c:numCache>
            </c:numRef>
          </c:val>
        </c:ser>
        <c:ser>
          <c:idx val="14"/>
          <c:order val="14"/>
          <c:tx>
            <c:strRef>
              <c:f>Hoja1!$C$308</c:f>
              <c:strCache>
                <c:ptCount val="1"/>
                <c:pt idx="0">
                  <c:v>EQUIPAMIENTO MUNICIPAL</c:v>
                </c:pt>
              </c:strCache>
            </c:strRef>
          </c:tx>
          <c:val>
            <c:numRef>
              <c:f>Hoja1!$F$308</c:f>
              <c:numCache>
                <c:formatCode>0%</c:formatCode>
                <c:ptCount val="1"/>
                <c:pt idx="0">
                  <c:v>4.6946522242416008E-2</c:v>
                </c:pt>
              </c:numCache>
            </c:numRef>
          </c:val>
        </c:ser>
        <c:ser>
          <c:idx val="15"/>
          <c:order val="15"/>
          <c:tx>
            <c:strRef>
              <c:f>Hoja1!$C$314</c:f>
              <c:strCache>
                <c:ptCount val="1"/>
                <c:pt idx="0">
                  <c:v>DESARROLLO COMUNITARIO</c:v>
                </c:pt>
              </c:strCache>
            </c:strRef>
          </c:tx>
          <c:val>
            <c:numRef>
              <c:f>Hoja1!$F$314</c:f>
              <c:numCache>
                <c:formatCode>0%</c:formatCode>
                <c:ptCount val="1"/>
                <c:pt idx="0">
                  <c:v>8.5357313168029107E-4</c:v>
                </c:pt>
              </c:numCache>
            </c:numRef>
          </c:val>
        </c:ser>
        <c:ser>
          <c:idx val="16"/>
          <c:order val="16"/>
          <c:tx>
            <c:strRef>
              <c:f>Hoja1!$C$316</c:f>
              <c:strCache>
                <c:ptCount val="1"/>
                <c:pt idx="0">
                  <c:v>FORTALECIMIENTO INSTITUCIONAL</c:v>
                </c:pt>
              </c:strCache>
            </c:strRef>
          </c:tx>
          <c:val>
            <c:numRef>
              <c:f>Hoja1!$F$316</c:f>
              <c:numCache>
                <c:formatCode>0%</c:formatCode>
                <c:ptCount val="1"/>
                <c:pt idx="0">
                  <c:v>2.6727948105187301E-2</c:v>
                </c:pt>
              </c:numCache>
            </c:numRef>
          </c:val>
        </c:ser>
        <c:ser>
          <c:idx val="17"/>
          <c:order val="17"/>
          <c:tx>
            <c:strRef>
              <c:f>Hoja1!$C$327</c:f>
              <c:strCache>
                <c:ptCount val="1"/>
                <c:pt idx="0">
                  <c:v>JUSTICIA Y SEGURIDAD</c:v>
                </c:pt>
              </c:strCache>
            </c:strRef>
          </c:tx>
          <c:val>
            <c:numRef>
              <c:f>Hoja1!$F$327</c:f>
              <c:numCache>
                <c:formatCode>0%</c:formatCode>
                <c:ptCount val="1"/>
                <c:pt idx="0">
                  <c:v>3.7002822557050334E-2</c:v>
                </c:pt>
              </c:numCache>
            </c:numRef>
          </c:val>
        </c:ser>
        <c:ser>
          <c:idx val="18"/>
          <c:order val="18"/>
          <c:tx>
            <c:strRef>
              <c:f>Hoja1!$C$331</c:f>
              <c:strCache>
                <c:ptCount val="1"/>
                <c:pt idx="0">
                  <c:v>SISTEMA GENERAL DE REGALIAS</c:v>
                </c:pt>
              </c:strCache>
            </c:strRef>
          </c:tx>
          <c:val>
            <c:numRef>
              <c:f>Hoja1!$F$331</c:f>
              <c:numCache>
                <c:formatCode>0%</c:formatCode>
                <c:ptCount val="1"/>
                <c:pt idx="0">
                  <c:v>4.5239375979055425E-2</c:v>
                </c:pt>
              </c:numCache>
            </c:numRef>
          </c:val>
        </c:ser>
        <c:dLbls>
          <c:showVal val="1"/>
        </c:dLbls>
        <c:axId val="90926464"/>
        <c:axId val="90944640"/>
      </c:barChart>
      <c:catAx>
        <c:axId val="90926464"/>
        <c:scaling>
          <c:orientation val="minMax"/>
        </c:scaling>
        <c:axPos val="b"/>
        <c:majorGridlines/>
        <c:minorGridlines/>
        <c:majorTickMark val="none"/>
        <c:tickLblPos val="nextTo"/>
        <c:crossAx val="90944640"/>
        <c:crossesAt val="0"/>
        <c:auto val="1"/>
        <c:lblAlgn val="ctr"/>
        <c:lblOffset val="100"/>
      </c:catAx>
      <c:valAx>
        <c:axId val="90944640"/>
        <c:scaling>
          <c:orientation val="minMax"/>
        </c:scaling>
        <c:axPos val="l"/>
        <c:majorGridlines/>
        <c:minorGridlines/>
        <c:numFmt formatCode="0%" sourceLinked="1"/>
        <c:majorTickMark val="none"/>
        <c:tickLblPos val="nextTo"/>
        <c:crossAx val="90926464"/>
        <c:crosses val="autoZero"/>
        <c:crossBetween val="between"/>
      </c:valAx>
    </c:plotArea>
    <c:legend>
      <c:legendPos val="r"/>
      <c:txPr>
        <a:bodyPr/>
        <a:lstStyle/>
        <a:p>
          <a:pPr>
            <a:defRPr sz="900" kern="0" spc="-70" baseline="0">
              <a:latin typeface="+mn-lt"/>
            </a:defRPr>
          </a:pPr>
          <a:endParaRPr lang="es-CO"/>
        </a:p>
      </c:txPr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142874</xdr:rowOff>
    </xdr:from>
    <xdr:to>
      <xdr:col>13</xdr:col>
      <xdr:colOff>371475</xdr:colOff>
      <xdr:row>29</xdr:row>
      <xdr:rowOff>95249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428625</xdr:colOff>
      <xdr:row>30</xdr:row>
      <xdr:rowOff>95250</xdr:rowOff>
    </xdr:from>
    <xdr:to>
      <xdr:col>14</xdr:col>
      <xdr:colOff>542925</xdr:colOff>
      <xdr:row>59</xdr:row>
      <xdr:rowOff>47625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2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166" sqref="C166"/>
    </sheetView>
  </sheetViews>
  <sheetFormatPr baseColWidth="10" defaultRowHeight="15" outlineLevelRow="2"/>
  <cols>
    <col min="1" max="1" width="35.140625" style="3" customWidth="1"/>
    <col min="2" max="2" width="13" bestFit="1" customWidth="1"/>
    <col min="3" max="3" width="66.140625" customWidth="1"/>
    <col min="4" max="4" width="15.85546875" hidden="1" customWidth="1"/>
    <col min="5" max="5" width="17" bestFit="1" customWidth="1"/>
    <col min="6" max="6" width="10.85546875" style="8" bestFit="1" customWidth="1"/>
    <col min="7" max="7" width="8.140625" bestFit="1" customWidth="1"/>
    <col min="8" max="8" width="15.28515625" hidden="1" customWidth="1"/>
    <col min="9" max="9" width="0" hidden="1" customWidth="1"/>
  </cols>
  <sheetData>
    <row r="1" spans="2:7" ht="15.75" outlineLevel="1">
      <c r="B1" s="54" t="s">
        <v>0</v>
      </c>
      <c r="C1" s="54"/>
      <c r="D1" s="54"/>
      <c r="E1" s="54"/>
      <c r="F1" s="54"/>
    </row>
    <row r="2" spans="2:7" ht="15.75" outlineLevel="1">
      <c r="B2" s="54" t="s">
        <v>1</v>
      </c>
      <c r="C2" s="54"/>
      <c r="D2" s="54"/>
      <c r="E2" s="54"/>
      <c r="F2" s="54"/>
    </row>
    <row r="3" spans="2:7" ht="15.75" outlineLevel="1">
      <c r="B3" s="54" t="s">
        <v>231</v>
      </c>
      <c r="C3" s="54"/>
      <c r="D3" s="54"/>
      <c r="E3" s="54"/>
      <c r="F3" s="54"/>
    </row>
    <row r="4" spans="2:7" ht="15.75" outlineLevel="1">
      <c r="B4" s="2"/>
      <c r="C4" s="2"/>
      <c r="D4" s="3"/>
      <c r="E4" s="3"/>
    </row>
    <row r="5" spans="2:7">
      <c r="B5" s="44" t="s">
        <v>2</v>
      </c>
      <c r="C5" s="44" t="s">
        <v>3</v>
      </c>
      <c r="D5" s="44" t="s">
        <v>4</v>
      </c>
      <c r="E5" s="44" t="s">
        <v>311</v>
      </c>
      <c r="F5" s="44" t="s">
        <v>312</v>
      </c>
    </row>
    <row r="6" spans="2:7">
      <c r="B6" s="39">
        <v>2</v>
      </c>
      <c r="C6" s="40" t="s">
        <v>5</v>
      </c>
      <c r="D6" s="41">
        <v>7560000000</v>
      </c>
      <c r="E6" s="42">
        <f>+D6/1000000</f>
        <v>7560</v>
      </c>
      <c r="F6" s="43"/>
      <c r="G6" s="4"/>
    </row>
    <row r="7" spans="2:7">
      <c r="B7" s="17">
        <v>21</v>
      </c>
      <c r="C7" s="18" t="s">
        <v>6</v>
      </c>
      <c r="D7" s="45">
        <v>1702271102</v>
      </c>
      <c r="E7" s="46">
        <f>+D7/1000000</f>
        <v>1702.2711019999999</v>
      </c>
      <c r="F7" s="47">
        <f>+D7/D6</f>
        <v>0.22516813518518519</v>
      </c>
      <c r="G7" s="4"/>
    </row>
    <row r="8" spans="2:7" outlineLevel="1">
      <c r="B8" s="24">
        <v>2110</v>
      </c>
      <c r="C8" s="25" t="s">
        <v>7</v>
      </c>
      <c r="D8" s="26">
        <v>129775976</v>
      </c>
      <c r="E8" s="27">
        <f>+D8/1000000</f>
        <v>129.77597600000001</v>
      </c>
      <c r="F8" s="28">
        <f>+E8/$E$7</f>
        <v>7.6236961226402833E-2</v>
      </c>
      <c r="G8" s="4"/>
    </row>
    <row r="9" spans="2:7" hidden="1" outlineLevel="2">
      <c r="B9" s="19">
        <v>211001</v>
      </c>
      <c r="C9" s="20" t="s">
        <v>8</v>
      </c>
      <c r="D9" s="21">
        <v>106805980</v>
      </c>
      <c r="E9" s="22">
        <f>+D9/1000000</f>
        <v>106.80598000000001</v>
      </c>
      <c r="F9" s="23"/>
      <c r="G9" s="4"/>
    </row>
    <row r="10" spans="2:7" hidden="1" outlineLevel="2">
      <c r="B10" s="19">
        <v>21100110</v>
      </c>
      <c r="C10" s="20" t="s">
        <v>9</v>
      </c>
      <c r="D10" s="21">
        <v>21164000</v>
      </c>
      <c r="E10" s="22">
        <f t="shared" ref="E10:E73" si="0">+D10/1000000</f>
        <v>21.164000000000001</v>
      </c>
      <c r="F10" s="23"/>
      <c r="G10" s="4"/>
    </row>
    <row r="11" spans="2:7" hidden="1" outlineLevel="2">
      <c r="B11" s="19">
        <v>2110011001</v>
      </c>
      <c r="C11" s="20" t="s">
        <v>10</v>
      </c>
      <c r="D11" s="21">
        <v>16000000</v>
      </c>
      <c r="E11" s="22">
        <f t="shared" si="0"/>
        <v>16</v>
      </c>
      <c r="F11" s="23"/>
      <c r="G11" s="4"/>
    </row>
    <row r="12" spans="2:7" hidden="1" outlineLevel="2">
      <c r="B12" s="19">
        <v>2110011004</v>
      </c>
      <c r="C12" s="20" t="s">
        <v>11</v>
      </c>
      <c r="D12" s="21">
        <v>2100000</v>
      </c>
      <c r="E12" s="22">
        <f t="shared" si="0"/>
        <v>2.1</v>
      </c>
      <c r="F12" s="23"/>
      <c r="G12" s="4"/>
    </row>
    <row r="13" spans="2:7" hidden="1" outlineLevel="2">
      <c r="B13" s="37">
        <v>211001100401</v>
      </c>
      <c r="C13" s="35" t="s">
        <v>12</v>
      </c>
      <c r="D13" s="36">
        <v>700000</v>
      </c>
      <c r="E13" s="22">
        <f t="shared" si="0"/>
        <v>0.7</v>
      </c>
      <c r="F13" s="29"/>
      <c r="G13" s="38"/>
    </row>
    <row r="14" spans="2:7" hidden="1" outlineLevel="2">
      <c r="B14" s="37">
        <v>211001100402</v>
      </c>
      <c r="C14" s="35" t="s">
        <v>13</v>
      </c>
      <c r="D14" s="36">
        <v>1400000</v>
      </c>
      <c r="E14" s="22">
        <f t="shared" si="0"/>
        <v>1.4</v>
      </c>
      <c r="F14" s="29"/>
      <c r="G14" s="38"/>
    </row>
    <row r="15" spans="2:7" hidden="1" outlineLevel="2">
      <c r="B15" s="37">
        <v>2110011005</v>
      </c>
      <c r="C15" s="35" t="s">
        <v>14</v>
      </c>
      <c r="D15" s="36">
        <v>700000</v>
      </c>
      <c r="E15" s="22">
        <f t="shared" si="0"/>
        <v>0.7</v>
      </c>
      <c r="F15" s="29"/>
      <c r="G15" s="38"/>
    </row>
    <row r="16" spans="2:7" hidden="1" outlineLevel="2">
      <c r="B16" s="37">
        <v>2110011010</v>
      </c>
      <c r="C16" s="35" t="s">
        <v>15</v>
      </c>
      <c r="D16" s="36">
        <v>1700000</v>
      </c>
      <c r="E16" s="22">
        <f t="shared" si="0"/>
        <v>1.7</v>
      </c>
      <c r="F16" s="29"/>
      <c r="G16" s="38"/>
    </row>
    <row r="17" spans="2:7" hidden="1" outlineLevel="2">
      <c r="B17" s="37">
        <v>2110011011</v>
      </c>
      <c r="C17" s="35" t="s">
        <v>16</v>
      </c>
      <c r="D17" s="36">
        <v>664000</v>
      </c>
      <c r="E17" s="22">
        <f t="shared" si="0"/>
        <v>0.66400000000000003</v>
      </c>
      <c r="F17" s="29"/>
      <c r="G17" s="38"/>
    </row>
    <row r="18" spans="2:7" hidden="1" outlineLevel="2">
      <c r="B18" s="37">
        <v>211001101101</v>
      </c>
      <c r="C18" s="35" t="s">
        <v>17</v>
      </c>
      <c r="D18" s="36">
        <v>564000</v>
      </c>
      <c r="E18" s="22">
        <f t="shared" si="0"/>
        <v>0.56399999999999995</v>
      </c>
      <c r="F18" s="29"/>
      <c r="G18" s="38"/>
    </row>
    <row r="19" spans="2:7" hidden="1" outlineLevel="2">
      <c r="B19" s="37">
        <v>211001101102</v>
      </c>
      <c r="C19" s="35" t="s">
        <v>18</v>
      </c>
      <c r="D19" s="36">
        <v>100000</v>
      </c>
      <c r="E19" s="22">
        <f t="shared" si="0"/>
        <v>0.1</v>
      </c>
      <c r="F19" s="29"/>
      <c r="G19" s="38"/>
    </row>
    <row r="20" spans="2:7" hidden="1" outlineLevel="2">
      <c r="B20" s="37">
        <v>21100130</v>
      </c>
      <c r="C20" s="35" t="s">
        <v>19</v>
      </c>
      <c r="D20" s="36">
        <v>80641980</v>
      </c>
      <c r="E20" s="22">
        <f t="shared" si="0"/>
        <v>80.641980000000004</v>
      </c>
      <c r="F20" s="29"/>
      <c r="G20" s="38"/>
    </row>
    <row r="21" spans="2:7" hidden="1" outlineLevel="2">
      <c r="B21" s="37">
        <v>2110013001</v>
      </c>
      <c r="C21" s="35" t="s">
        <v>20</v>
      </c>
      <c r="D21" s="36">
        <v>80641980</v>
      </c>
      <c r="E21" s="22">
        <f t="shared" si="0"/>
        <v>80.641980000000004</v>
      </c>
      <c r="F21" s="29"/>
      <c r="G21" s="38"/>
    </row>
    <row r="22" spans="2:7" hidden="1" outlineLevel="2">
      <c r="B22" s="19">
        <v>21100140</v>
      </c>
      <c r="C22" s="20" t="s">
        <v>21</v>
      </c>
      <c r="D22" s="21">
        <v>5000000</v>
      </c>
      <c r="E22" s="22">
        <f t="shared" si="0"/>
        <v>5</v>
      </c>
      <c r="F22" s="23"/>
      <c r="G22" s="4"/>
    </row>
    <row r="23" spans="2:7" hidden="1" outlineLevel="2">
      <c r="B23" s="19">
        <v>2110014010</v>
      </c>
      <c r="C23" s="20" t="s">
        <v>22</v>
      </c>
      <c r="D23" s="21">
        <v>1900000</v>
      </c>
      <c r="E23" s="22">
        <f t="shared" si="0"/>
        <v>1.9</v>
      </c>
      <c r="F23" s="23"/>
      <c r="G23" s="4"/>
    </row>
    <row r="24" spans="2:7" hidden="1" outlineLevel="2">
      <c r="B24" s="19">
        <v>211001401002</v>
      </c>
      <c r="C24" s="20" t="s">
        <v>227</v>
      </c>
      <c r="D24" s="21">
        <v>1900000</v>
      </c>
      <c r="E24" s="22">
        <f t="shared" si="0"/>
        <v>1.9</v>
      </c>
      <c r="F24" s="23"/>
      <c r="G24" s="4"/>
    </row>
    <row r="25" spans="2:7" hidden="1" outlineLevel="2">
      <c r="B25" s="19">
        <v>2110014020</v>
      </c>
      <c r="C25" s="20" t="s">
        <v>23</v>
      </c>
      <c r="D25" s="21">
        <v>1500000</v>
      </c>
      <c r="E25" s="22">
        <f t="shared" si="0"/>
        <v>1.5</v>
      </c>
      <c r="F25" s="23"/>
      <c r="G25" s="4"/>
    </row>
    <row r="26" spans="2:7" hidden="1" outlineLevel="2">
      <c r="B26" s="19">
        <v>211001402001</v>
      </c>
      <c r="C26" s="20" t="s">
        <v>24</v>
      </c>
      <c r="D26" s="21">
        <v>1400000</v>
      </c>
      <c r="E26" s="22">
        <f t="shared" si="0"/>
        <v>1.4</v>
      </c>
      <c r="F26" s="23"/>
      <c r="G26" s="4"/>
    </row>
    <row r="27" spans="2:7" hidden="1" outlineLevel="2">
      <c r="B27" s="19">
        <v>211001402003</v>
      </c>
      <c r="C27" s="20" t="s">
        <v>25</v>
      </c>
      <c r="D27" s="21">
        <v>100000</v>
      </c>
      <c r="E27" s="22">
        <f t="shared" si="0"/>
        <v>0.1</v>
      </c>
      <c r="F27" s="23"/>
      <c r="G27" s="4"/>
    </row>
    <row r="28" spans="2:7" hidden="1" outlineLevel="2">
      <c r="B28" s="19">
        <v>2110014030</v>
      </c>
      <c r="C28" s="20" t="s">
        <v>26</v>
      </c>
      <c r="D28" s="21">
        <v>1600000</v>
      </c>
      <c r="E28" s="22">
        <f t="shared" si="0"/>
        <v>1.6</v>
      </c>
      <c r="F28" s="23"/>
      <c r="G28" s="4"/>
    </row>
    <row r="29" spans="2:7" hidden="1" outlineLevel="2">
      <c r="B29" s="19">
        <v>211001403001</v>
      </c>
      <c r="C29" s="20" t="s">
        <v>27</v>
      </c>
      <c r="D29" s="21">
        <v>100000</v>
      </c>
      <c r="E29" s="22">
        <f t="shared" si="0"/>
        <v>0.1</v>
      </c>
      <c r="F29" s="23"/>
      <c r="G29" s="4"/>
    </row>
    <row r="30" spans="2:7" hidden="1" outlineLevel="2">
      <c r="B30" s="19">
        <v>211001403002</v>
      </c>
      <c r="C30" s="20" t="s">
        <v>28</v>
      </c>
      <c r="D30" s="21">
        <v>500000</v>
      </c>
      <c r="E30" s="22">
        <f t="shared" si="0"/>
        <v>0.5</v>
      </c>
      <c r="F30" s="23"/>
      <c r="G30" s="4"/>
    </row>
    <row r="31" spans="2:7" hidden="1" outlineLevel="2">
      <c r="B31" s="19">
        <v>211001403003</v>
      </c>
      <c r="C31" s="20" t="s">
        <v>29</v>
      </c>
      <c r="D31" s="21">
        <v>100000</v>
      </c>
      <c r="E31" s="22">
        <f t="shared" si="0"/>
        <v>0.1</v>
      </c>
      <c r="F31" s="23"/>
      <c r="G31" s="4"/>
    </row>
    <row r="32" spans="2:7" hidden="1" outlineLevel="2">
      <c r="B32" s="19">
        <v>211001403004</v>
      </c>
      <c r="C32" s="20" t="s">
        <v>30</v>
      </c>
      <c r="D32" s="21">
        <v>700000</v>
      </c>
      <c r="E32" s="22">
        <f t="shared" si="0"/>
        <v>0.7</v>
      </c>
      <c r="F32" s="23"/>
      <c r="G32" s="4"/>
    </row>
    <row r="33" spans="2:8" hidden="1" outlineLevel="2">
      <c r="B33" s="19">
        <v>211001403005</v>
      </c>
      <c r="C33" s="20" t="s">
        <v>31</v>
      </c>
      <c r="D33" s="21">
        <v>200000</v>
      </c>
      <c r="E33" s="22">
        <f t="shared" si="0"/>
        <v>0.2</v>
      </c>
      <c r="F33" s="23"/>
      <c r="G33" s="4"/>
    </row>
    <row r="34" spans="2:8" hidden="1" outlineLevel="2">
      <c r="B34" s="19">
        <v>211002</v>
      </c>
      <c r="C34" s="20" t="s">
        <v>32</v>
      </c>
      <c r="D34" s="21">
        <v>22969996</v>
      </c>
      <c r="E34" s="22">
        <f t="shared" si="0"/>
        <v>22.969995999999998</v>
      </c>
      <c r="F34" s="23"/>
      <c r="G34" s="4"/>
    </row>
    <row r="35" spans="2:8" hidden="1" outlineLevel="2">
      <c r="B35" s="19">
        <v>21100210</v>
      </c>
      <c r="C35" s="20" t="s">
        <v>33</v>
      </c>
      <c r="D35" s="21">
        <v>9000000</v>
      </c>
      <c r="E35" s="22">
        <f t="shared" si="0"/>
        <v>9</v>
      </c>
      <c r="F35" s="23"/>
      <c r="G35" s="4"/>
    </row>
    <row r="36" spans="2:8" hidden="1" outlineLevel="2">
      <c r="B36" s="37">
        <v>2110021001</v>
      </c>
      <c r="C36" s="35" t="s">
        <v>34</v>
      </c>
      <c r="D36" s="36">
        <v>4500000</v>
      </c>
      <c r="E36" s="22">
        <f t="shared" si="0"/>
        <v>4.5</v>
      </c>
      <c r="F36" s="29"/>
      <c r="G36" s="38"/>
      <c r="H36" s="3"/>
    </row>
    <row r="37" spans="2:8" hidden="1" outlineLevel="2">
      <c r="B37" s="37">
        <v>2110021002</v>
      </c>
      <c r="C37" s="35" t="s">
        <v>35</v>
      </c>
      <c r="D37" s="36">
        <v>4500000</v>
      </c>
      <c r="E37" s="22">
        <f t="shared" si="0"/>
        <v>4.5</v>
      </c>
      <c r="F37" s="29"/>
      <c r="G37" s="38"/>
      <c r="H37" s="3"/>
    </row>
    <row r="38" spans="2:8" hidden="1" outlineLevel="2">
      <c r="B38" s="37">
        <v>21100220</v>
      </c>
      <c r="C38" s="35" t="s">
        <v>36</v>
      </c>
      <c r="D38" s="36">
        <v>13969996</v>
      </c>
      <c r="E38" s="22">
        <f t="shared" si="0"/>
        <v>13.969996</v>
      </c>
      <c r="F38" s="29"/>
      <c r="G38" s="38"/>
      <c r="H38" s="3"/>
    </row>
    <row r="39" spans="2:8" hidden="1" outlineLevel="2">
      <c r="B39" s="37">
        <v>2110022002</v>
      </c>
      <c r="C39" s="35" t="s">
        <v>37</v>
      </c>
      <c r="D39" s="36">
        <v>1700000</v>
      </c>
      <c r="E39" s="22">
        <f t="shared" si="0"/>
        <v>1.7</v>
      </c>
      <c r="F39" s="29"/>
      <c r="G39" s="38"/>
      <c r="H39" s="3"/>
    </row>
    <row r="40" spans="2:8" hidden="1" outlineLevel="2">
      <c r="B40" s="37">
        <v>2110022010</v>
      </c>
      <c r="C40" s="35" t="s">
        <v>38</v>
      </c>
      <c r="D40" s="36">
        <v>12269996</v>
      </c>
      <c r="E40" s="22">
        <f t="shared" si="0"/>
        <v>12.269996000000001</v>
      </c>
      <c r="F40" s="29"/>
      <c r="G40" s="38"/>
      <c r="H40" s="3"/>
    </row>
    <row r="41" spans="2:8" hidden="1" outlineLevel="2">
      <c r="B41" s="37">
        <v>211002201001</v>
      </c>
      <c r="C41" s="35" t="s">
        <v>39</v>
      </c>
      <c r="D41" s="36">
        <v>700000</v>
      </c>
      <c r="E41" s="22">
        <f t="shared" si="0"/>
        <v>0.7</v>
      </c>
      <c r="F41" s="29"/>
      <c r="G41" s="38"/>
      <c r="H41" s="3"/>
    </row>
    <row r="42" spans="2:8" hidden="1" outlineLevel="2">
      <c r="B42" s="37">
        <v>211002201002</v>
      </c>
      <c r="C42" s="35" t="s">
        <v>40</v>
      </c>
      <c r="D42" s="36">
        <v>7333996</v>
      </c>
      <c r="E42" s="22">
        <f t="shared" si="0"/>
        <v>7.333996</v>
      </c>
      <c r="F42" s="29"/>
      <c r="G42" s="38"/>
      <c r="H42" s="3"/>
    </row>
    <row r="43" spans="2:8" hidden="1" outlineLevel="2">
      <c r="B43" s="37">
        <v>211002201003</v>
      </c>
      <c r="C43" s="35" t="s">
        <v>41</v>
      </c>
      <c r="D43" s="36">
        <v>250000</v>
      </c>
      <c r="E43" s="22">
        <f t="shared" si="0"/>
        <v>0.25</v>
      </c>
      <c r="F43" s="29"/>
      <c r="G43" s="38"/>
      <c r="H43" s="3"/>
    </row>
    <row r="44" spans="2:8" hidden="1" outlineLevel="2">
      <c r="B44" s="37">
        <v>211002201004</v>
      </c>
      <c r="C44" s="35" t="s">
        <v>42</v>
      </c>
      <c r="D44" s="36">
        <v>450000</v>
      </c>
      <c r="E44" s="22">
        <f t="shared" si="0"/>
        <v>0.45</v>
      </c>
      <c r="F44" s="29"/>
      <c r="G44" s="38"/>
      <c r="H44" s="3"/>
    </row>
    <row r="45" spans="2:8" hidden="1" outlineLevel="2">
      <c r="B45" s="37">
        <v>211002201005</v>
      </c>
      <c r="C45" s="35" t="s">
        <v>43</v>
      </c>
      <c r="D45" s="36">
        <v>3536000</v>
      </c>
      <c r="E45" s="22">
        <f t="shared" si="0"/>
        <v>3.536</v>
      </c>
      <c r="F45" s="29"/>
      <c r="G45" s="38"/>
      <c r="H45" s="3"/>
    </row>
    <row r="46" spans="2:8" outlineLevel="1" collapsed="1">
      <c r="B46" s="24">
        <v>2120</v>
      </c>
      <c r="C46" s="25" t="s">
        <v>44</v>
      </c>
      <c r="D46" s="26">
        <v>89255250</v>
      </c>
      <c r="E46" s="27">
        <f>+D46/1000000</f>
        <v>89.255250000000004</v>
      </c>
      <c r="F46" s="28">
        <f>+E46/$E$7</f>
        <v>5.2433040715508784E-2</v>
      </c>
      <c r="G46" s="4"/>
    </row>
    <row r="47" spans="2:8" hidden="1" outlineLevel="2">
      <c r="B47" s="19">
        <v>212001</v>
      </c>
      <c r="C47" s="20" t="s">
        <v>8</v>
      </c>
      <c r="D47" s="21">
        <v>83364000</v>
      </c>
      <c r="E47" s="22">
        <f t="shared" si="0"/>
        <v>83.364000000000004</v>
      </c>
      <c r="F47" s="23"/>
      <c r="G47" s="4"/>
    </row>
    <row r="48" spans="2:8" hidden="1" outlineLevel="2">
      <c r="B48" s="19">
        <v>21200110</v>
      </c>
      <c r="C48" s="20" t="s">
        <v>9</v>
      </c>
      <c r="D48" s="21">
        <v>67364000</v>
      </c>
      <c r="E48" s="22">
        <f t="shared" si="0"/>
        <v>67.364000000000004</v>
      </c>
      <c r="F48" s="23"/>
      <c r="G48" s="4"/>
    </row>
    <row r="49" spans="2:7" hidden="1" outlineLevel="2">
      <c r="B49" s="19">
        <v>2120011001</v>
      </c>
      <c r="C49" s="20" t="s">
        <v>10</v>
      </c>
      <c r="D49" s="21">
        <v>52000000</v>
      </c>
      <c r="E49" s="22">
        <f t="shared" si="0"/>
        <v>52</v>
      </c>
      <c r="F49" s="23"/>
      <c r="G49" s="4"/>
    </row>
    <row r="50" spans="2:7" hidden="1" outlineLevel="2">
      <c r="B50" s="19">
        <v>2120011004</v>
      </c>
      <c r="C50" s="20" t="s">
        <v>11</v>
      </c>
      <c r="D50" s="21">
        <v>6700000</v>
      </c>
      <c r="E50" s="22">
        <f t="shared" si="0"/>
        <v>6.7</v>
      </c>
      <c r="F50" s="23"/>
      <c r="G50" s="4"/>
    </row>
    <row r="51" spans="2:7" hidden="1" outlineLevel="2">
      <c r="B51" s="19">
        <v>212001100401</v>
      </c>
      <c r="C51" s="20" t="s">
        <v>12</v>
      </c>
      <c r="D51" s="21">
        <v>2200000</v>
      </c>
      <c r="E51" s="22">
        <f t="shared" si="0"/>
        <v>2.2000000000000002</v>
      </c>
      <c r="F51" s="23"/>
      <c r="G51" s="4"/>
    </row>
    <row r="52" spans="2:7" hidden="1" outlineLevel="2">
      <c r="B52" s="19">
        <v>212001100402</v>
      </c>
      <c r="C52" s="20" t="s">
        <v>13</v>
      </c>
      <c r="D52" s="21">
        <v>4500000</v>
      </c>
      <c r="E52" s="22">
        <f t="shared" si="0"/>
        <v>4.5</v>
      </c>
      <c r="F52" s="23"/>
      <c r="G52" s="4"/>
    </row>
    <row r="53" spans="2:7" hidden="1" outlineLevel="2">
      <c r="B53" s="19">
        <v>2120011005</v>
      </c>
      <c r="C53" s="20" t="s">
        <v>45</v>
      </c>
      <c r="D53" s="21">
        <v>2200000</v>
      </c>
      <c r="E53" s="22">
        <f t="shared" si="0"/>
        <v>2.2000000000000002</v>
      </c>
      <c r="F53" s="23"/>
      <c r="G53" s="4"/>
    </row>
    <row r="54" spans="2:7" hidden="1" outlineLevel="2">
      <c r="B54" s="19">
        <v>2120011007</v>
      </c>
      <c r="C54" s="20" t="s">
        <v>46</v>
      </c>
      <c r="D54" s="21">
        <v>100000</v>
      </c>
      <c r="E54" s="22">
        <f t="shared" si="0"/>
        <v>0.1</v>
      </c>
      <c r="F54" s="23"/>
      <c r="G54" s="4"/>
    </row>
    <row r="55" spans="2:7" hidden="1" outlineLevel="2">
      <c r="B55" s="19">
        <v>2120011010</v>
      </c>
      <c r="C55" s="20" t="s">
        <v>47</v>
      </c>
      <c r="D55" s="21">
        <v>5500000</v>
      </c>
      <c r="E55" s="22">
        <f t="shared" si="0"/>
        <v>5.5</v>
      </c>
      <c r="F55" s="23"/>
      <c r="G55" s="4"/>
    </row>
    <row r="56" spans="2:7" hidden="1" outlineLevel="2">
      <c r="B56" s="19">
        <v>2120011011</v>
      </c>
      <c r="C56" s="20" t="s">
        <v>16</v>
      </c>
      <c r="D56" s="21">
        <v>864000</v>
      </c>
      <c r="E56" s="22">
        <f t="shared" si="0"/>
        <v>0.86399999999999999</v>
      </c>
      <c r="F56" s="23"/>
      <c r="G56" s="4"/>
    </row>
    <row r="57" spans="2:7" hidden="1" outlineLevel="2">
      <c r="B57" s="19">
        <v>212001101101</v>
      </c>
      <c r="C57" s="20" t="s">
        <v>17</v>
      </c>
      <c r="D57" s="21">
        <v>564000</v>
      </c>
      <c r="E57" s="22">
        <f t="shared" si="0"/>
        <v>0.56399999999999995</v>
      </c>
      <c r="F57" s="23"/>
      <c r="G57" s="4"/>
    </row>
    <row r="58" spans="2:7" hidden="1" outlineLevel="2">
      <c r="B58" s="19">
        <v>212001101102</v>
      </c>
      <c r="C58" s="20" t="s">
        <v>48</v>
      </c>
      <c r="D58" s="21">
        <v>300000</v>
      </c>
      <c r="E58" s="22">
        <f t="shared" si="0"/>
        <v>0.3</v>
      </c>
      <c r="F58" s="23"/>
      <c r="G58" s="4"/>
    </row>
    <row r="59" spans="2:7" hidden="1" outlineLevel="2">
      <c r="B59" s="19">
        <v>21200140</v>
      </c>
      <c r="C59" s="20" t="s">
        <v>21</v>
      </c>
      <c r="D59" s="21">
        <v>16000000</v>
      </c>
      <c r="E59" s="22">
        <f t="shared" si="0"/>
        <v>16</v>
      </c>
      <c r="F59" s="23"/>
      <c r="G59" s="4"/>
    </row>
    <row r="60" spans="2:7" hidden="1" outlineLevel="2">
      <c r="B60" s="19">
        <v>2120014010</v>
      </c>
      <c r="C60" s="20" t="s">
        <v>22</v>
      </c>
      <c r="D60" s="21">
        <v>6300000</v>
      </c>
      <c r="E60" s="22">
        <f t="shared" si="0"/>
        <v>6.3</v>
      </c>
      <c r="F60" s="23"/>
      <c r="G60" s="4"/>
    </row>
    <row r="61" spans="2:7" hidden="1" outlineLevel="2">
      <c r="B61" s="19">
        <v>212001401002</v>
      </c>
      <c r="C61" s="20" t="s">
        <v>228</v>
      </c>
      <c r="D61" s="21">
        <v>6300000</v>
      </c>
      <c r="E61" s="22">
        <f t="shared" si="0"/>
        <v>6.3</v>
      </c>
      <c r="F61" s="23"/>
      <c r="G61" s="4"/>
    </row>
    <row r="62" spans="2:7" hidden="1" outlineLevel="2">
      <c r="B62" s="19">
        <v>2120014020</v>
      </c>
      <c r="C62" s="20" t="s">
        <v>23</v>
      </c>
      <c r="D62" s="21">
        <v>4800000</v>
      </c>
      <c r="E62" s="22">
        <f t="shared" si="0"/>
        <v>4.8</v>
      </c>
      <c r="F62" s="23"/>
      <c r="G62" s="4"/>
    </row>
    <row r="63" spans="2:7" hidden="1" outlineLevel="2">
      <c r="B63" s="19">
        <v>212001402001</v>
      </c>
      <c r="C63" s="20" t="s">
        <v>24</v>
      </c>
      <c r="D63" s="21">
        <v>4500000</v>
      </c>
      <c r="E63" s="22">
        <f t="shared" si="0"/>
        <v>4.5</v>
      </c>
      <c r="F63" s="23"/>
      <c r="G63" s="4"/>
    </row>
    <row r="64" spans="2:7" hidden="1" outlineLevel="2">
      <c r="B64" s="19">
        <v>212001402003</v>
      </c>
      <c r="C64" s="20" t="s">
        <v>25</v>
      </c>
      <c r="D64" s="21">
        <v>300000</v>
      </c>
      <c r="E64" s="22">
        <f t="shared" si="0"/>
        <v>0.3</v>
      </c>
      <c r="F64" s="23"/>
      <c r="G64" s="4"/>
    </row>
    <row r="65" spans="2:7" hidden="1" outlineLevel="2">
      <c r="B65" s="19">
        <v>2120014030</v>
      </c>
      <c r="C65" s="20" t="s">
        <v>26</v>
      </c>
      <c r="D65" s="21">
        <v>4900000</v>
      </c>
      <c r="E65" s="22">
        <f t="shared" si="0"/>
        <v>4.9000000000000004</v>
      </c>
      <c r="F65" s="23"/>
      <c r="G65" s="4"/>
    </row>
    <row r="66" spans="2:7" hidden="1" outlineLevel="2">
      <c r="B66" s="19">
        <v>212001403001</v>
      </c>
      <c r="C66" s="20" t="s">
        <v>27</v>
      </c>
      <c r="D66" s="21">
        <v>300000</v>
      </c>
      <c r="E66" s="22">
        <f t="shared" si="0"/>
        <v>0.3</v>
      </c>
      <c r="F66" s="23"/>
      <c r="G66" s="4"/>
    </row>
    <row r="67" spans="2:7" hidden="1" outlineLevel="2">
      <c r="B67" s="19">
        <v>212001403002</v>
      </c>
      <c r="C67" s="20" t="s">
        <v>49</v>
      </c>
      <c r="D67" s="21">
        <v>1600000</v>
      </c>
      <c r="E67" s="22">
        <f t="shared" si="0"/>
        <v>1.6</v>
      </c>
      <c r="F67" s="23"/>
      <c r="G67" s="4"/>
    </row>
    <row r="68" spans="2:7" hidden="1" outlineLevel="2">
      <c r="B68" s="19">
        <v>212001403003</v>
      </c>
      <c r="C68" s="20" t="s">
        <v>29</v>
      </c>
      <c r="D68" s="21">
        <v>300000</v>
      </c>
      <c r="E68" s="22">
        <f t="shared" si="0"/>
        <v>0.3</v>
      </c>
      <c r="F68" s="23"/>
      <c r="G68" s="4"/>
    </row>
    <row r="69" spans="2:7" hidden="1" outlineLevel="2">
      <c r="B69" s="19">
        <v>212001403004</v>
      </c>
      <c r="C69" s="20" t="s">
        <v>50</v>
      </c>
      <c r="D69" s="21">
        <v>2100000</v>
      </c>
      <c r="E69" s="22">
        <f t="shared" si="0"/>
        <v>2.1</v>
      </c>
      <c r="F69" s="23"/>
      <c r="G69" s="4"/>
    </row>
    <row r="70" spans="2:7" hidden="1" outlineLevel="2">
      <c r="B70" s="19">
        <v>212001403005</v>
      </c>
      <c r="C70" s="20" t="s">
        <v>51</v>
      </c>
      <c r="D70" s="21">
        <v>600000</v>
      </c>
      <c r="E70" s="22">
        <f t="shared" si="0"/>
        <v>0.6</v>
      </c>
      <c r="F70" s="23"/>
      <c r="G70" s="4"/>
    </row>
    <row r="71" spans="2:7" hidden="1" outlineLevel="2">
      <c r="B71" s="19">
        <v>212002</v>
      </c>
      <c r="C71" s="20" t="s">
        <v>32</v>
      </c>
      <c r="D71" s="21">
        <v>5891250</v>
      </c>
      <c r="E71" s="22">
        <f t="shared" si="0"/>
        <v>5.8912500000000003</v>
      </c>
      <c r="F71" s="23"/>
      <c r="G71" s="4"/>
    </row>
    <row r="72" spans="2:7" hidden="1" outlineLevel="2">
      <c r="B72" s="19">
        <v>21200210</v>
      </c>
      <c r="C72" s="20" t="s">
        <v>33</v>
      </c>
      <c r="D72" s="21">
        <v>3036000</v>
      </c>
      <c r="E72" s="22">
        <f t="shared" si="0"/>
        <v>3.036</v>
      </c>
      <c r="F72" s="23"/>
      <c r="G72" s="4"/>
    </row>
    <row r="73" spans="2:7" hidden="1" outlineLevel="2">
      <c r="B73" s="19">
        <v>2120021002</v>
      </c>
      <c r="C73" s="20" t="s">
        <v>35</v>
      </c>
      <c r="D73" s="21">
        <v>3036000</v>
      </c>
      <c r="E73" s="22">
        <f t="shared" si="0"/>
        <v>3.036</v>
      </c>
      <c r="F73" s="23"/>
      <c r="G73" s="4"/>
    </row>
    <row r="74" spans="2:7" hidden="1" outlineLevel="2">
      <c r="B74" s="19">
        <v>21200220</v>
      </c>
      <c r="C74" s="20" t="s">
        <v>36</v>
      </c>
      <c r="D74" s="21">
        <v>2855250</v>
      </c>
      <c r="E74" s="22">
        <f t="shared" ref="E74:E137" si="1">+D74/1000000</f>
        <v>2.8552499999999998</v>
      </c>
      <c r="F74" s="23"/>
      <c r="G74" s="4"/>
    </row>
    <row r="75" spans="2:7" hidden="1" outlineLevel="2">
      <c r="B75" s="19">
        <v>2120022001</v>
      </c>
      <c r="C75" s="20" t="s">
        <v>52</v>
      </c>
      <c r="D75" s="21">
        <v>500000</v>
      </c>
      <c r="E75" s="22">
        <f t="shared" si="1"/>
        <v>0.5</v>
      </c>
      <c r="F75" s="23"/>
      <c r="G75" s="4"/>
    </row>
    <row r="76" spans="2:7" hidden="1" outlineLevel="2">
      <c r="B76" s="19">
        <v>2120022002</v>
      </c>
      <c r="C76" s="20" t="s">
        <v>37</v>
      </c>
      <c r="D76" s="21">
        <v>755250</v>
      </c>
      <c r="E76" s="22">
        <f t="shared" si="1"/>
        <v>0.75524999999999998</v>
      </c>
      <c r="F76" s="23"/>
      <c r="G76" s="4"/>
    </row>
    <row r="77" spans="2:7" hidden="1" outlineLevel="2">
      <c r="B77" s="19">
        <v>2120022010</v>
      </c>
      <c r="C77" s="20" t="s">
        <v>53</v>
      </c>
      <c r="D77" s="21">
        <v>1600000</v>
      </c>
      <c r="E77" s="22">
        <f t="shared" si="1"/>
        <v>1.6</v>
      </c>
      <c r="F77" s="23"/>
      <c r="G77" s="4"/>
    </row>
    <row r="78" spans="2:7" hidden="1" outlineLevel="2">
      <c r="B78" s="19">
        <v>212002201001</v>
      </c>
      <c r="C78" s="20" t="s">
        <v>39</v>
      </c>
      <c r="D78" s="21">
        <v>900000</v>
      </c>
      <c r="E78" s="22">
        <f t="shared" si="1"/>
        <v>0.9</v>
      </c>
      <c r="F78" s="23"/>
      <c r="G78" s="4"/>
    </row>
    <row r="79" spans="2:7" hidden="1" outlineLevel="2">
      <c r="B79" s="19">
        <v>212002201002</v>
      </c>
      <c r="C79" s="20" t="s">
        <v>40</v>
      </c>
      <c r="D79" s="21">
        <v>700000</v>
      </c>
      <c r="E79" s="22">
        <f t="shared" si="1"/>
        <v>0.7</v>
      </c>
      <c r="F79" s="23"/>
      <c r="G79" s="4"/>
    </row>
    <row r="80" spans="2:7" outlineLevel="1" collapsed="1">
      <c r="B80" s="24">
        <v>2130</v>
      </c>
      <c r="C80" s="25" t="s">
        <v>54</v>
      </c>
      <c r="D80" s="26">
        <v>1483239876</v>
      </c>
      <c r="E80" s="27">
        <f>+D80/1000000</f>
        <v>1483.2398760000001</v>
      </c>
      <c r="F80" s="28">
        <f>+E80/$E$7</f>
        <v>0.87132999805808853</v>
      </c>
      <c r="G80" s="4"/>
    </row>
    <row r="81" spans="2:7" outlineLevel="1">
      <c r="B81" s="19">
        <v>213001</v>
      </c>
      <c r="C81" s="20" t="s">
        <v>8</v>
      </c>
      <c r="D81" s="21">
        <v>754264876</v>
      </c>
      <c r="E81" s="22">
        <f t="shared" si="1"/>
        <v>754.26487599999996</v>
      </c>
      <c r="F81" s="23"/>
      <c r="G81" s="4"/>
    </row>
    <row r="82" spans="2:7" outlineLevel="1">
      <c r="B82" s="19">
        <v>21300110</v>
      </c>
      <c r="C82" s="20" t="s">
        <v>9</v>
      </c>
      <c r="D82" s="21">
        <v>539285193</v>
      </c>
      <c r="E82" s="22">
        <f t="shared" si="1"/>
        <v>539.28519300000005</v>
      </c>
      <c r="F82" s="23"/>
      <c r="G82" s="4"/>
    </row>
    <row r="83" spans="2:7" outlineLevel="1">
      <c r="B83" s="30">
        <v>2130011001</v>
      </c>
      <c r="C83" s="31" t="s">
        <v>10</v>
      </c>
      <c r="D83" s="32">
        <v>387853726</v>
      </c>
      <c r="E83" s="33">
        <f t="shared" si="1"/>
        <v>387.85372599999999</v>
      </c>
      <c r="F83" s="34">
        <f>+E83/$E$80</f>
        <v>0.26149089724176211</v>
      </c>
      <c r="G83" s="4"/>
    </row>
    <row r="84" spans="2:7" outlineLevel="1">
      <c r="B84" s="19">
        <v>2130011004</v>
      </c>
      <c r="C84" s="20" t="s">
        <v>11</v>
      </c>
      <c r="D84" s="21">
        <v>50542317</v>
      </c>
      <c r="E84" s="22">
        <f t="shared" si="1"/>
        <v>50.542316999999997</v>
      </c>
      <c r="F84" s="23"/>
      <c r="G84" s="4"/>
    </row>
    <row r="85" spans="2:7" outlineLevel="1">
      <c r="B85" s="30">
        <v>213001100401</v>
      </c>
      <c r="C85" s="31" t="s">
        <v>12</v>
      </c>
      <c r="D85" s="32">
        <v>16395012</v>
      </c>
      <c r="E85" s="33">
        <f t="shared" si="1"/>
        <v>16.395012000000001</v>
      </c>
      <c r="F85" s="34">
        <f t="shared" ref="F85:F91" si="2">+E85/$E$80</f>
        <v>1.1053513504649061E-2</v>
      </c>
      <c r="G85" s="4"/>
    </row>
    <row r="86" spans="2:7" outlineLevel="1">
      <c r="B86" s="30">
        <v>213001100402</v>
      </c>
      <c r="C86" s="31" t="s">
        <v>13</v>
      </c>
      <c r="D86" s="32">
        <v>34147305</v>
      </c>
      <c r="E86" s="33">
        <f t="shared" si="1"/>
        <v>34.147305000000003</v>
      </c>
      <c r="F86" s="34">
        <f t="shared" si="2"/>
        <v>2.3022105562647374E-2</v>
      </c>
      <c r="G86" s="4"/>
    </row>
    <row r="87" spans="2:7" outlineLevel="1">
      <c r="B87" s="30">
        <v>2130011005</v>
      </c>
      <c r="C87" s="31" t="s">
        <v>55</v>
      </c>
      <c r="D87" s="32">
        <v>10000000</v>
      </c>
      <c r="E87" s="33">
        <f t="shared" si="1"/>
        <v>10</v>
      </c>
      <c r="F87" s="34">
        <f t="shared" si="2"/>
        <v>6.7419978129013023E-3</v>
      </c>
      <c r="G87" s="4"/>
    </row>
    <row r="88" spans="2:7" outlineLevel="1">
      <c r="B88" s="30">
        <v>2130011006</v>
      </c>
      <c r="C88" s="31" t="s">
        <v>56</v>
      </c>
      <c r="D88" s="32">
        <v>24186528</v>
      </c>
      <c r="E88" s="33">
        <f t="shared" si="1"/>
        <v>24.186527999999999</v>
      </c>
      <c r="F88" s="34">
        <f t="shared" si="2"/>
        <v>1.6306551887767612E-2</v>
      </c>
      <c r="G88" s="4"/>
    </row>
    <row r="89" spans="2:7" outlineLevel="1">
      <c r="B89" s="30">
        <v>2130011007</v>
      </c>
      <c r="C89" s="31" t="s">
        <v>46</v>
      </c>
      <c r="D89" s="32">
        <v>2813280</v>
      </c>
      <c r="E89" s="33">
        <f t="shared" si="1"/>
        <v>2.8132799999999998</v>
      </c>
      <c r="F89" s="34">
        <f t="shared" si="2"/>
        <v>1.8967127607078975E-3</v>
      </c>
      <c r="G89" s="4"/>
    </row>
    <row r="90" spans="2:7" outlineLevel="1">
      <c r="B90" s="30">
        <v>2130011009</v>
      </c>
      <c r="C90" s="31" t="s">
        <v>57</v>
      </c>
      <c r="D90" s="32">
        <v>4500000</v>
      </c>
      <c r="E90" s="33">
        <f t="shared" si="1"/>
        <v>4.5</v>
      </c>
      <c r="F90" s="34">
        <f t="shared" si="2"/>
        <v>3.0338990158055861E-3</v>
      </c>
      <c r="G90" s="4"/>
    </row>
    <row r="91" spans="2:7" outlineLevel="1">
      <c r="B91" s="30">
        <v>2130011010</v>
      </c>
      <c r="C91" s="31" t="s">
        <v>58</v>
      </c>
      <c r="D91" s="32">
        <v>41421319</v>
      </c>
      <c r="E91" s="33">
        <f t="shared" si="1"/>
        <v>41.421318999999997</v>
      </c>
      <c r="F91" s="34">
        <f t="shared" si="2"/>
        <v>2.7926244210548717E-2</v>
      </c>
      <c r="G91" s="4"/>
    </row>
    <row r="92" spans="2:7" outlineLevel="1">
      <c r="B92" s="19">
        <v>2130011011</v>
      </c>
      <c r="C92" s="20" t="s">
        <v>16</v>
      </c>
      <c r="D92" s="21">
        <v>17968023</v>
      </c>
      <c r="E92" s="22">
        <f t="shared" si="1"/>
        <v>17.968022999999999</v>
      </c>
      <c r="F92" s="23"/>
      <c r="G92" s="4"/>
    </row>
    <row r="93" spans="2:7" outlineLevel="1">
      <c r="B93" s="30">
        <v>213001101101</v>
      </c>
      <c r="C93" s="31" t="s">
        <v>17</v>
      </c>
      <c r="D93" s="32">
        <v>2813280</v>
      </c>
      <c r="E93" s="33">
        <f t="shared" si="1"/>
        <v>2.8132799999999998</v>
      </c>
      <c r="F93" s="34">
        <f t="shared" ref="F93:F96" si="3">+E93/$E$80</f>
        <v>1.8967127607078975E-3</v>
      </c>
      <c r="G93" s="4"/>
    </row>
    <row r="94" spans="2:7" outlineLevel="1">
      <c r="B94" s="30">
        <v>213001101102</v>
      </c>
      <c r="C94" s="31" t="s">
        <v>48</v>
      </c>
      <c r="D94" s="32">
        <v>2154743</v>
      </c>
      <c r="E94" s="33">
        <f t="shared" si="1"/>
        <v>2.1547429999999999</v>
      </c>
      <c r="F94" s="34">
        <f t="shared" si="3"/>
        <v>1.4527272593364391E-3</v>
      </c>
      <c r="G94" s="4"/>
    </row>
    <row r="95" spans="2:7" outlineLevel="1">
      <c r="B95" s="30">
        <v>213001101103</v>
      </c>
      <c r="C95" s="31" t="s">
        <v>59</v>
      </c>
      <c r="D95" s="32">
        <v>3000000</v>
      </c>
      <c r="E95" s="33">
        <f t="shared" si="1"/>
        <v>3</v>
      </c>
      <c r="F95" s="34">
        <f t="shared" si="3"/>
        <v>2.0225993438703909E-3</v>
      </c>
      <c r="G95" s="4"/>
    </row>
    <row r="96" spans="2:7" outlineLevel="1">
      <c r="B96" s="30">
        <v>213001101104</v>
      </c>
      <c r="C96" s="31" t="s">
        <v>60</v>
      </c>
      <c r="D96" s="32">
        <v>10000000</v>
      </c>
      <c r="E96" s="33">
        <f t="shared" si="1"/>
        <v>10</v>
      </c>
      <c r="F96" s="34">
        <f t="shared" si="3"/>
        <v>6.7419978129013023E-3</v>
      </c>
      <c r="G96" s="4"/>
    </row>
    <row r="97" spans="2:7" outlineLevel="1">
      <c r="B97" s="19">
        <v>21300130</v>
      </c>
      <c r="C97" s="20" t="s">
        <v>19</v>
      </c>
      <c r="D97" s="21">
        <v>97437608</v>
      </c>
      <c r="E97" s="22">
        <f t="shared" si="1"/>
        <v>97.437607999999997</v>
      </c>
      <c r="F97" s="23"/>
      <c r="G97" s="4"/>
    </row>
    <row r="98" spans="2:7" outlineLevel="1">
      <c r="B98" s="30">
        <v>2130013001</v>
      </c>
      <c r="C98" s="31" t="s">
        <v>61</v>
      </c>
      <c r="D98" s="32">
        <v>55000000</v>
      </c>
      <c r="E98" s="33">
        <f t="shared" si="1"/>
        <v>55</v>
      </c>
      <c r="F98" s="34">
        <f t="shared" ref="F98:F99" si="4">+E98/$E$80</f>
        <v>3.7080987970957165E-2</v>
      </c>
      <c r="G98" s="4"/>
    </row>
    <row r="99" spans="2:7" outlineLevel="1">
      <c r="B99" s="30">
        <v>2130013004</v>
      </c>
      <c r="C99" s="31" t="s">
        <v>62</v>
      </c>
      <c r="D99" s="32">
        <v>42437608</v>
      </c>
      <c r="E99" s="33">
        <f t="shared" si="1"/>
        <v>42.437607999999997</v>
      </c>
      <c r="F99" s="34">
        <f t="shared" si="4"/>
        <v>2.8611426032076281E-2</v>
      </c>
      <c r="G99" s="4"/>
    </row>
    <row r="100" spans="2:7" outlineLevel="1">
      <c r="B100" s="19">
        <v>21300140</v>
      </c>
      <c r="C100" s="20" t="s">
        <v>63</v>
      </c>
      <c r="D100" s="21">
        <v>117542075</v>
      </c>
      <c r="E100" s="22">
        <f t="shared" si="1"/>
        <v>117.542075</v>
      </c>
      <c r="F100" s="23"/>
      <c r="G100" s="4"/>
    </row>
    <row r="101" spans="2:7" outlineLevel="1">
      <c r="B101" s="19">
        <v>2130014010</v>
      </c>
      <c r="C101" s="20" t="s">
        <v>22</v>
      </c>
      <c r="D101" s="21">
        <v>12588409</v>
      </c>
      <c r="E101" s="22">
        <f t="shared" si="1"/>
        <v>12.588409</v>
      </c>
      <c r="F101" s="23"/>
      <c r="G101" s="4"/>
    </row>
    <row r="102" spans="2:7" outlineLevel="1">
      <c r="B102" s="30">
        <v>213001401002</v>
      </c>
      <c r="C102" s="31" t="s">
        <v>308</v>
      </c>
      <c r="D102" s="32">
        <v>12588409</v>
      </c>
      <c r="E102" s="33">
        <f t="shared" si="1"/>
        <v>12.588409</v>
      </c>
      <c r="F102" s="34">
        <f>+E102/$E$80</f>
        <v>8.4871025945907081E-3</v>
      </c>
      <c r="G102" s="4"/>
    </row>
    <row r="103" spans="2:7" outlineLevel="1">
      <c r="B103" s="19">
        <v>2130014020</v>
      </c>
      <c r="C103" s="20" t="s">
        <v>23</v>
      </c>
      <c r="D103" s="21">
        <v>69793636</v>
      </c>
      <c r="E103" s="22">
        <f t="shared" si="1"/>
        <v>69.793636000000006</v>
      </c>
      <c r="F103" s="23"/>
      <c r="G103" s="4"/>
    </row>
    <row r="104" spans="2:7" outlineLevel="1">
      <c r="B104" s="30">
        <v>213001402001</v>
      </c>
      <c r="C104" s="31" t="s">
        <v>24</v>
      </c>
      <c r="D104" s="32">
        <v>32967567</v>
      </c>
      <c r="E104" s="33">
        <f t="shared" si="1"/>
        <v>32.967567000000003</v>
      </c>
      <c r="F104" s="34">
        <f t="shared" ref="F104:F106" si="5">+E104/$E$80</f>
        <v>2.2226726461067717E-2</v>
      </c>
      <c r="G104" s="4"/>
    </row>
    <row r="105" spans="2:7" outlineLevel="1">
      <c r="B105" s="30">
        <v>213001402002</v>
      </c>
      <c r="C105" s="31" t="s">
        <v>309</v>
      </c>
      <c r="D105" s="32">
        <v>33954038</v>
      </c>
      <c r="E105" s="33">
        <f t="shared" si="1"/>
        <v>33.954037999999997</v>
      </c>
      <c r="F105" s="34">
        <f t="shared" si="5"/>
        <v>2.2891804993516771E-2</v>
      </c>
      <c r="G105" s="4"/>
    </row>
    <row r="106" spans="2:7" outlineLevel="1">
      <c r="B106" s="30">
        <v>213001402003</v>
      </c>
      <c r="C106" s="31" t="s">
        <v>25</v>
      </c>
      <c r="D106" s="32">
        <v>2872031</v>
      </c>
      <c r="E106" s="33">
        <f t="shared" si="1"/>
        <v>2.8720309999999998</v>
      </c>
      <c r="F106" s="34">
        <f t="shared" si="5"/>
        <v>1.9363226720584741E-3</v>
      </c>
      <c r="G106" s="4"/>
    </row>
    <row r="107" spans="2:7" outlineLevel="1">
      <c r="B107" s="19">
        <v>2130014030</v>
      </c>
      <c r="C107" s="20" t="s">
        <v>26</v>
      </c>
      <c r="D107" s="21">
        <v>35160030</v>
      </c>
      <c r="E107" s="22">
        <f t="shared" si="1"/>
        <v>35.160029999999999</v>
      </c>
      <c r="F107" s="23"/>
      <c r="G107" s="4"/>
    </row>
    <row r="108" spans="2:7" outlineLevel="1">
      <c r="B108" s="30">
        <v>213001403001</v>
      </c>
      <c r="C108" s="31" t="s">
        <v>27</v>
      </c>
      <c r="D108" s="32">
        <v>1953335</v>
      </c>
      <c r="E108" s="33">
        <f t="shared" si="1"/>
        <v>1.953335</v>
      </c>
      <c r="F108" s="34">
        <f t="shared" ref="F108:F112" si="6">+E108/$E$80</f>
        <v>1.3169380297863567E-3</v>
      </c>
      <c r="G108" s="4"/>
    </row>
    <row r="109" spans="2:7" outlineLevel="1">
      <c r="B109" s="30">
        <v>213001403002</v>
      </c>
      <c r="C109" s="31" t="s">
        <v>49</v>
      </c>
      <c r="D109" s="32">
        <v>11720010</v>
      </c>
      <c r="E109" s="33">
        <f t="shared" si="1"/>
        <v>11.72001</v>
      </c>
      <c r="F109" s="34">
        <f t="shared" si="6"/>
        <v>7.9016281787181401E-3</v>
      </c>
      <c r="G109" s="4"/>
    </row>
    <row r="110" spans="2:7" outlineLevel="1">
      <c r="B110" s="30">
        <v>213001403003</v>
      </c>
      <c r="C110" s="31" t="s">
        <v>29</v>
      </c>
      <c r="D110" s="32">
        <v>1953335</v>
      </c>
      <c r="E110" s="33">
        <f t="shared" si="1"/>
        <v>1.953335</v>
      </c>
      <c r="F110" s="34">
        <f t="shared" si="6"/>
        <v>1.3169380297863567E-3</v>
      </c>
      <c r="G110" s="4"/>
    </row>
    <row r="111" spans="2:7" outlineLevel="1">
      <c r="B111" s="30">
        <v>213001403004</v>
      </c>
      <c r="C111" s="31" t="s">
        <v>50</v>
      </c>
      <c r="D111" s="32">
        <v>15626680</v>
      </c>
      <c r="E111" s="33">
        <f t="shared" si="1"/>
        <v>15.62668</v>
      </c>
      <c r="F111" s="34">
        <f t="shared" si="6"/>
        <v>1.0535504238290853E-2</v>
      </c>
      <c r="G111" s="4"/>
    </row>
    <row r="112" spans="2:7" outlineLevel="1">
      <c r="B112" s="30">
        <v>213001403005</v>
      </c>
      <c r="C112" s="31" t="s">
        <v>51</v>
      </c>
      <c r="D112" s="32">
        <v>3906670</v>
      </c>
      <c r="E112" s="33">
        <f t="shared" si="1"/>
        <v>3.9066700000000001</v>
      </c>
      <c r="F112" s="34">
        <f t="shared" si="6"/>
        <v>2.6338760595727134E-3</v>
      </c>
      <c r="G112" s="4"/>
    </row>
    <row r="113" spans="2:7" outlineLevel="1">
      <c r="B113" s="19">
        <v>213002</v>
      </c>
      <c r="C113" s="20" t="s">
        <v>32</v>
      </c>
      <c r="D113" s="21">
        <v>343850000</v>
      </c>
      <c r="E113" s="22">
        <f t="shared" si="1"/>
        <v>343.85</v>
      </c>
      <c r="F113" s="23"/>
      <c r="G113" s="4"/>
    </row>
    <row r="114" spans="2:7" outlineLevel="1">
      <c r="B114" s="19">
        <v>21300210</v>
      </c>
      <c r="C114" s="20" t="s">
        <v>33</v>
      </c>
      <c r="D114" s="21">
        <v>66850000</v>
      </c>
      <c r="E114" s="22">
        <f t="shared" si="1"/>
        <v>66.849999999999994</v>
      </c>
      <c r="F114" s="23"/>
      <c r="G114" s="4"/>
    </row>
    <row r="115" spans="2:7" outlineLevel="1">
      <c r="B115" s="30">
        <v>2130021001</v>
      </c>
      <c r="C115" s="31" t="s">
        <v>64</v>
      </c>
      <c r="D115" s="32">
        <v>15000000</v>
      </c>
      <c r="E115" s="33">
        <f t="shared" si="1"/>
        <v>15</v>
      </c>
      <c r="F115" s="34">
        <f>+E115/$E$80</f>
        <v>1.0112996719351954E-2</v>
      </c>
      <c r="G115" s="4"/>
    </row>
    <row r="116" spans="2:7" outlineLevel="1">
      <c r="B116" s="19">
        <v>2130021002</v>
      </c>
      <c r="C116" s="20" t="s">
        <v>65</v>
      </c>
      <c r="D116" s="21">
        <v>51850000</v>
      </c>
      <c r="E116" s="22">
        <f t="shared" si="1"/>
        <v>51.85</v>
      </c>
      <c r="F116" s="23"/>
      <c r="G116" s="4"/>
    </row>
    <row r="117" spans="2:7" outlineLevel="1">
      <c r="B117" s="30">
        <v>213002100201</v>
      </c>
      <c r="C117" s="31" t="s">
        <v>66</v>
      </c>
      <c r="D117" s="32">
        <v>21850000</v>
      </c>
      <c r="E117" s="33">
        <f t="shared" si="1"/>
        <v>21.85</v>
      </c>
      <c r="F117" s="34">
        <f t="shared" ref="F117:F120" si="7">+E117/$E$80</f>
        <v>1.4731265221189347E-2</v>
      </c>
      <c r="G117" s="4"/>
    </row>
    <row r="118" spans="2:7" outlineLevel="1">
      <c r="B118" s="30">
        <v>213002100202</v>
      </c>
      <c r="C118" s="31" t="s">
        <v>35</v>
      </c>
      <c r="D118" s="32">
        <v>20000000</v>
      </c>
      <c r="E118" s="33">
        <f t="shared" si="1"/>
        <v>20</v>
      </c>
      <c r="F118" s="34">
        <f t="shared" si="7"/>
        <v>1.3483995625802605E-2</v>
      </c>
      <c r="G118" s="4"/>
    </row>
    <row r="119" spans="2:7" outlineLevel="1">
      <c r="B119" s="30">
        <v>213002100203</v>
      </c>
      <c r="C119" s="31" t="s">
        <v>67</v>
      </c>
      <c r="D119" s="32">
        <v>5000000</v>
      </c>
      <c r="E119" s="33">
        <f t="shared" si="1"/>
        <v>5</v>
      </c>
      <c r="F119" s="34">
        <f t="shared" si="7"/>
        <v>3.3709989064506511E-3</v>
      </c>
      <c r="G119" s="4"/>
    </row>
    <row r="120" spans="2:7" outlineLevel="1">
      <c r="B120" s="30">
        <v>213002100204</v>
      </c>
      <c r="C120" s="31" t="s">
        <v>68</v>
      </c>
      <c r="D120" s="32">
        <v>5000000</v>
      </c>
      <c r="E120" s="33">
        <f t="shared" si="1"/>
        <v>5</v>
      </c>
      <c r="F120" s="34">
        <f t="shared" si="7"/>
        <v>3.3709989064506511E-3</v>
      </c>
      <c r="G120" s="4"/>
    </row>
    <row r="121" spans="2:7" outlineLevel="1">
      <c r="B121" s="19">
        <v>21300220</v>
      </c>
      <c r="C121" s="20" t="s">
        <v>36</v>
      </c>
      <c r="D121" s="21">
        <v>228000000</v>
      </c>
      <c r="E121" s="22">
        <f t="shared" si="1"/>
        <v>228</v>
      </c>
      <c r="F121" s="23"/>
      <c r="G121" s="4"/>
    </row>
    <row r="122" spans="2:7" outlineLevel="1">
      <c r="B122" s="30">
        <v>2130022001</v>
      </c>
      <c r="C122" s="31" t="s">
        <v>69</v>
      </c>
      <c r="D122" s="32">
        <v>5000000</v>
      </c>
      <c r="E122" s="33">
        <f t="shared" si="1"/>
        <v>5</v>
      </c>
      <c r="F122" s="34">
        <f t="shared" ref="F122:F123" si="8">+E122/$E$80</f>
        <v>3.3709989064506511E-3</v>
      </c>
      <c r="G122" s="4"/>
    </row>
    <row r="123" spans="2:7" outlineLevel="1">
      <c r="B123" s="30">
        <v>2130022002</v>
      </c>
      <c r="C123" s="31" t="s">
        <v>37</v>
      </c>
      <c r="D123" s="32">
        <v>15000000</v>
      </c>
      <c r="E123" s="33">
        <f t="shared" si="1"/>
        <v>15</v>
      </c>
      <c r="F123" s="34">
        <f t="shared" si="8"/>
        <v>1.0112996719351954E-2</v>
      </c>
      <c r="G123" s="4"/>
    </row>
    <row r="124" spans="2:7" outlineLevel="1">
      <c r="B124" s="19">
        <v>2130022003</v>
      </c>
      <c r="C124" s="20" t="s">
        <v>70</v>
      </c>
      <c r="D124" s="21">
        <v>91000000</v>
      </c>
      <c r="E124" s="22">
        <f t="shared" si="1"/>
        <v>91</v>
      </c>
      <c r="F124" s="23"/>
      <c r="G124" s="4"/>
    </row>
    <row r="125" spans="2:7" outlineLevel="1">
      <c r="B125" s="30">
        <v>213002200301</v>
      </c>
      <c r="C125" s="31" t="s">
        <v>71</v>
      </c>
      <c r="D125" s="32">
        <v>80000000</v>
      </c>
      <c r="E125" s="33">
        <f t="shared" si="1"/>
        <v>80</v>
      </c>
      <c r="F125" s="34">
        <f t="shared" ref="F125:F130" si="9">+E125/$E$80</f>
        <v>5.3935982503210418E-2</v>
      </c>
      <c r="G125" s="4"/>
    </row>
    <row r="126" spans="2:7" outlineLevel="1">
      <c r="B126" s="30">
        <v>213002200302</v>
      </c>
      <c r="C126" s="31" t="s">
        <v>72</v>
      </c>
      <c r="D126" s="32">
        <v>2000000</v>
      </c>
      <c r="E126" s="33">
        <f t="shared" si="1"/>
        <v>2</v>
      </c>
      <c r="F126" s="34">
        <f t="shared" si="9"/>
        <v>1.3483995625802605E-3</v>
      </c>
      <c r="G126" s="4"/>
    </row>
    <row r="127" spans="2:7" outlineLevel="1">
      <c r="B127" s="30">
        <v>213002200303</v>
      </c>
      <c r="C127" s="31" t="s">
        <v>73</v>
      </c>
      <c r="D127" s="32">
        <v>1000000</v>
      </c>
      <c r="E127" s="33">
        <f t="shared" si="1"/>
        <v>1</v>
      </c>
      <c r="F127" s="34">
        <f t="shared" si="9"/>
        <v>6.7419978129013025E-4</v>
      </c>
      <c r="G127" s="4"/>
    </row>
    <row r="128" spans="2:7" outlineLevel="1">
      <c r="B128" s="30">
        <v>213002200304</v>
      </c>
      <c r="C128" s="31" t="s">
        <v>74</v>
      </c>
      <c r="D128" s="32">
        <v>8000000</v>
      </c>
      <c r="E128" s="33">
        <f t="shared" si="1"/>
        <v>8</v>
      </c>
      <c r="F128" s="34">
        <f t="shared" si="9"/>
        <v>5.393598250321042E-3</v>
      </c>
      <c r="G128" s="4"/>
    </row>
    <row r="129" spans="2:7" outlineLevel="1">
      <c r="B129" s="30">
        <v>2130022004</v>
      </c>
      <c r="C129" s="31" t="s">
        <v>75</v>
      </c>
      <c r="D129" s="32">
        <v>10000000</v>
      </c>
      <c r="E129" s="33">
        <f t="shared" si="1"/>
        <v>10</v>
      </c>
      <c r="F129" s="34">
        <f t="shared" si="9"/>
        <v>6.7419978129013023E-3</v>
      </c>
      <c r="G129" s="4"/>
    </row>
    <row r="130" spans="2:7" outlineLevel="1">
      <c r="B130" s="30">
        <v>2130022005</v>
      </c>
      <c r="C130" s="31" t="s">
        <v>76</v>
      </c>
      <c r="D130" s="32">
        <v>8500000</v>
      </c>
      <c r="E130" s="33">
        <f t="shared" si="1"/>
        <v>8.5</v>
      </c>
      <c r="F130" s="34">
        <f t="shared" si="9"/>
        <v>5.7306981409661071E-3</v>
      </c>
      <c r="G130" s="4"/>
    </row>
    <row r="131" spans="2:7" outlineLevel="1">
      <c r="B131" s="19">
        <v>2130022006</v>
      </c>
      <c r="C131" s="20" t="s">
        <v>77</v>
      </c>
      <c r="D131" s="21">
        <v>43500000</v>
      </c>
      <c r="E131" s="22">
        <f t="shared" si="1"/>
        <v>43.5</v>
      </c>
      <c r="F131" s="23"/>
      <c r="G131" s="4"/>
    </row>
    <row r="132" spans="2:7" outlineLevel="1">
      <c r="B132" s="30">
        <v>213002200601</v>
      </c>
      <c r="C132" s="31" t="s">
        <v>78</v>
      </c>
      <c r="D132" s="32">
        <v>17000000</v>
      </c>
      <c r="E132" s="33">
        <f t="shared" si="1"/>
        <v>17</v>
      </c>
      <c r="F132" s="34">
        <f t="shared" ref="F132:F136" si="10">+E132/$E$80</f>
        <v>1.1461396281932214E-2</v>
      </c>
      <c r="G132" s="4"/>
    </row>
    <row r="133" spans="2:7" outlineLevel="1">
      <c r="B133" s="30">
        <v>213002200602</v>
      </c>
      <c r="C133" s="31" t="s">
        <v>79</v>
      </c>
      <c r="D133" s="32">
        <v>20000000</v>
      </c>
      <c r="E133" s="33">
        <f t="shared" si="1"/>
        <v>20</v>
      </c>
      <c r="F133" s="34">
        <f t="shared" si="10"/>
        <v>1.3483995625802605E-2</v>
      </c>
      <c r="G133" s="4"/>
    </row>
    <row r="134" spans="2:7" outlineLevel="1">
      <c r="B134" s="30">
        <v>213002200603</v>
      </c>
      <c r="C134" s="31" t="s">
        <v>80</v>
      </c>
      <c r="D134" s="32">
        <v>6500000</v>
      </c>
      <c r="E134" s="33">
        <f t="shared" si="1"/>
        <v>6.5</v>
      </c>
      <c r="F134" s="34">
        <f t="shared" si="10"/>
        <v>4.3822985783858468E-3</v>
      </c>
      <c r="G134" s="4"/>
    </row>
    <row r="135" spans="2:7" outlineLevel="1">
      <c r="B135" s="30">
        <v>2130022008</v>
      </c>
      <c r="C135" s="31" t="s">
        <v>81</v>
      </c>
      <c r="D135" s="32">
        <v>9000000</v>
      </c>
      <c r="E135" s="33">
        <f t="shared" si="1"/>
        <v>9</v>
      </c>
      <c r="F135" s="34">
        <f t="shared" si="10"/>
        <v>6.0677980316111721E-3</v>
      </c>
      <c r="G135" s="4"/>
    </row>
    <row r="136" spans="2:7" outlineLevel="1">
      <c r="B136" s="30">
        <v>2130022009</v>
      </c>
      <c r="C136" s="31" t="s">
        <v>82</v>
      </c>
      <c r="D136" s="32">
        <v>500000</v>
      </c>
      <c r="E136" s="33">
        <f t="shared" si="1"/>
        <v>0.5</v>
      </c>
      <c r="F136" s="34">
        <f t="shared" si="10"/>
        <v>3.3709989064506512E-4</v>
      </c>
      <c r="G136" s="4"/>
    </row>
    <row r="137" spans="2:7" outlineLevel="1">
      <c r="B137" s="19">
        <v>2130022010</v>
      </c>
      <c r="C137" s="20" t="s">
        <v>38</v>
      </c>
      <c r="D137" s="21">
        <v>45500000</v>
      </c>
      <c r="E137" s="22">
        <f t="shared" si="1"/>
        <v>45.5</v>
      </c>
      <c r="F137" s="23"/>
      <c r="G137" s="4"/>
    </row>
    <row r="138" spans="2:7" outlineLevel="1">
      <c r="B138" s="30">
        <v>213002201001</v>
      </c>
      <c r="C138" s="31" t="s">
        <v>39</v>
      </c>
      <c r="D138" s="32">
        <v>15000000</v>
      </c>
      <c r="E138" s="33">
        <f t="shared" ref="E138:E164" si="11">+D138/1000000</f>
        <v>15</v>
      </c>
      <c r="F138" s="34">
        <f t="shared" ref="F138:F141" si="12">+E138/$E$80</f>
        <v>1.0112996719351954E-2</v>
      </c>
      <c r="G138" s="4"/>
    </row>
    <row r="139" spans="2:7" outlineLevel="1">
      <c r="B139" s="30">
        <v>213002201002</v>
      </c>
      <c r="C139" s="31" t="s">
        <v>83</v>
      </c>
      <c r="D139" s="32">
        <v>25000000</v>
      </c>
      <c r="E139" s="33">
        <f t="shared" si="11"/>
        <v>25</v>
      </c>
      <c r="F139" s="34">
        <f t="shared" si="12"/>
        <v>1.6854994532253257E-2</v>
      </c>
      <c r="G139" s="4"/>
    </row>
    <row r="140" spans="2:7" outlineLevel="1">
      <c r="B140" s="30">
        <v>213002201004</v>
      </c>
      <c r="C140" s="31" t="s">
        <v>84</v>
      </c>
      <c r="D140" s="32">
        <v>5000000</v>
      </c>
      <c r="E140" s="33">
        <f t="shared" si="11"/>
        <v>5</v>
      </c>
      <c r="F140" s="34">
        <f t="shared" si="12"/>
        <v>3.3709989064506511E-3</v>
      </c>
      <c r="G140" s="4"/>
    </row>
    <row r="141" spans="2:7" outlineLevel="1">
      <c r="B141" s="30">
        <v>213002201005</v>
      </c>
      <c r="C141" s="31" t="s">
        <v>85</v>
      </c>
      <c r="D141" s="32">
        <v>500000</v>
      </c>
      <c r="E141" s="33">
        <f t="shared" si="11"/>
        <v>0.5</v>
      </c>
      <c r="F141" s="34">
        <f t="shared" si="12"/>
        <v>3.3709989064506512E-4</v>
      </c>
      <c r="G141" s="4"/>
    </row>
    <row r="142" spans="2:7" outlineLevel="1">
      <c r="B142" s="19">
        <v>21300230</v>
      </c>
      <c r="C142" s="20" t="s">
        <v>86</v>
      </c>
      <c r="D142" s="21">
        <v>49000000</v>
      </c>
      <c r="E142" s="22">
        <f t="shared" si="11"/>
        <v>49</v>
      </c>
      <c r="F142" s="23"/>
      <c r="G142" s="4"/>
    </row>
    <row r="143" spans="2:7" outlineLevel="1">
      <c r="B143" s="30">
        <v>2130023001</v>
      </c>
      <c r="C143" s="31" t="s">
        <v>87</v>
      </c>
      <c r="D143" s="32">
        <v>8000000</v>
      </c>
      <c r="E143" s="33">
        <f t="shared" si="11"/>
        <v>8</v>
      </c>
      <c r="F143" s="34">
        <f t="shared" ref="F143:F146" si="13">+E143/$E$80</f>
        <v>5.393598250321042E-3</v>
      </c>
      <c r="G143" s="4"/>
    </row>
    <row r="144" spans="2:7" outlineLevel="1">
      <c r="B144" s="30">
        <v>2130023002</v>
      </c>
      <c r="C144" s="31" t="s">
        <v>88</v>
      </c>
      <c r="D144" s="32">
        <v>2000000</v>
      </c>
      <c r="E144" s="33">
        <f t="shared" si="11"/>
        <v>2</v>
      </c>
      <c r="F144" s="34">
        <f t="shared" si="13"/>
        <v>1.3483995625802605E-3</v>
      </c>
      <c r="G144" s="4"/>
    </row>
    <row r="145" spans="2:7" outlineLevel="1">
      <c r="B145" s="30">
        <v>2130023004</v>
      </c>
      <c r="C145" s="31" t="s">
        <v>89</v>
      </c>
      <c r="D145" s="32">
        <v>25000000</v>
      </c>
      <c r="E145" s="33">
        <f t="shared" si="11"/>
        <v>25</v>
      </c>
      <c r="F145" s="34">
        <f t="shared" si="13"/>
        <v>1.6854994532253257E-2</v>
      </c>
      <c r="G145" s="4"/>
    </row>
    <row r="146" spans="2:7" outlineLevel="1">
      <c r="B146" s="30">
        <v>2130023005</v>
      </c>
      <c r="C146" s="31" t="s">
        <v>90</v>
      </c>
      <c r="D146" s="32">
        <v>14000000</v>
      </c>
      <c r="E146" s="33">
        <f t="shared" si="11"/>
        <v>14</v>
      </c>
      <c r="F146" s="34">
        <f t="shared" si="13"/>
        <v>9.4387969380618237E-3</v>
      </c>
      <c r="G146" s="4"/>
    </row>
    <row r="147" spans="2:7" outlineLevel="1">
      <c r="B147" s="19">
        <v>213003</v>
      </c>
      <c r="C147" s="20" t="s">
        <v>91</v>
      </c>
      <c r="D147" s="21">
        <v>385125000</v>
      </c>
      <c r="E147" s="22">
        <f t="shared" si="11"/>
        <v>385.125</v>
      </c>
      <c r="F147" s="23"/>
      <c r="G147" s="4"/>
    </row>
    <row r="148" spans="2:7" outlineLevel="1">
      <c r="B148" s="30">
        <v>21300301</v>
      </c>
      <c r="C148" s="31" t="s">
        <v>92</v>
      </c>
      <c r="D148" s="32">
        <v>8500000</v>
      </c>
      <c r="E148" s="33">
        <f t="shared" si="11"/>
        <v>8.5</v>
      </c>
      <c r="F148" s="34">
        <f t="shared" ref="F148:F149" si="14">+E148/$E$80</f>
        <v>5.7306981409661071E-3</v>
      </c>
      <c r="G148" s="4"/>
    </row>
    <row r="149" spans="2:7" outlineLevel="1">
      <c r="B149" s="30">
        <v>21300302</v>
      </c>
      <c r="C149" s="31" t="s">
        <v>93</v>
      </c>
      <c r="D149" s="32">
        <v>18000000</v>
      </c>
      <c r="E149" s="33">
        <f t="shared" si="11"/>
        <v>18</v>
      </c>
      <c r="F149" s="34">
        <f t="shared" si="14"/>
        <v>1.2135596063222344E-2</v>
      </c>
      <c r="G149" s="4"/>
    </row>
    <row r="150" spans="2:7" outlineLevel="1">
      <c r="B150" s="19">
        <v>21300304</v>
      </c>
      <c r="C150" s="20" t="s">
        <v>310</v>
      </c>
      <c r="D150" s="21">
        <v>30000000</v>
      </c>
      <c r="E150" s="22">
        <f t="shared" si="11"/>
        <v>30</v>
      </c>
      <c r="F150" s="23"/>
      <c r="G150" s="4"/>
    </row>
    <row r="151" spans="2:7" outlineLevel="1">
      <c r="B151" s="30">
        <v>2130030401</v>
      </c>
      <c r="C151" s="31" t="s">
        <v>94</v>
      </c>
      <c r="D151" s="32">
        <v>30000000</v>
      </c>
      <c r="E151" s="33">
        <f t="shared" si="11"/>
        <v>30</v>
      </c>
      <c r="F151" s="34">
        <f>+E151/$E$80</f>
        <v>2.0225993438703908E-2</v>
      </c>
      <c r="G151" s="4"/>
    </row>
    <row r="152" spans="2:7" outlineLevel="1">
      <c r="B152" s="19">
        <v>21300306</v>
      </c>
      <c r="C152" s="20" t="s">
        <v>232</v>
      </c>
      <c r="D152" s="21">
        <v>308625000</v>
      </c>
      <c r="E152" s="22">
        <f t="shared" si="11"/>
        <v>308.625</v>
      </c>
      <c r="F152" s="23"/>
      <c r="G152" s="4"/>
    </row>
    <row r="153" spans="2:7" outlineLevel="1">
      <c r="B153" s="30">
        <v>2130030601</v>
      </c>
      <c r="C153" s="31" t="s">
        <v>95</v>
      </c>
      <c r="D153" s="32">
        <v>3000000</v>
      </c>
      <c r="E153" s="33">
        <f t="shared" si="11"/>
        <v>3</v>
      </c>
      <c r="F153" s="34">
        <f>+E153/$E$80</f>
        <v>2.0225993438703909E-3</v>
      </c>
      <c r="G153" s="4"/>
    </row>
    <row r="154" spans="2:7" outlineLevel="1">
      <c r="B154" s="19">
        <v>2130030602</v>
      </c>
      <c r="C154" s="20" t="s">
        <v>96</v>
      </c>
      <c r="D154" s="21">
        <v>305625000</v>
      </c>
      <c r="E154" s="22">
        <f t="shared" si="11"/>
        <v>305.625</v>
      </c>
      <c r="F154" s="23"/>
      <c r="G154" s="4"/>
    </row>
    <row r="155" spans="2:7" outlineLevel="1">
      <c r="B155" s="30">
        <v>213003060201</v>
      </c>
      <c r="C155" s="31" t="s">
        <v>97</v>
      </c>
      <c r="D155" s="32">
        <v>3200000</v>
      </c>
      <c r="E155" s="33">
        <f t="shared" si="11"/>
        <v>3.2</v>
      </c>
      <c r="F155" s="34">
        <f t="shared" ref="F155:F156" si="15">+E155/$E$80</f>
        <v>2.1574393001284171E-3</v>
      </c>
      <c r="G155" s="4"/>
    </row>
    <row r="156" spans="2:7" outlineLevel="1">
      <c r="B156" s="30">
        <v>213003060202</v>
      </c>
      <c r="C156" s="31" t="s">
        <v>98</v>
      </c>
      <c r="D156" s="32">
        <v>65000000</v>
      </c>
      <c r="E156" s="33">
        <f t="shared" si="11"/>
        <v>65</v>
      </c>
      <c r="F156" s="34">
        <f t="shared" si="15"/>
        <v>4.3822985783858466E-2</v>
      </c>
      <c r="G156" s="4"/>
    </row>
    <row r="157" spans="2:7" outlineLevel="1">
      <c r="B157" s="19">
        <v>213003060203</v>
      </c>
      <c r="C157" s="20" t="s">
        <v>99</v>
      </c>
      <c r="D157" s="21">
        <v>228150000</v>
      </c>
      <c r="E157" s="22">
        <f t="shared" si="11"/>
        <v>228.15</v>
      </c>
      <c r="F157" s="23"/>
      <c r="G157" s="4"/>
    </row>
    <row r="158" spans="2:7" outlineLevel="1">
      <c r="B158" s="30">
        <v>21300306020301</v>
      </c>
      <c r="C158" s="31" t="s">
        <v>100</v>
      </c>
      <c r="D158" s="32">
        <v>188150000</v>
      </c>
      <c r="E158" s="33">
        <f t="shared" si="11"/>
        <v>188.15</v>
      </c>
      <c r="F158" s="34">
        <f t="shared" ref="F158:F160" si="16">+E158/$E$80</f>
        <v>0.12685068884973802</v>
      </c>
      <c r="G158" s="4"/>
    </row>
    <row r="159" spans="2:7" outlineLevel="1">
      <c r="B159" s="30">
        <v>21300306020302</v>
      </c>
      <c r="C159" s="31" t="s">
        <v>101</v>
      </c>
      <c r="D159" s="32">
        <v>40000000</v>
      </c>
      <c r="E159" s="33">
        <f t="shared" si="11"/>
        <v>40</v>
      </c>
      <c r="F159" s="34">
        <f t="shared" si="16"/>
        <v>2.6967991251605209E-2</v>
      </c>
      <c r="G159" s="4"/>
    </row>
    <row r="160" spans="2:7" outlineLevel="1">
      <c r="B160" s="30">
        <v>213003060206</v>
      </c>
      <c r="C160" s="31" t="s">
        <v>102</v>
      </c>
      <c r="D160" s="32">
        <v>9275000</v>
      </c>
      <c r="E160" s="33">
        <f t="shared" si="11"/>
        <v>9.2750000000000004</v>
      </c>
      <c r="F160" s="34">
        <f t="shared" si="16"/>
        <v>6.2532029714659583E-3</v>
      </c>
      <c r="G160" s="4"/>
    </row>
    <row r="161" spans="2:9" outlineLevel="1">
      <c r="B161" s="19">
        <v>21300316</v>
      </c>
      <c r="C161" s="20" t="s">
        <v>103</v>
      </c>
      <c r="D161" s="21">
        <v>5000000</v>
      </c>
      <c r="E161" s="22">
        <f t="shared" si="11"/>
        <v>5</v>
      </c>
      <c r="F161" s="23"/>
      <c r="G161" s="4"/>
    </row>
    <row r="162" spans="2:9" outlineLevel="1">
      <c r="B162" s="30">
        <v>2130031690</v>
      </c>
      <c r="C162" s="31" t="s">
        <v>104</v>
      </c>
      <c r="D162" s="32">
        <v>5000000</v>
      </c>
      <c r="E162" s="33">
        <f t="shared" si="11"/>
        <v>5</v>
      </c>
      <c r="F162" s="34">
        <f>+E162/$E$80</f>
        <v>3.3709989064506511E-3</v>
      </c>
      <c r="G162" s="4"/>
    </row>
    <row r="163" spans="2:9" outlineLevel="1">
      <c r="B163" s="19">
        <v>21300317</v>
      </c>
      <c r="C163" s="20" t="s">
        <v>105</v>
      </c>
      <c r="D163" s="21">
        <v>15000000</v>
      </c>
      <c r="E163" s="22">
        <f t="shared" si="11"/>
        <v>15</v>
      </c>
      <c r="F163" s="23"/>
      <c r="G163" s="4"/>
    </row>
    <row r="164" spans="2:9" outlineLevel="1">
      <c r="B164" s="30">
        <v>2130031703</v>
      </c>
      <c r="C164" s="31" t="s">
        <v>106</v>
      </c>
      <c r="D164" s="32">
        <v>15000000</v>
      </c>
      <c r="E164" s="33">
        <f t="shared" si="11"/>
        <v>15</v>
      </c>
      <c r="F164" s="34">
        <f>+E164/$E$80</f>
        <v>1.0112996719351954E-2</v>
      </c>
      <c r="G164" s="4"/>
    </row>
    <row r="165" spans="2:9">
      <c r="B165" s="17">
        <v>23</v>
      </c>
      <c r="C165" s="18" t="s">
        <v>107</v>
      </c>
      <c r="D165" s="45">
        <v>5857728898</v>
      </c>
      <c r="E165" s="46">
        <f>+D165/1000000</f>
        <v>5857.7288980000003</v>
      </c>
      <c r="F165" s="47">
        <f>+D165/D6</f>
        <v>0.77483186481481481</v>
      </c>
      <c r="H165" s="5">
        <f>+D166+D181+D198+D226+D231+D244+D242+D250+D257+D267+D275+D277+D287+D292+D308+D314+D316+D327+D331</f>
        <v>5857728898</v>
      </c>
      <c r="I165" s="6">
        <f>+F166+F181+F198+F226+F231+F242+F244+F250+F257+F267+F275+F277+F287+F292+F308+F314+F316+F327+F331</f>
        <v>1</v>
      </c>
    </row>
    <row r="166" spans="2:9">
      <c r="B166" s="24">
        <v>2301</v>
      </c>
      <c r="C166" s="25" t="s">
        <v>108</v>
      </c>
      <c r="D166" s="26">
        <v>549064982</v>
      </c>
      <c r="E166" s="27">
        <f>+D166/1000000</f>
        <v>549.06498199999999</v>
      </c>
      <c r="F166" s="50">
        <f>+D166/$H$165</f>
        <v>9.3733423236344524E-2</v>
      </c>
    </row>
    <row r="167" spans="2:9" hidden="1" outlineLevel="1">
      <c r="B167" s="19">
        <v>230140</v>
      </c>
      <c r="C167" s="20" t="s">
        <v>109</v>
      </c>
      <c r="D167" s="21">
        <v>383962162</v>
      </c>
      <c r="E167" s="22">
        <f t="shared" ref="E167:E230" si="17">+D167/1000000</f>
        <v>383.96216199999998</v>
      </c>
      <c r="F167" s="51"/>
      <c r="G167" s="4"/>
    </row>
    <row r="168" spans="2:9" hidden="1" outlineLevel="1">
      <c r="B168" s="30">
        <v>23014001</v>
      </c>
      <c r="C168" s="31" t="s">
        <v>233</v>
      </c>
      <c r="D168" s="32">
        <v>10000000</v>
      </c>
      <c r="E168" s="33">
        <f>+D168/1000000</f>
        <v>10</v>
      </c>
      <c r="F168" s="52">
        <f>+E168/$E$166</f>
        <v>1.8212780504730859E-2</v>
      </c>
      <c r="H168" s="16">
        <f>+E168+E169+E170</f>
        <v>112.90683</v>
      </c>
    </row>
    <row r="169" spans="2:9" hidden="1" outlineLevel="1">
      <c r="B169" s="30">
        <v>23014002</v>
      </c>
      <c r="C169" s="31" t="s">
        <v>234</v>
      </c>
      <c r="D169" s="32">
        <v>50000000</v>
      </c>
      <c r="E169" s="33">
        <f t="shared" si="17"/>
        <v>50</v>
      </c>
      <c r="F169" s="52">
        <f>+E169/$E$166</f>
        <v>9.1063902523654303E-2</v>
      </c>
    </row>
    <row r="170" spans="2:9" hidden="1" outlineLevel="1">
      <c r="B170" s="30">
        <v>23014003</v>
      </c>
      <c r="C170" s="31" t="s">
        <v>110</v>
      </c>
      <c r="D170" s="32">
        <v>52906830</v>
      </c>
      <c r="E170" s="33">
        <f t="shared" si="17"/>
        <v>52.906829999999999</v>
      </c>
      <c r="F170" s="52">
        <f>+E170/$E$166</f>
        <v>9.6358048199110979E-2</v>
      </c>
    </row>
    <row r="171" spans="2:9" hidden="1" outlineLevel="1">
      <c r="B171" s="30">
        <v>23014004</v>
      </c>
      <c r="C171" s="31" t="s">
        <v>235</v>
      </c>
      <c r="D171" s="32">
        <v>25000000</v>
      </c>
      <c r="E171" s="33">
        <f t="shared" si="17"/>
        <v>25</v>
      </c>
      <c r="F171" s="52">
        <f>+E171/$E$166</f>
        <v>4.5531951261827151E-2</v>
      </c>
    </row>
    <row r="172" spans="2:9" hidden="1" outlineLevel="1">
      <c r="B172" s="30">
        <v>23014005</v>
      </c>
      <c r="C172" s="31" t="s">
        <v>236</v>
      </c>
      <c r="D172" s="32">
        <v>15000000</v>
      </c>
      <c r="E172" s="33">
        <f t="shared" si="17"/>
        <v>15</v>
      </c>
      <c r="F172" s="52">
        <f>+E172/$E$166</f>
        <v>2.7319170757096289E-2</v>
      </c>
    </row>
    <row r="173" spans="2:9" hidden="1" outlineLevel="1">
      <c r="B173" s="19">
        <v>23014006</v>
      </c>
      <c r="C173" s="20" t="s">
        <v>237</v>
      </c>
      <c r="D173" s="21">
        <v>20000000</v>
      </c>
      <c r="E173" s="22">
        <f t="shared" si="17"/>
        <v>20</v>
      </c>
      <c r="F173" s="51"/>
      <c r="G173" s="4"/>
    </row>
    <row r="174" spans="2:9" hidden="1" outlineLevel="1">
      <c r="B174" s="30">
        <v>2301400601</v>
      </c>
      <c r="C174" s="31" t="s">
        <v>111</v>
      </c>
      <c r="D174" s="32">
        <v>9000000</v>
      </c>
      <c r="E174" s="33">
        <f t="shared" si="17"/>
        <v>9</v>
      </c>
      <c r="F174" s="52">
        <f>+E174/$E$166</f>
        <v>1.6391502454257773E-2</v>
      </c>
    </row>
    <row r="175" spans="2:9" hidden="1" outlineLevel="1">
      <c r="B175" s="30">
        <v>2301400602</v>
      </c>
      <c r="C175" s="31" t="s">
        <v>112</v>
      </c>
      <c r="D175" s="32">
        <v>11000000</v>
      </c>
      <c r="E175" s="33">
        <f t="shared" si="17"/>
        <v>11</v>
      </c>
      <c r="F175" s="52">
        <f>+E175/$E$166</f>
        <v>2.0034058555203946E-2</v>
      </c>
    </row>
    <row r="176" spans="2:9" hidden="1" outlineLevel="1">
      <c r="B176" s="30">
        <v>23014007</v>
      </c>
      <c r="C176" s="31" t="s">
        <v>113</v>
      </c>
      <c r="D176" s="32">
        <v>140000000</v>
      </c>
      <c r="E176" s="33">
        <f t="shared" si="17"/>
        <v>140</v>
      </c>
      <c r="F176" s="52">
        <f>+E176/$E$166</f>
        <v>0.25497892706623204</v>
      </c>
    </row>
    <row r="177" spans="2:7" hidden="1" outlineLevel="1">
      <c r="B177" s="19">
        <v>23014010</v>
      </c>
      <c r="C177" s="20" t="s">
        <v>114</v>
      </c>
      <c r="D177" s="21">
        <v>71055332</v>
      </c>
      <c r="E177" s="22">
        <f t="shared" si="17"/>
        <v>71.055332000000007</v>
      </c>
      <c r="F177" s="51"/>
      <c r="G177" s="4"/>
    </row>
    <row r="178" spans="2:7" hidden="1" outlineLevel="1">
      <c r="B178" s="30">
        <v>2301401002</v>
      </c>
      <c r="C178" s="31" t="s">
        <v>238</v>
      </c>
      <c r="D178" s="32">
        <v>71055332</v>
      </c>
      <c r="E178" s="33">
        <f t="shared" si="17"/>
        <v>71.055332000000007</v>
      </c>
      <c r="F178" s="52">
        <f>+E178/$E$166</f>
        <v>0.1294115165406779</v>
      </c>
    </row>
    <row r="179" spans="2:7" hidden="1" outlineLevel="1">
      <c r="B179" s="19">
        <v>230150</v>
      </c>
      <c r="C179" s="20" t="s">
        <v>115</v>
      </c>
      <c r="D179" s="21">
        <v>165102820</v>
      </c>
      <c r="E179" s="22">
        <f t="shared" si="17"/>
        <v>165.10282000000001</v>
      </c>
      <c r="F179" s="51"/>
      <c r="G179" s="4"/>
    </row>
    <row r="180" spans="2:7" hidden="1" outlineLevel="1">
      <c r="B180" s="30">
        <v>23015001</v>
      </c>
      <c r="C180" s="31" t="s">
        <v>239</v>
      </c>
      <c r="D180" s="32">
        <v>165102820</v>
      </c>
      <c r="E180" s="33">
        <f t="shared" si="17"/>
        <v>165.10282000000001</v>
      </c>
      <c r="F180" s="52">
        <f>+E180/$E$166</f>
        <v>0.30069814213720886</v>
      </c>
    </row>
    <row r="181" spans="2:7" collapsed="1">
      <c r="B181" s="24">
        <v>2302</v>
      </c>
      <c r="C181" s="25" t="s">
        <v>116</v>
      </c>
      <c r="D181" s="26">
        <v>1272472464</v>
      </c>
      <c r="E181" s="27">
        <f t="shared" si="17"/>
        <v>1272.4724639999999</v>
      </c>
      <c r="F181" s="50">
        <f>+D181/$H$165</f>
        <v>0.21722966121468326</v>
      </c>
      <c r="G181" s="4"/>
    </row>
    <row r="182" spans="2:7" hidden="1" outlineLevel="1">
      <c r="B182" s="19">
        <v>230201</v>
      </c>
      <c r="C182" s="20" t="s">
        <v>117</v>
      </c>
      <c r="D182" s="21">
        <v>1185933119</v>
      </c>
      <c r="E182" s="22">
        <f t="shared" si="17"/>
        <v>1185.933119</v>
      </c>
      <c r="F182" s="51"/>
      <c r="G182" s="4"/>
    </row>
    <row r="183" spans="2:7" hidden="1" outlineLevel="1">
      <c r="B183" s="30">
        <v>23020101</v>
      </c>
      <c r="C183" s="31" t="s">
        <v>118</v>
      </c>
      <c r="D183" s="32">
        <v>1141933119</v>
      </c>
      <c r="E183" s="33">
        <f t="shared" si="17"/>
        <v>1141.933119</v>
      </c>
      <c r="F183" s="52">
        <f>+E183/$E$181</f>
        <v>0.89741283313145237</v>
      </c>
    </row>
    <row r="184" spans="2:7" hidden="1" outlineLevel="1">
      <c r="B184" s="30">
        <v>23020103</v>
      </c>
      <c r="C184" s="31" t="s">
        <v>119</v>
      </c>
      <c r="D184" s="32">
        <v>19000000</v>
      </c>
      <c r="E184" s="33">
        <f t="shared" si="17"/>
        <v>19</v>
      </c>
      <c r="F184" s="52">
        <f>+E184/$E$181</f>
        <v>1.4931560829437328E-2</v>
      </c>
    </row>
    <row r="185" spans="2:7" hidden="1" outlineLevel="1">
      <c r="B185" s="30">
        <v>23020104</v>
      </c>
      <c r="C185" s="31" t="s">
        <v>240</v>
      </c>
      <c r="D185" s="32">
        <v>25000000</v>
      </c>
      <c r="E185" s="33">
        <f t="shared" si="17"/>
        <v>25</v>
      </c>
      <c r="F185" s="52">
        <f>+E185/$E$181</f>
        <v>1.9646790565049116E-2</v>
      </c>
    </row>
    <row r="186" spans="2:7" hidden="1" outlineLevel="1">
      <c r="B186" s="19">
        <v>230202</v>
      </c>
      <c r="C186" s="20" t="s">
        <v>120</v>
      </c>
      <c r="D186" s="21">
        <v>81539345</v>
      </c>
      <c r="E186" s="22">
        <f t="shared" si="17"/>
        <v>81.539344999999997</v>
      </c>
      <c r="F186" s="51"/>
      <c r="G186" s="4"/>
    </row>
    <row r="187" spans="2:7" hidden="1" outlineLevel="1">
      <c r="B187" s="30">
        <v>23020201</v>
      </c>
      <c r="C187" s="31" t="s">
        <v>121</v>
      </c>
      <c r="D187" s="32">
        <v>7089345</v>
      </c>
      <c r="E187" s="33">
        <f t="shared" si="17"/>
        <v>7.0893449999999998</v>
      </c>
      <c r="F187" s="52">
        <f t="shared" ref="F187:F194" si="18">+E187/$E$181</f>
        <v>5.5713150583351252E-3</v>
      </c>
    </row>
    <row r="188" spans="2:7" hidden="1" outlineLevel="1">
      <c r="B188" s="30">
        <v>23020202</v>
      </c>
      <c r="C188" s="31" t="s">
        <v>122</v>
      </c>
      <c r="D188" s="32">
        <v>6600000</v>
      </c>
      <c r="E188" s="33">
        <f t="shared" si="17"/>
        <v>6.6</v>
      </c>
      <c r="F188" s="52">
        <f t="shared" si="18"/>
        <v>5.1867527091729662E-3</v>
      </c>
    </row>
    <row r="189" spans="2:7" hidden="1" outlineLevel="1">
      <c r="B189" s="30">
        <v>23020203</v>
      </c>
      <c r="C189" s="31" t="s">
        <v>123</v>
      </c>
      <c r="D189" s="32">
        <v>6600000</v>
      </c>
      <c r="E189" s="33">
        <f t="shared" si="17"/>
        <v>6.6</v>
      </c>
      <c r="F189" s="52">
        <f t="shared" si="18"/>
        <v>5.1867527091729662E-3</v>
      </c>
    </row>
    <row r="190" spans="2:7" hidden="1" outlineLevel="1">
      <c r="B190" s="30">
        <v>23020204</v>
      </c>
      <c r="C190" s="31" t="s">
        <v>124</v>
      </c>
      <c r="D190" s="32">
        <v>6550000</v>
      </c>
      <c r="E190" s="33">
        <f t="shared" si="17"/>
        <v>6.55</v>
      </c>
      <c r="F190" s="52">
        <f t="shared" si="18"/>
        <v>5.147459128042868E-3</v>
      </c>
    </row>
    <row r="191" spans="2:7" hidden="1" outlineLevel="1">
      <c r="B191" s="30">
        <v>23020205</v>
      </c>
      <c r="C191" s="31" t="s">
        <v>125</v>
      </c>
      <c r="D191" s="32">
        <v>6550000</v>
      </c>
      <c r="E191" s="33">
        <f t="shared" si="17"/>
        <v>6.55</v>
      </c>
      <c r="F191" s="52">
        <f t="shared" si="18"/>
        <v>5.147459128042868E-3</v>
      </c>
    </row>
    <row r="192" spans="2:7" hidden="1" outlineLevel="1">
      <c r="B192" s="30">
        <v>23020207</v>
      </c>
      <c r="C192" s="31" t="s">
        <v>126</v>
      </c>
      <c r="D192" s="32">
        <v>6600000</v>
      </c>
      <c r="E192" s="33">
        <f t="shared" si="17"/>
        <v>6.6</v>
      </c>
      <c r="F192" s="52">
        <f t="shared" si="18"/>
        <v>5.1867527091729662E-3</v>
      </c>
    </row>
    <row r="193" spans="2:7" hidden="1" outlineLevel="1">
      <c r="B193" s="30">
        <v>23020208</v>
      </c>
      <c r="C193" s="31" t="s">
        <v>127</v>
      </c>
      <c r="D193" s="32">
        <v>6550000</v>
      </c>
      <c r="E193" s="33">
        <f t="shared" si="17"/>
        <v>6.55</v>
      </c>
      <c r="F193" s="52">
        <f t="shared" si="18"/>
        <v>5.147459128042868E-3</v>
      </c>
    </row>
    <row r="194" spans="2:7" hidden="1" outlineLevel="1">
      <c r="B194" s="30">
        <v>23020209</v>
      </c>
      <c r="C194" s="31" t="s">
        <v>241</v>
      </c>
      <c r="D194" s="32">
        <v>35000000</v>
      </c>
      <c r="E194" s="33">
        <f t="shared" si="17"/>
        <v>35</v>
      </c>
      <c r="F194" s="52">
        <f t="shared" si="18"/>
        <v>2.7505506791068762E-2</v>
      </c>
    </row>
    <row r="195" spans="2:7" hidden="1" outlineLevel="1">
      <c r="B195" s="19">
        <v>230204</v>
      </c>
      <c r="C195" s="20" t="s">
        <v>128</v>
      </c>
      <c r="D195" s="21">
        <v>5000000</v>
      </c>
      <c r="E195" s="22">
        <f t="shared" si="17"/>
        <v>5</v>
      </c>
      <c r="F195" s="51"/>
      <c r="G195" s="4"/>
    </row>
    <row r="196" spans="2:7" hidden="1" outlineLevel="1">
      <c r="B196" s="30">
        <v>23020401</v>
      </c>
      <c r="C196" s="31" t="s">
        <v>129</v>
      </c>
      <c r="D196" s="32">
        <v>1000000</v>
      </c>
      <c r="E196" s="33">
        <f t="shared" si="17"/>
        <v>1</v>
      </c>
      <c r="F196" s="52">
        <f>+E196/$E$181</f>
        <v>7.8587162260196461E-4</v>
      </c>
    </row>
    <row r="197" spans="2:7" hidden="1" outlineLevel="1">
      <c r="B197" s="30">
        <v>23020413</v>
      </c>
      <c r="C197" s="31" t="s">
        <v>242</v>
      </c>
      <c r="D197" s="32">
        <v>4000000</v>
      </c>
      <c r="E197" s="33">
        <f t="shared" si="17"/>
        <v>4</v>
      </c>
      <c r="F197" s="52">
        <f>+E197/$E$181</f>
        <v>3.1434864904078584E-3</v>
      </c>
    </row>
    <row r="198" spans="2:7" collapsed="1">
      <c r="B198" s="24">
        <v>2303</v>
      </c>
      <c r="C198" s="25" t="s">
        <v>130</v>
      </c>
      <c r="D198" s="26">
        <v>632706030</v>
      </c>
      <c r="E198" s="27">
        <f t="shared" si="17"/>
        <v>632.70603000000006</v>
      </c>
      <c r="F198" s="50">
        <f>+D198/$H$165</f>
        <v>0.10801217349202083</v>
      </c>
      <c r="G198" s="4"/>
    </row>
    <row r="199" spans="2:7" hidden="1" outlineLevel="1">
      <c r="B199" s="19">
        <v>230310</v>
      </c>
      <c r="C199" s="35" t="s">
        <v>131</v>
      </c>
      <c r="D199" s="36">
        <v>111000000</v>
      </c>
      <c r="E199" s="22">
        <f t="shared" si="17"/>
        <v>111</v>
      </c>
      <c r="F199" s="51"/>
      <c r="G199" s="4"/>
    </row>
    <row r="200" spans="2:7" hidden="1" outlineLevel="1">
      <c r="B200" s="30">
        <v>23031001</v>
      </c>
      <c r="C200" s="31" t="s">
        <v>132</v>
      </c>
      <c r="D200" s="32">
        <v>15000000</v>
      </c>
      <c r="E200" s="33">
        <f t="shared" si="17"/>
        <v>15</v>
      </c>
      <c r="F200" s="52">
        <f>+E200/$E$198</f>
        <v>2.3707692496624379E-2</v>
      </c>
      <c r="G200" s="4">
        <f>+E200+E201+E203+E205+E206+E214+E217</f>
        <v>265.13148899999999</v>
      </c>
    </row>
    <row r="201" spans="2:7" hidden="1" outlineLevel="1">
      <c r="B201" s="30">
        <v>23031003</v>
      </c>
      <c r="C201" s="31" t="s">
        <v>133</v>
      </c>
      <c r="D201" s="32">
        <v>25000000</v>
      </c>
      <c r="E201" s="33">
        <f t="shared" si="17"/>
        <v>25</v>
      </c>
      <c r="F201" s="52">
        <f t="shared" ref="F201:F210" si="19">+E201/$E$198</f>
        <v>3.9512820827707296E-2</v>
      </c>
      <c r="G201" s="4"/>
    </row>
    <row r="202" spans="2:7" hidden="1" outlineLevel="1">
      <c r="B202" s="30">
        <v>23031004</v>
      </c>
      <c r="C202" s="31" t="s">
        <v>134</v>
      </c>
      <c r="D202" s="32">
        <v>35000000</v>
      </c>
      <c r="E202" s="33">
        <f t="shared" si="17"/>
        <v>35</v>
      </c>
      <c r="F202" s="52">
        <f t="shared" si="19"/>
        <v>5.5317949158790215E-2</v>
      </c>
      <c r="G202" s="4"/>
    </row>
    <row r="203" spans="2:7" hidden="1" outlineLevel="1">
      <c r="B203" s="30">
        <v>23031007</v>
      </c>
      <c r="C203" s="31" t="s">
        <v>135</v>
      </c>
      <c r="D203" s="32">
        <v>0</v>
      </c>
      <c r="E203" s="33">
        <f t="shared" si="17"/>
        <v>0</v>
      </c>
      <c r="F203" s="52">
        <f t="shared" si="19"/>
        <v>0</v>
      </c>
      <c r="G203" s="4"/>
    </row>
    <row r="204" spans="2:7" hidden="1" outlineLevel="1">
      <c r="B204" s="30">
        <v>23031009</v>
      </c>
      <c r="C204" s="31" t="s">
        <v>136</v>
      </c>
      <c r="D204" s="32">
        <v>1000000</v>
      </c>
      <c r="E204" s="33">
        <f t="shared" si="17"/>
        <v>1</v>
      </c>
      <c r="F204" s="52">
        <f t="shared" si="19"/>
        <v>1.5805128331082918E-3</v>
      </c>
      <c r="G204" s="4"/>
    </row>
    <row r="205" spans="2:7" hidden="1" outlineLevel="1">
      <c r="B205" s="30">
        <v>23031010</v>
      </c>
      <c r="C205" s="31" t="s">
        <v>137</v>
      </c>
      <c r="D205" s="32">
        <v>5000000</v>
      </c>
      <c r="E205" s="33">
        <f t="shared" si="17"/>
        <v>5</v>
      </c>
      <c r="F205" s="52">
        <f t="shared" si="19"/>
        <v>7.9025641655414598E-3</v>
      </c>
      <c r="G205" s="4"/>
    </row>
    <row r="206" spans="2:7" hidden="1" outlineLevel="1">
      <c r="B206" s="30">
        <v>23031011</v>
      </c>
      <c r="C206" s="31" t="s">
        <v>138</v>
      </c>
      <c r="D206" s="32">
        <v>0</v>
      </c>
      <c r="E206" s="33">
        <f t="shared" si="17"/>
        <v>0</v>
      </c>
      <c r="F206" s="52">
        <f t="shared" si="19"/>
        <v>0</v>
      </c>
      <c r="G206" s="4"/>
    </row>
    <row r="207" spans="2:7" hidden="1" outlineLevel="1">
      <c r="B207" s="30">
        <v>23031012</v>
      </c>
      <c r="C207" s="31" t="s">
        <v>139</v>
      </c>
      <c r="D207" s="32">
        <v>5000000</v>
      </c>
      <c r="E207" s="33">
        <f t="shared" si="17"/>
        <v>5</v>
      </c>
      <c r="F207" s="52">
        <f t="shared" si="19"/>
        <v>7.9025641655414598E-3</v>
      </c>
      <c r="G207" s="4"/>
    </row>
    <row r="208" spans="2:7" hidden="1" outlineLevel="1">
      <c r="B208" s="30">
        <v>23031013</v>
      </c>
      <c r="C208" s="31" t="s">
        <v>140</v>
      </c>
      <c r="D208" s="32">
        <v>25000000</v>
      </c>
      <c r="E208" s="33">
        <f t="shared" si="17"/>
        <v>25</v>
      </c>
      <c r="F208" s="52">
        <f t="shared" si="19"/>
        <v>3.9512820827707296E-2</v>
      </c>
      <c r="G208" s="4"/>
    </row>
    <row r="209" spans="2:7" hidden="1" outlineLevel="1">
      <c r="B209" s="19">
        <v>230320</v>
      </c>
      <c r="C209" s="35" t="s">
        <v>141</v>
      </c>
      <c r="D209" s="36">
        <v>295131489</v>
      </c>
      <c r="E209" s="22">
        <f t="shared" si="17"/>
        <v>295.13148899999999</v>
      </c>
      <c r="F209" s="51"/>
      <c r="G209" s="4"/>
    </row>
    <row r="210" spans="2:7" hidden="1" outlineLevel="1">
      <c r="B210" s="30">
        <v>23032001</v>
      </c>
      <c r="C210" s="31" t="s">
        <v>142</v>
      </c>
      <c r="D210" s="32">
        <v>15000000</v>
      </c>
      <c r="E210" s="33">
        <f t="shared" si="17"/>
        <v>15</v>
      </c>
      <c r="F210" s="52">
        <f t="shared" si="19"/>
        <v>2.3707692496624379E-2</v>
      </c>
      <c r="G210" s="4"/>
    </row>
    <row r="211" spans="2:7" hidden="1" outlineLevel="1">
      <c r="B211" s="19">
        <v>23032002</v>
      </c>
      <c r="C211" s="35" t="s">
        <v>143</v>
      </c>
      <c r="D211" s="36">
        <v>0</v>
      </c>
      <c r="E211" s="22">
        <f t="shared" si="17"/>
        <v>0</v>
      </c>
      <c r="F211" s="51"/>
      <c r="G211" s="4"/>
    </row>
    <row r="212" spans="2:7" hidden="1" outlineLevel="1">
      <c r="B212" s="19">
        <v>23032003</v>
      </c>
      <c r="C212" s="35" t="s">
        <v>144</v>
      </c>
      <c r="D212" s="36">
        <v>0</v>
      </c>
      <c r="E212" s="22">
        <f t="shared" si="17"/>
        <v>0</v>
      </c>
      <c r="F212" s="51"/>
      <c r="G212" s="4"/>
    </row>
    <row r="213" spans="2:7" hidden="1" outlineLevel="1">
      <c r="B213" s="19">
        <v>23032004</v>
      </c>
      <c r="C213" s="35" t="s">
        <v>145</v>
      </c>
      <c r="D213" s="36">
        <v>200131489</v>
      </c>
      <c r="E213" s="22">
        <f t="shared" si="17"/>
        <v>200.13148899999999</v>
      </c>
      <c r="F213" s="51"/>
      <c r="G213" s="4"/>
    </row>
    <row r="214" spans="2:7" hidden="1" outlineLevel="1">
      <c r="B214" s="30">
        <v>2303200401</v>
      </c>
      <c r="C214" s="31" t="s">
        <v>313</v>
      </c>
      <c r="D214" s="32">
        <v>200131489</v>
      </c>
      <c r="E214" s="33">
        <f>+D214/1000000</f>
        <v>200.13148899999999</v>
      </c>
      <c r="F214" s="52">
        <f t="shared" ref="F214" si="20">+E214/$E$198</f>
        <v>0.31631038667357092</v>
      </c>
      <c r="G214" s="4"/>
    </row>
    <row r="215" spans="2:7" hidden="1" outlineLevel="1">
      <c r="B215" s="19">
        <v>23032005</v>
      </c>
      <c r="C215" s="35" t="s">
        <v>146</v>
      </c>
      <c r="D215" s="36">
        <v>0</v>
      </c>
      <c r="E215" s="22">
        <f t="shared" si="17"/>
        <v>0</v>
      </c>
      <c r="F215" s="51"/>
      <c r="G215" s="4"/>
    </row>
    <row r="216" spans="2:7" hidden="1" outlineLevel="1">
      <c r="B216" s="19">
        <v>23032006</v>
      </c>
      <c r="C216" s="35" t="s">
        <v>147</v>
      </c>
      <c r="D216" s="36">
        <v>0</v>
      </c>
      <c r="E216" s="22">
        <f t="shared" si="17"/>
        <v>0</v>
      </c>
      <c r="F216" s="51"/>
      <c r="G216" s="4"/>
    </row>
    <row r="217" spans="2:7" hidden="1" outlineLevel="1">
      <c r="B217" s="30">
        <v>23032007</v>
      </c>
      <c r="C217" s="31" t="s">
        <v>148</v>
      </c>
      <c r="D217" s="32">
        <v>20000000</v>
      </c>
      <c r="E217" s="33">
        <f t="shared" si="17"/>
        <v>20</v>
      </c>
      <c r="F217" s="52">
        <f t="shared" ref="F217:F219" si="21">+E217/$E$198</f>
        <v>3.1610256662165839E-2</v>
      </c>
      <c r="G217" s="4"/>
    </row>
    <row r="218" spans="2:7" hidden="1" outlineLevel="1">
      <c r="B218" s="30">
        <v>23032008</v>
      </c>
      <c r="C218" s="31" t="s">
        <v>149</v>
      </c>
      <c r="D218" s="32">
        <v>40000000</v>
      </c>
      <c r="E218" s="33">
        <f t="shared" si="17"/>
        <v>40</v>
      </c>
      <c r="F218" s="52">
        <f t="shared" si="21"/>
        <v>6.3220513324331679E-2</v>
      </c>
      <c r="G218" s="4"/>
    </row>
    <row r="219" spans="2:7" hidden="1" outlineLevel="1">
      <c r="B219" s="30">
        <v>23032009</v>
      </c>
      <c r="C219" s="31" t="s">
        <v>150</v>
      </c>
      <c r="D219" s="32">
        <v>20000000</v>
      </c>
      <c r="E219" s="33">
        <f t="shared" si="17"/>
        <v>20</v>
      </c>
      <c r="F219" s="52">
        <f t="shared" si="21"/>
        <v>3.1610256662165839E-2</v>
      </c>
      <c r="G219" s="4"/>
    </row>
    <row r="220" spans="2:7" hidden="1" outlineLevel="1">
      <c r="B220" s="19">
        <v>230330</v>
      </c>
      <c r="C220" s="35" t="s">
        <v>151</v>
      </c>
      <c r="D220" s="36">
        <v>16000000</v>
      </c>
      <c r="E220" s="22">
        <f t="shared" si="17"/>
        <v>16</v>
      </c>
      <c r="F220" s="51"/>
      <c r="G220" s="4"/>
    </row>
    <row r="221" spans="2:7" hidden="1" outlineLevel="1">
      <c r="B221" s="30">
        <v>23033001</v>
      </c>
      <c r="C221" s="31" t="s">
        <v>243</v>
      </c>
      <c r="D221" s="32">
        <v>1000000</v>
      </c>
      <c r="E221" s="33">
        <f t="shared" si="17"/>
        <v>1</v>
      </c>
      <c r="F221" s="52">
        <f t="shared" ref="F221:F225" si="22">+E221/$E$198</f>
        <v>1.5805128331082918E-3</v>
      </c>
      <c r="G221" s="4"/>
    </row>
    <row r="222" spans="2:7" hidden="1" outlineLevel="1">
      <c r="B222" s="30">
        <v>23033002</v>
      </c>
      <c r="C222" s="31" t="s">
        <v>152</v>
      </c>
      <c r="D222" s="32">
        <v>10000000</v>
      </c>
      <c r="E222" s="33">
        <f t="shared" si="17"/>
        <v>10</v>
      </c>
      <c r="F222" s="52">
        <f t="shared" si="22"/>
        <v>1.580512833108292E-2</v>
      </c>
      <c r="G222" s="4"/>
    </row>
    <row r="223" spans="2:7" hidden="1" outlineLevel="1">
      <c r="B223" s="30">
        <v>23033006</v>
      </c>
      <c r="C223" s="31" t="s">
        <v>153</v>
      </c>
      <c r="D223" s="32">
        <v>0</v>
      </c>
      <c r="E223" s="33">
        <f t="shared" si="17"/>
        <v>0</v>
      </c>
      <c r="F223" s="52">
        <f t="shared" si="22"/>
        <v>0</v>
      </c>
      <c r="G223" s="4"/>
    </row>
    <row r="224" spans="2:7" hidden="1" outlineLevel="1">
      <c r="B224" s="30">
        <v>23033007</v>
      </c>
      <c r="C224" s="31" t="s">
        <v>154</v>
      </c>
      <c r="D224" s="32">
        <v>5000000</v>
      </c>
      <c r="E224" s="33">
        <f t="shared" si="17"/>
        <v>5</v>
      </c>
      <c r="F224" s="52">
        <f t="shared" si="22"/>
        <v>7.9025641655414598E-3</v>
      </c>
      <c r="G224" s="4"/>
    </row>
    <row r="225" spans="2:8" hidden="1" outlineLevel="1">
      <c r="B225" s="30">
        <v>230360</v>
      </c>
      <c r="C225" s="31" t="s">
        <v>244</v>
      </c>
      <c r="D225" s="32">
        <v>210574541</v>
      </c>
      <c r="E225" s="33">
        <f t="shared" si="17"/>
        <v>210.57454100000001</v>
      </c>
      <c r="F225" s="52">
        <f t="shared" si="22"/>
        <v>0.33281576437638816</v>
      </c>
      <c r="G225" s="4"/>
    </row>
    <row r="226" spans="2:8" collapsed="1">
      <c r="B226" s="24">
        <v>2304</v>
      </c>
      <c r="C226" s="25" t="s">
        <v>155</v>
      </c>
      <c r="D226" s="26">
        <v>132141059</v>
      </c>
      <c r="E226" s="27">
        <f t="shared" si="17"/>
        <v>132.14105900000001</v>
      </c>
      <c r="F226" s="50">
        <f>+D226/$H$165</f>
        <v>2.255841151083602E-2</v>
      </c>
      <c r="G226" s="4"/>
    </row>
    <row r="227" spans="2:8" hidden="1" outlineLevel="1">
      <c r="B227" s="30">
        <v>230401</v>
      </c>
      <c r="C227" s="31" t="s">
        <v>245</v>
      </c>
      <c r="D227" s="32">
        <v>36300000</v>
      </c>
      <c r="E227" s="33">
        <f t="shared" si="17"/>
        <v>36.299999999999997</v>
      </c>
      <c r="F227" s="52">
        <f>+E227/$E$226</f>
        <v>0.27470644078915696</v>
      </c>
      <c r="G227" s="4"/>
    </row>
    <row r="228" spans="2:8" hidden="1" outlineLevel="1">
      <c r="B228" s="30">
        <v>230402</v>
      </c>
      <c r="C228" s="31" t="s">
        <v>246</v>
      </c>
      <c r="D228" s="32">
        <v>35841059</v>
      </c>
      <c r="E228" s="33">
        <f t="shared" si="17"/>
        <v>35.841059000000001</v>
      </c>
      <c r="F228" s="52">
        <f t="shared" ref="F228:F230" si="23">+E228/$E$226</f>
        <v>0.27123332650149262</v>
      </c>
      <c r="G228" s="4"/>
      <c r="H228" s="16">
        <f>+E228+E229</f>
        <v>50.841059000000001</v>
      </c>
    </row>
    <row r="229" spans="2:8" hidden="1" outlineLevel="1">
      <c r="B229" s="30">
        <v>230404</v>
      </c>
      <c r="C229" s="31" t="s">
        <v>156</v>
      </c>
      <c r="D229" s="32">
        <v>15000000</v>
      </c>
      <c r="E229" s="33">
        <f t="shared" si="17"/>
        <v>15</v>
      </c>
      <c r="F229" s="52">
        <f t="shared" si="23"/>
        <v>0.11351505817733759</v>
      </c>
      <c r="G229" s="4"/>
    </row>
    <row r="230" spans="2:8" hidden="1" outlineLevel="1">
      <c r="B230" s="30">
        <v>230405</v>
      </c>
      <c r="C230" s="31" t="s">
        <v>247</v>
      </c>
      <c r="D230" s="32">
        <v>45000000</v>
      </c>
      <c r="E230" s="33">
        <f t="shared" si="17"/>
        <v>45</v>
      </c>
      <c r="F230" s="52">
        <f t="shared" si="23"/>
        <v>0.34054517453201277</v>
      </c>
      <c r="G230" s="4"/>
    </row>
    <row r="231" spans="2:8" collapsed="1">
      <c r="B231" s="24">
        <v>2305</v>
      </c>
      <c r="C231" s="25" t="s">
        <v>157</v>
      </c>
      <c r="D231" s="26">
        <v>190487526</v>
      </c>
      <c r="E231" s="27">
        <f t="shared" ref="E231:E294" si="24">+D231/1000000</f>
        <v>190.487526</v>
      </c>
      <c r="F231" s="50">
        <f>+D231/$H$165</f>
        <v>3.2519006822770175E-2</v>
      </c>
      <c r="G231" s="4"/>
    </row>
    <row r="232" spans="2:8" hidden="1" outlineLevel="1">
      <c r="B232" s="30">
        <v>230501</v>
      </c>
      <c r="C232" s="31" t="s">
        <v>248</v>
      </c>
      <c r="D232" s="32">
        <v>74806732</v>
      </c>
      <c r="E232" s="33">
        <f t="shared" si="24"/>
        <v>74.806731999999997</v>
      </c>
      <c r="F232" s="52">
        <f>+E232/$E$231</f>
        <v>0.39271197212147108</v>
      </c>
      <c r="G232" s="4"/>
    </row>
    <row r="233" spans="2:8" hidden="1" outlineLevel="1">
      <c r="B233" s="30">
        <v>230502</v>
      </c>
      <c r="C233" s="31" t="s">
        <v>249</v>
      </c>
      <c r="D233" s="32">
        <v>2000000</v>
      </c>
      <c r="E233" s="33">
        <f t="shared" si="24"/>
        <v>2</v>
      </c>
      <c r="F233" s="52">
        <f t="shared" ref="F233:F241" si="25">+E233/$E$231</f>
        <v>1.0499375166434783E-2</v>
      </c>
      <c r="G233" s="4"/>
    </row>
    <row r="234" spans="2:8" hidden="1" outlineLevel="1">
      <c r="B234" s="30">
        <v>230503</v>
      </c>
      <c r="C234" s="31" t="s">
        <v>158</v>
      </c>
      <c r="D234" s="32">
        <v>2000000</v>
      </c>
      <c r="E234" s="33">
        <f t="shared" si="24"/>
        <v>2</v>
      </c>
      <c r="F234" s="52">
        <f t="shared" si="25"/>
        <v>1.0499375166434783E-2</v>
      </c>
      <c r="G234" s="4"/>
    </row>
    <row r="235" spans="2:8" hidden="1" outlineLevel="1">
      <c r="B235" s="30">
        <v>230504</v>
      </c>
      <c r="C235" s="31" t="s">
        <v>156</v>
      </c>
      <c r="D235" s="32">
        <v>5000000</v>
      </c>
      <c r="E235" s="33">
        <f t="shared" si="24"/>
        <v>5</v>
      </c>
      <c r="F235" s="52">
        <f t="shared" si="25"/>
        <v>2.6248437916086956E-2</v>
      </c>
      <c r="G235" s="4">
        <f>+E236+E235</f>
        <v>14.380794</v>
      </c>
    </row>
    <row r="236" spans="2:8" hidden="1" outlineLevel="1">
      <c r="B236" s="30">
        <v>230505</v>
      </c>
      <c r="C236" s="31" t="s">
        <v>250</v>
      </c>
      <c r="D236" s="32">
        <v>9380794</v>
      </c>
      <c r="E236" s="33">
        <f t="shared" si="24"/>
        <v>9.3807939999999999</v>
      </c>
      <c r="F236" s="52">
        <f t="shared" si="25"/>
        <v>4.9246237782520207E-2</v>
      </c>
      <c r="G236" s="4"/>
    </row>
    <row r="237" spans="2:8" hidden="1" outlineLevel="1">
      <c r="B237" s="30">
        <v>230506</v>
      </c>
      <c r="C237" s="31" t="s">
        <v>159</v>
      </c>
      <c r="D237" s="32">
        <v>20000000</v>
      </c>
      <c r="E237" s="33">
        <f t="shared" si="24"/>
        <v>20</v>
      </c>
      <c r="F237" s="52">
        <f t="shared" si="25"/>
        <v>0.10499375166434782</v>
      </c>
      <c r="G237" s="4"/>
    </row>
    <row r="238" spans="2:8" hidden="1" outlineLevel="1">
      <c r="B238" s="30">
        <v>230507</v>
      </c>
      <c r="C238" s="31" t="s">
        <v>251</v>
      </c>
      <c r="D238" s="32">
        <v>15000000</v>
      </c>
      <c r="E238" s="33">
        <f t="shared" si="24"/>
        <v>15</v>
      </c>
      <c r="F238" s="52">
        <f t="shared" si="25"/>
        <v>7.8745313748260867E-2</v>
      </c>
      <c r="G238" s="4"/>
    </row>
    <row r="239" spans="2:8" hidden="1" outlineLevel="1">
      <c r="B239" s="30">
        <v>230508</v>
      </c>
      <c r="C239" s="31" t="s">
        <v>252</v>
      </c>
      <c r="D239" s="32">
        <v>15000000</v>
      </c>
      <c r="E239" s="33">
        <f t="shared" si="24"/>
        <v>15</v>
      </c>
      <c r="F239" s="52">
        <f t="shared" si="25"/>
        <v>7.8745313748260867E-2</v>
      </c>
      <c r="G239" s="4"/>
    </row>
    <row r="240" spans="2:8" hidden="1" outlineLevel="1">
      <c r="B240" s="30">
        <v>230509</v>
      </c>
      <c r="C240" s="31" t="s">
        <v>253</v>
      </c>
      <c r="D240" s="32">
        <v>45000000</v>
      </c>
      <c r="E240" s="33">
        <f t="shared" si="24"/>
        <v>45</v>
      </c>
      <c r="F240" s="52">
        <f t="shared" si="25"/>
        <v>0.23623594124478262</v>
      </c>
      <c r="G240" s="4"/>
    </row>
    <row r="241" spans="2:7" hidden="1" outlineLevel="1">
      <c r="B241" s="30">
        <v>230512</v>
      </c>
      <c r="C241" s="31" t="s">
        <v>254</v>
      </c>
      <c r="D241" s="32">
        <v>2300000</v>
      </c>
      <c r="E241" s="33">
        <f t="shared" si="24"/>
        <v>2.2999999999999998</v>
      </c>
      <c r="F241" s="52">
        <f t="shared" si="25"/>
        <v>1.2074281441399999E-2</v>
      </c>
      <c r="G241" s="4"/>
    </row>
    <row r="242" spans="2:7" collapsed="1">
      <c r="B242" s="24">
        <v>2306</v>
      </c>
      <c r="C242" s="25" t="s">
        <v>255</v>
      </c>
      <c r="D242" s="26">
        <v>410000000</v>
      </c>
      <c r="E242" s="27">
        <f t="shared" si="24"/>
        <v>410</v>
      </c>
      <c r="F242" s="50">
        <f>+D242/$H$165</f>
        <v>6.9992996797783869E-2</v>
      </c>
      <c r="G242" s="4"/>
    </row>
    <row r="243" spans="2:7" hidden="1" outlineLevel="1">
      <c r="B243" s="30">
        <v>230603</v>
      </c>
      <c r="C243" s="31" t="s">
        <v>160</v>
      </c>
      <c r="D243" s="32">
        <v>410000000</v>
      </c>
      <c r="E243" s="33">
        <f t="shared" si="24"/>
        <v>410</v>
      </c>
      <c r="F243" s="52">
        <f>+E243/$E$242</f>
        <v>1</v>
      </c>
      <c r="G243" s="4"/>
    </row>
    <row r="244" spans="2:7" collapsed="1">
      <c r="B244" s="24">
        <v>2307</v>
      </c>
      <c r="C244" s="25" t="s">
        <v>161</v>
      </c>
      <c r="D244" s="26">
        <v>57000000</v>
      </c>
      <c r="E244" s="27">
        <f t="shared" si="24"/>
        <v>57</v>
      </c>
      <c r="F244" s="50">
        <f>+D244/$H$165</f>
        <v>9.7307337011553179E-3</v>
      </c>
      <c r="G244" s="4"/>
    </row>
    <row r="245" spans="2:7" hidden="1" outlineLevel="1">
      <c r="B245" s="30">
        <v>230701</v>
      </c>
      <c r="C245" s="31" t="s">
        <v>256</v>
      </c>
      <c r="D245" s="32">
        <v>35000000</v>
      </c>
      <c r="E245" s="33">
        <f t="shared" si="24"/>
        <v>35</v>
      </c>
      <c r="F245" s="52">
        <f>+E245/$E$244</f>
        <v>0.61403508771929827</v>
      </c>
      <c r="G245" s="4"/>
    </row>
    <row r="246" spans="2:7" hidden="1" outlineLevel="1">
      <c r="B246" s="30">
        <v>230703</v>
      </c>
      <c r="C246" s="31" t="s">
        <v>257</v>
      </c>
      <c r="D246" s="32">
        <v>7000000</v>
      </c>
      <c r="E246" s="33">
        <f t="shared" si="24"/>
        <v>7</v>
      </c>
      <c r="F246" s="52">
        <f t="shared" ref="F246:F249" si="26">+E246/$E$244</f>
        <v>0.12280701754385964</v>
      </c>
      <c r="G246" s="4">
        <f>+E246+E247+E249</f>
        <v>7</v>
      </c>
    </row>
    <row r="247" spans="2:7" hidden="1" outlineLevel="1">
      <c r="B247" s="30">
        <v>230705</v>
      </c>
      <c r="C247" s="31" t="s">
        <v>258</v>
      </c>
      <c r="D247" s="32">
        <v>0</v>
      </c>
      <c r="E247" s="33">
        <f t="shared" si="24"/>
        <v>0</v>
      </c>
      <c r="F247" s="52">
        <f t="shared" si="26"/>
        <v>0</v>
      </c>
      <c r="G247" s="4"/>
    </row>
    <row r="248" spans="2:7" hidden="1" outlineLevel="1">
      <c r="B248" s="30">
        <v>230707</v>
      </c>
      <c r="C248" s="31" t="s">
        <v>162</v>
      </c>
      <c r="D248" s="32">
        <v>15000000</v>
      </c>
      <c r="E248" s="33">
        <f t="shared" si="24"/>
        <v>15</v>
      </c>
      <c r="F248" s="52">
        <f t="shared" si="26"/>
        <v>0.26315789473684209</v>
      </c>
      <c r="G248" s="4"/>
    </row>
    <row r="249" spans="2:7" hidden="1" outlineLevel="1">
      <c r="B249" s="30">
        <v>230708</v>
      </c>
      <c r="C249" s="31" t="s">
        <v>156</v>
      </c>
      <c r="D249" s="32">
        <v>0</v>
      </c>
      <c r="E249" s="33">
        <f t="shared" si="24"/>
        <v>0</v>
      </c>
      <c r="F249" s="52">
        <f t="shared" si="26"/>
        <v>0</v>
      </c>
      <c r="G249" s="4"/>
    </row>
    <row r="250" spans="2:7" collapsed="1">
      <c r="B250" s="24">
        <v>2308</v>
      </c>
      <c r="C250" s="25" t="s">
        <v>163</v>
      </c>
      <c r="D250" s="26">
        <v>275000000</v>
      </c>
      <c r="E250" s="27">
        <f t="shared" si="24"/>
        <v>275</v>
      </c>
      <c r="F250" s="50">
        <f>+D250/$H$165</f>
        <v>4.6946522242416008E-2</v>
      </c>
      <c r="G250" s="4"/>
    </row>
    <row r="251" spans="2:7" hidden="1" outlineLevel="1">
      <c r="B251" s="30">
        <v>230802</v>
      </c>
      <c r="C251" s="31" t="s">
        <v>259</v>
      </c>
      <c r="D251" s="32">
        <v>35000000</v>
      </c>
      <c r="E251" s="33">
        <f t="shared" si="24"/>
        <v>35</v>
      </c>
      <c r="F251" s="52">
        <f>+E251/$E$250</f>
        <v>0.12727272727272726</v>
      </c>
      <c r="G251" s="4"/>
    </row>
    <row r="252" spans="2:7" hidden="1" outlineLevel="1">
      <c r="B252" s="30">
        <v>230803</v>
      </c>
      <c r="C252" s="31" t="s">
        <v>260</v>
      </c>
      <c r="D252" s="32">
        <v>5000000</v>
      </c>
      <c r="E252" s="33">
        <f t="shared" si="24"/>
        <v>5</v>
      </c>
      <c r="F252" s="52">
        <f t="shared" ref="F252:F255" si="27">+E252/$E$250</f>
        <v>1.8181818181818181E-2</v>
      </c>
      <c r="G252" s="4"/>
    </row>
    <row r="253" spans="2:7" hidden="1" outlineLevel="1">
      <c r="B253" s="30">
        <v>230804</v>
      </c>
      <c r="C253" s="31" t="s">
        <v>261</v>
      </c>
      <c r="D253" s="32">
        <v>75000000</v>
      </c>
      <c r="E253" s="33">
        <f t="shared" si="24"/>
        <v>75</v>
      </c>
      <c r="F253" s="52">
        <f t="shared" si="27"/>
        <v>0.27272727272727271</v>
      </c>
      <c r="G253" s="4"/>
    </row>
    <row r="254" spans="2:7" hidden="1" outlineLevel="1">
      <c r="B254" s="30">
        <v>230805</v>
      </c>
      <c r="C254" s="31" t="s">
        <v>262</v>
      </c>
      <c r="D254" s="32">
        <v>10000000</v>
      </c>
      <c r="E254" s="33">
        <f t="shared" si="24"/>
        <v>10</v>
      </c>
      <c r="F254" s="52">
        <f t="shared" si="27"/>
        <v>3.6363636363636362E-2</v>
      </c>
      <c r="G254" s="4"/>
    </row>
    <row r="255" spans="2:7" hidden="1" outlineLevel="1">
      <c r="B255" s="30">
        <v>230806</v>
      </c>
      <c r="C255" s="31" t="s">
        <v>263</v>
      </c>
      <c r="D255" s="32">
        <v>60000000</v>
      </c>
      <c r="E255" s="33">
        <f t="shared" si="24"/>
        <v>60</v>
      </c>
      <c r="F255" s="52">
        <f t="shared" si="27"/>
        <v>0.21818181818181817</v>
      </c>
      <c r="G255" s="4"/>
    </row>
    <row r="256" spans="2:7" hidden="1" outlineLevel="1">
      <c r="B256" s="30">
        <v>230808</v>
      </c>
      <c r="C256" s="31" t="s">
        <v>264</v>
      </c>
      <c r="D256" s="32">
        <v>90000000</v>
      </c>
      <c r="E256" s="33">
        <f t="shared" si="24"/>
        <v>90</v>
      </c>
      <c r="F256" s="52">
        <f>+E256/$E$250</f>
        <v>0.32727272727272727</v>
      </c>
      <c r="G256" s="4"/>
    </row>
    <row r="257" spans="2:7" collapsed="1">
      <c r="B257" s="24">
        <v>2309</v>
      </c>
      <c r="C257" s="25" t="s">
        <v>164</v>
      </c>
      <c r="D257" s="26">
        <v>792000000</v>
      </c>
      <c r="E257" s="27">
        <f t="shared" si="24"/>
        <v>792</v>
      </c>
      <c r="F257" s="50">
        <f>+D257/$H$165</f>
        <v>0.13520598405815809</v>
      </c>
      <c r="G257" s="4"/>
    </row>
    <row r="258" spans="2:7" hidden="1" outlineLevel="1">
      <c r="B258" s="37">
        <v>230901</v>
      </c>
      <c r="C258" s="35" t="s">
        <v>165</v>
      </c>
      <c r="D258" s="36">
        <v>380000000</v>
      </c>
      <c r="E258" s="22">
        <f t="shared" si="24"/>
        <v>380</v>
      </c>
      <c r="F258" s="53"/>
      <c r="G258" s="4"/>
    </row>
    <row r="259" spans="2:7" hidden="1" outlineLevel="1">
      <c r="B259" s="30">
        <v>23090101</v>
      </c>
      <c r="C259" s="31" t="s">
        <v>265</v>
      </c>
      <c r="D259" s="32">
        <v>300000000</v>
      </c>
      <c r="E259" s="33">
        <f t="shared" si="24"/>
        <v>300</v>
      </c>
      <c r="F259" s="52">
        <f t="shared" ref="F259:F266" si="28">+E259/$E$257</f>
        <v>0.37878787878787878</v>
      </c>
      <c r="G259" s="4"/>
    </row>
    <row r="260" spans="2:7" hidden="1" outlineLevel="1">
      <c r="B260" s="30">
        <v>23090102</v>
      </c>
      <c r="C260" s="31" t="s">
        <v>266</v>
      </c>
      <c r="D260" s="32">
        <v>80000000</v>
      </c>
      <c r="E260" s="33">
        <f t="shared" si="24"/>
        <v>80</v>
      </c>
      <c r="F260" s="52">
        <f t="shared" si="28"/>
        <v>0.10101010101010101</v>
      </c>
      <c r="G260" s="4"/>
    </row>
    <row r="261" spans="2:7" hidden="1" outlineLevel="1">
      <c r="B261" s="30">
        <v>230904</v>
      </c>
      <c r="C261" s="31" t="s">
        <v>166</v>
      </c>
      <c r="D261" s="32">
        <v>200000000</v>
      </c>
      <c r="E261" s="33">
        <f t="shared" si="24"/>
        <v>200</v>
      </c>
      <c r="F261" s="52">
        <f t="shared" si="28"/>
        <v>0.25252525252525254</v>
      </c>
      <c r="G261" s="4">
        <f>120+130+150</f>
        <v>400</v>
      </c>
    </row>
    <row r="262" spans="2:7" hidden="1" outlineLevel="1">
      <c r="B262" s="30">
        <v>230905</v>
      </c>
      <c r="C262" s="31" t="s">
        <v>167</v>
      </c>
      <c r="D262" s="32">
        <v>162000000</v>
      </c>
      <c r="E262" s="33">
        <f t="shared" si="24"/>
        <v>162</v>
      </c>
      <c r="F262" s="52">
        <f t="shared" si="28"/>
        <v>0.20454545454545456</v>
      </c>
      <c r="G262" s="4"/>
    </row>
    <row r="263" spans="2:7" hidden="1" outlineLevel="1">
      <c r="B263" s="30">
        <v>230910</v>
      </c>
      <c r="C263" s="31" t="s">
        <v>168</v>
      </c>
      <c r="D263" s="32">
        <v>25000000</v>
      </c>
      <c r="E263" s="33">
        <f t="shared" si="24"/>
        <v>25</v>
      </c>
      <c r="F263" s="52">
        <f t="shared" si="28"/>
        <v>3.1565656565656568E-2</v>
      </c>
      <c r="G263" s="4"/>
    </row>
    <row r="264" spans="2:7" hidden="1" outlineLevel="1">
      <c r="B264" s="30">
        <v>230912</v>
      </c>
      <c r="C264" s="31" t="s">
        <v>267</v>
      </c>
      <c r="D264" s="32">
        <v>0</v>
      </c>
      <c r="E264" s="33">
        <f t="shared" si="24"/>
        <v>0</v>
      </c>
      <c r="F264" s="52">
        <f t="shared" si="28"/>
        <v>0</v>
      </c>
      <c r="G264" s="4"/>
    </row>
    <row r="265" spans="2:7" hidden="1" outlineLevel="1">
      <c r="B265" s="30">
        <v>230915</v>
      </c>
      <c r="C265" s="31" t="s">
        <v>169</v>
      </c>
      <c r="D265" s="32">
        <v>5000000</v>
      </c>
      <c r="E265" s="33">
        <f t="shared" si="24"/>
        <v>5</v>
      </c>
      <c r="F265" s="52">
        <f t="shared" si="28"/>
        <v>6.313131313131313E-3</v>
      </c>
      <c r="G265" s="4"/>
    </row>
    <row r="266" spans="2:7" hidden="1" outlineLevel="1">
      <c r="B266" s="30">
        <v>230916</v>
      </c>
      <c r="C266" s="31" t="s">
        <v>268</v>
      </c>
      <c r="D266" s="32">
        <v>20000000</v>
      </c>
      <c r="E266" s="33">
        <f t="shared" si="24"/>
        <v>20</v>
      </c>
      <c r="F266" s="52">
        <f t="shared" si="28"/>
        <v>2.5252525252525252E-2</v>
      </c>
      <c r="G266" s="4"/>
    </row>
    <row r="267" spans="2:7" collapsed="1">
      <c r="B267" s="24">
        <v>2310</v>
      </c>
      <c r="C267" s="25" t="s">
        <v>170</v>
      </c>
      <c r="D267" s="26">
        <v>158539255</v>
      </c>
      <c r="E267" s="27">
        <f t="shared" si="24"/>
        <v>158.539255</v>
      </c>
      <c r="F267" s="50">
        <f>+D267/$H$165</f>
        <v>2.7064969676922047E-2</v>
      </c>
      <c r="G267" s="4"/>
    </row>
    <row r="268" spans="2:7" hidden="1" outlineLevel="1">
      <c r="B268" s="30">
        <v>231005</v>
      </c>
      <c r="C268" s="31" t="s">
        <v>269</v>
      </c>
      <c r="D268" s="32">
        <v>18000000</v>
      </c>
      <c r="E268" s="33">
        <f t="shared" si="24"/>
        <v>18</v>
      </c>
      <c r="F268" s="52">
        <f>+E268/$E$267</f>
        <v>0.1135365496703009</v>
      </c>
      <c r="G268" s="4"/>
    </row>
    <row r="269" spans="2:7" hidden="1" outlineLevel="1">
      <c r="B269" s="30">
        <v>231006</v>
      </c>
      <c r="C269" s="31" t="s">
        <v>171</v>
      </c>
      <c r="D269" s="32">
        <v>8000000</v>
      </c>
      <c r="E269" s="33">
        <f t="shared" si="24"/>
        <v>8</v>
      </c>
      <c r="F269" s="52">
        <f t="shared" ref="F269:F274" si="29">+E269/$E$267</f>
        <v>5.0460688742355958E-2</v>
      </c>
      <c r="G269" s="4"/>
    </row>
    <row r="270" spans="2:7" hidden="1" outlineLevel="1">
      <c r="B270" s="30">
        <v>231007</v>
      </c>
      <c r="C270" s="31" t="s">
        <v>172</v>
      </c>
      <c r="D270" s="32">
        <v>100000</v>
      </c>
      <c r="E270" s="33">
        <f t="shared" si="24"/>
        <v>0.1</v>
      </c>
      <c r="F270" s="52">
        <f t="shared" si="29"/>
        <v>6.3075860927944952E-4</v>
      </c>
      <c r="G270" s="4"/>
    </row>
    <row r="271" spans="2:7" hidden="1" outlineLevel="1">
      <c r="B271" s="30">
        <v>231008</v>
      </c>
      <c r="C271" s="31" t="s">
        <v>270</v>
      </c>
      <c r="D271" s="32">
        <v>15000000</v>
      </c>
      <c r="E271" s="33">
        <f t="shared" si="24"/>
        <v>15</v>
      </c>
      <c r="F271" s="52">
        <f t="shared" si="29"/>
        <v>9.4613791391917418E-2</v>
      </c>
      <c r="G271" s="4"/>
    </row>
    <row r="272" spans="2:7" hidden="1" outlineLevel="1">
      <c r="B272" s="30">
        <v>231009</v>
      </c>
      <c r="C272" s="31" t="s">
        <v>271</v>
      </c>
      <c r="D272" s="32">
        <v>80000000</v>
      </c>
      <c r="E272" s="33">
        <f t="shared" si="24"/>
        <v>80</v>
      </c>
      <c r="F272" s="52">
        <f t="shared" si="29"/>
        <v>0.50460688742355952</v>
      </c>
      <c r="G272" s="4"/>
    </row>
    <row r="273" spans="2:7" hidden="1" outlineLevel="1">
      <c r="B273" s="30">
        <v>231010</v>
      </c>
      <c r="C273" s="31" t="s">
        <v>272</v>
      </c>
      <c r="D273" s="32">
        <v>32000000</v>
      </c>
      <c r="E273" s="33">
        <f t="shared" si="24"/>
        <v>32</v>
      </c>
      <c r="F273" s="52">
        <f t="shared" si="29"/>
        <v>0.20184275496942383</v>
      </c>
      <c r="G273" s="4"/>
    </row>
    <row r="274" spans="2:7" hidden="1" outlineLevel="1">
      <c r="B274" s="30">
        <v>231011</v>
      </c>
      <c r="C274" s="31" t="s">
        <v>173</v>
      </c>
      <c r="D274" s="32">
        <v>5439255</v>
      </c>
      <c r="E274" s="33">
        <f t="shared" si="24"/>
        <v>5.4392550000000002</v>
      </c>
      <c r="F274" s="52">
        <f t="shared" si="29"/>
        <v>3.430856919316292E-2</v>
      </c>
      <c r="G274" s="4"/>
    </row>
    <row r="275" spans="2:7" collapsed="1">
      <c r="B275" s="24">
        <v>2311</v>
      </c>
      <c r="C275" s="25" t="s">
        <v>174</v>
      </c>
      <c r="D275" s="26">
        <v>6000000</v>
      </c>
      <c r="E275" s="27">
        <f t="shared" si="24"/>
        <v>6</v>
      </c>
      <c r="F275" s="50">
        <f>+D275/$H$165</f>
        <v>1.0242877580163492E-3</v>
      </c>
      <c r="G275" s="4"/>
    </row>
    <row r="276" spans="2:7" hidden="1" outlineLevel="1">
      <c r="B276" s="30">
        <v>231108</v>
      </c>
      <c r="C276" s="31" t="s">
        <v>175</v>
      </c>
      <c r="D276" s="32">
        <v>6000000</v>
      </c>
      <c r="E276" s="33">
        <f t="shared" si="24"/>
        <v>6</v>
      </c>
      <c r="F276" s="52">
        <f>+E276/$E$275</f>
        <v>1</v>
      </c>
      <c r="G276" s="4"/>
    </row>
    <row r="277" spans="2:7" collapsed="1">
      <c r="B277" s="24">
        <v>2312</v>
      </c>
      <c r="C277" s="25" t="s">
        <v>176</v>
      </c>
      <c r="D277" s="26">
        <v>170000000</v>
      </c>
      <c r="E277" s="27">
        <f t="shared" si="24"/>
        <v>170</v>
      </c>
      <c r="F277" s="50">
        <f>+D277/$H$165</f>
        <v>2.9021486477129894E-2</v>
      </c>
      <c r="G277" s="4"/>
    </row>
    <row r="278" spans="2:7" hidden="1" outlineLevel="1">
      <c r="B278" s="30">
        <v>231201</v>
      </c>
      <c r="C278" s="31" t="s">
        <v>273</v>
      </c>
      <c r="D278" s="32">
        <v>15000000</v>
      </c>
      <c r="E278" s="33">
        <f t="shared" si="24"/>
        <v>15</v>
      </c>
      <c r="F278" s="52">
        <f>+E278/$E$277</f>
        <v>8.8235294117647065E-2</v>
      </c>
      <c r="G278" s="4">
        <f>+E278+E279+E280+E281+E284</f>
        <v>130</v>
      </c>
    </row>
    <row r="279" spans="2:7" hidden="1" outlineLevel="1">
      <c r="B279" s="30">
        <v>231202</v>
      </c>
      <c r="C279" s="31" t="s">
        <v>156</v>
      </c>
      <c r="D279" s="32">
        <v>10000000</v>
      </c>
      <c r="E279" s="33">
        <f t="shared" si="24"/>
        <v>10</v>
      </c>
      <c r="F279" s="52">
        <f t="shared" ref="F279:F286" si="30">+E279/$E$277</f>
        <v>5.8823529411764705E-2</v>
      </c>
      <c r="G279" s="4"/>
    </row>
    <row r="280" spans="2:7" hidden="1" outlineLevel="1">
      <c r="B280" s="30">
        <v>231203</v>
      </c>
      <c r="C280" s="31" t="s">
        <v>274</v>
      </c>
      <c r="D280" s="32">
        <v>70000000</v>
      </c>
      <c r="E280" s="33">
        <f t="shared" si="24"/>
        <v>70</v>
      </c>
      <c r="F280" s="52">
        <f t="shared" si="30"/>
        <v>0.41176470588235292</v>
      </c>
      <c r="G280" s="4"/>
    </row>
    <row r="281" spans="2:7" hidden="1" outlineLevel="1">
      <c r="B281" s="30">
        <v>231205</v>
      </c>
      <c r="C281" s="31" t="s">
        <v>275</v>
      </c>
      <c r="D281" s="32">
        <v>5000000</v>
      </c>
      <c r="E281" s="33">
        <f t="shared" si="24"/>
        <v>5</v>
      </c>
      <c r="F281" s="52">
        <f t="shared" si="30"/>
        <v>2.9411764705882353E-2</v>
      </c>
      <c r="G281" s="4"/>
    </row>
    <row r="282" spans="2:7" hidden="1" outlineLevel="1">
      <c r="B282" s="30">
        <v>231206</v>
      </c>
      <c r="C282" s="31" t="s">
        <v>177</v>
      </c>
      <c r="D282" s="32">
        <v>5000000</v>
      </c>
      <c r="E282" s="33">
        <f t="shared" si="24"/>
        <v>5</v>
      </c>
      <c r="F282" s="52">
        <f t="shared" si="30"/>
        <v>2.9411764705882353E-2</v>
      </c>
      <c r="G282" s="4"/>
    </row>
    <row r="283" spans="2:7" hidden="1" outlineLevel="1">
      <c r="B283" s="30">
        <v>231207</v>
      </c>
      <c r="C283" s="31" t="s">
        <v>178</v>
      </c>
      <c r="D283" s="32">
        <v>1000000</v>
      </c>
      <c r="E283" s="33">
        <f t="shared" si="24"/>
        <v>1</v>
      </c>
      <c r="F283" s="52">
        <f t="shared" si="30"/>
        <v>5.8823529411764705E-3</v>
      </c>
      <c r="G283" s="4"/>
    </row>
    <row r="284" spans="2:7" hidden="1" outlineLevel="1">
      <c r="B284" s="30">
        <v>231208</v>
      </c>
      <c r="C284" s="31" t="s">
        <v>276</v>
      </c>
      <c r="D284" s="32">
        <v>30000000</v>
      </c>
      <c r="E284" s="33">
        <f t="shared" si="24"/>
        <v>30</v>
      </c>
      <c r="F284" s="52">
        <f t="shared" si="30"/>
        <v>0.17647058823529413</v>
      </c>
      <c r="G284" s="4"/>
    </row>
    <row r="285" spans="2:7" hidden="1" outlineLevel="1">
      <c r="B285" s="30">
        <v>231209</v>
      </c>
      <c r="C285" s="31" t="s">
        <v>277</v>
      </c>
      <c r="D285" s="32">
        <v>4000000</v>
      </c>
      <c r="E285" s="33">
        <f t="shared" si="24"/>
        <v>4</v>
      </c>
      <c r="F285" s="52">
        <f t="shared" si="30"/>
        <v>2.3529411764705882E-2</v>
      </c>
      <c r="G285" s="4"/>
    </row>
    <row r="286" spans="2:7" hidden="1" outlineLevel="1">
      <c r="B286" s="30">
        <v>231212</v>
      </c>
      <c r="C286" s="31" t="s">
        <v>278</v>
      </c>
      <c r="D286" s="32">
        <v>30000000</v>
      </c>
      <c r="E286" s="33">
        <f t="shared" si="24"/>
        <v>30</v>
      </c>
      <c r="F286" s="52">
        <f t="shared" si="30"/>
        <v>0.17647058823529413</v>
      </c>
      <c r="G286" s="4"/>
    </row>
    <row r="287" spans="2:7" collapsed="1">
      <c r="B287" s="24">
        <v>2313</v>
      </c>
      <c r="C287" s="25" t="s">
        <v>179</v>
      </c>
      <c r="D287" s="26">
        <v>41000000</v>
      </c>
      <c r="E287" s="27">
        <f t="shared" si="24"/>
        <v>41</v>
      </c>
      <c r="F287" s="50">
        <f>+D287/$H$165</f>
        <v>6.999299679778386E-3</v>
      </c>
      <c r="G287" s="4"/>
    </row>
    <row r="288" spans="2:7" hidden="1" outlineLevel="1">
      <c r="B288" s="30">
        <v>231301</v>
      </c>
      <c r="C288" s="31" t="s">
        <v>279</v>
      </c>
      <c r="D288" s="32">
        <v>1000000</v>
      </c>
      <c r="E288" s="33">
        <f t="shared" si="24"/>
        <v>1</v>
      </c>
      <c r="F288" s="52">
        <f>+E288/$E$287</f>
        <v>2.4390243902439025E-2</v>
      </c>
      <c r="G288" s="4"/>
    </row>
    <row r="289" spans="2:7" hidden="1" outlineLevel="1">
      <c r="B289" s="30">
        <v>231304</v>
      </c>
      <c r="C289" s="31" t="s">
        <v>280</v>
      </c>
      <c r="D289" s="32">
        <v>5000000</v>
      </c>
      <c r="E289" s="33">
        <f t="shared" si="24"/>
        <v>5</v>
      </c>
      <c r="F289" s="52">
        <f t="shared" ref="F289:F291" si="31">+E289/$E$287</f>
        <v>0.12195121951219512</v>
      </c>
      <c r="G289" s="4"/>
    </row>
    <row r="290" spans="2:7" hidden="1" outlineLevel="1">
      <c r="B290" s="30">
        <v>231305</v>
      </c>
      <c r="C290" s="31" t="s">
        <v>180</v>
      </c>
      <c r="D290" s="32">
        <v>25000000</v>
      </c>
      <c r="E290" s="33">
        <f t="shared" si="24"/>
        <v>25</v>
      </c>
      <c r="F290" s="52">
        <f t="shared" si="31"/>
        <v>0.6097560975609756</v>
      </c>
      <c r="G290" s="4"/>
    </row>
    <row r="291" spans="2:7" hidden="1" outlineLevel="1">
      <c r="B291" s="30">
        <v>231308</v>
      </c>
      <c r="C291" s="31" t="s">
        <v>281</v>
      </c>
      <c r="D291" s="32">
        <v>10000000</v>
      </c>
      <c r="E291" s="33">
        <f t="shared" si="24"/>
        <v>10</v>
      </c>
      <c r="F291" s="52">
        <f t="shared" si="31"/>
        <v>0.24390243902439024</v>
      </c>
      <c r="G291" s="4"/>
    </row>
    <row r="292" spans="2:7" collapsed="1">
      <c r="B292" s="24">
        <v>2314</v>
      </c>
      <c r="C292" s="25" t="s">
        <v>282</v>
      </c>
      <c r="D292" s="26">
        <v>253000005</v>
      </c>
      <c r="E292" s="27">
        <f t="shared" si="24"/>
        <v>253.00000499999999</v>
      </c>
      <c r="F292" s="50">
        <f>+D292/$H$165</f>
        <v>4.3190801316595855E-2</v>
      </c>
      <c r="G292" s="4"/>
    </row>
    <row r="293" spans="2:7" hidden="1" outlineLevel="1">
      <c r="B293" s="37">
        <v>231402</v>
      </c>
      <c r="C293" s="35" t="s">
        <v>181</v>
      </c>
      <c r="D293" s="36">
        <v>45000000</v>
      </c>
      <c r="E293" s="22">
        <f t="shared" si="24"/>
        <v>45</v>
      </c>
      <c r="F293" s="51"/>
      <c r="G293" s="4"/>
    </row>
    <row r="294" spans="2:7" hidden="1" outlineLevel="1">
      <c r="B294" s="30">
        <v>23140201</v>
      </c>
      <c r="C294" s="31" t="s">
        <v>182</v>
      </c>
      <c r="D294" s="32">
        <v>45000000</v>
      </c>
      <c r="E294" s="33">
        <f t="shared" si="24"/>
        <v>45</v>
      </c>
      <c r="F294" s="52">
        <f>+E294/$E$292</f>
        <v>0.17786560913309074</v>
      </c>
      <c r="G294" s="4"/>
    </row>
    <row r="295" spans="2:7" hidden="1" outlineLevel="1">
      <c r="B295" s="30">
        <v>231403</v>
      </c>
      <c r="C295" s="31" t="s">
        <v>183</v>
      </c>
      <c r="D295" s="32">
        <v>1000000</v>
      </c>
      <c r="E295" s="33">
        <f t="shared" ref="E295:E358" si="32">+D295/1000000</f>
        <v>1</v>
      </c>
      <c r="F295" s="52">
        <f t="shared" ref="F295:F297" si="33">+E295/$E$292</f>
        <v>3.9525690918464605E-3</v>
      </c>
      <c r="G295" s="4"/>
    </row>
    <row r="296" spans="2:7" hidden="1" outlineLevel="1">
      <c r="B296" s="30">
        <v>231404</v>
      </c>
      <c r="C296" s="31" t="s">
        <v>184</v>
      </c>
      <c r="D296" s="32">
        <v>72000000</v>
      </c>
      <c r="E296" s="33">
        <f t="shared" si="32"/>
        <v>72</v>
      </c>
      <c r="F296" s="52">
        <f t="shared" si="33"/>
        <v>0.28458497461294519</v>
      </c>
      <c r="G296" s="4"/>
    </row>
    <row r="297" spans="2:7" hidden="1" outlineLevel="1">
      <c r="B297" s="30">
        <v>231405</v>
      </c>
      <c r="C297" s="31" t="s">
        <v>283</v>
      </c>
      <c r="D297" s="32">
        <v>15000000</v>
      </c>
      <c r="E297" s="33">
        <f t="shared" si="32"/>
        <v>15</v>
      </c>
      <c r="F297" s="52">
        <f t="shared" si="33"/>
        <v>5.9288536377696911E-2</v>
      </c>
      <c r="G297" s="4"/>
    </row>
    <row r="298" spans="2:7" hidden="1" outlineLevel="1">
      <c r="B298" s="37">
        <v>231406</v>
      </c>
      <c r="C298" s="35" t="s">
        <v>284</v>
      </c>
      <c r="D298" s="36">
        <v>20000005</v>
      </c>
      <c r="E298" s="22">
        <f t="shared" si="32"/>
        <v>20.000005000000002</v>
      </c>
      <c r="F298" s="51"/>
      <c r="G298" s="4"/>
    </row>
    <row r="299" spans="2:7" hidden="1" outlineLevel="1">
      <c r="B299" s="30">
        <v>23140602</v>
      </c>
      <c r="C299" s="31" t="s">
        <v>185</v>
      </c>
      <c r="D299" s="32">
        <v>7000000</v>
      </c>
      <c r="E299" s="33">
        <f t="shared" si="32"/>
        <v>7</v>
      </c>
      <c r="F299" s="52">
        <f t="shared" ref="F299:F301" si="34">+E299/$E$292</f>
        <v>2.7667983642925227E-2</v>
      </c>
      <c r="G299" s="4"/>
    </row>
    <row r="300" spans="2:7" hidden="1" outlineLevel="1">
      <c r="B300" s="30">
        <v>23140603</v>
      </c>
      <c r="C300" s="31" t="s">
        <v>186</v>
      </c>
      <c r="D300" s="32">
        <v>6000005</v>
      </c>
      <c r="E300" s="33">
        <f t="shared" si="32"/>
        <v>6.0000049999999998</v>
      </c>
      <c r="F300" s="52">
        <f t="shared" si="34"/>
        <v>2.3715434313924224E-2</v>
      </c>
      <c r="G300" s="4"/>
    </row>
    <row r="301" spans="2:7" hidden="1" outlineLevel="1">
      <c r="B301" s="30">
        <v>23140604</v>
      </c>
      <c r="C301" s="31" t="s">
        <v>187</v>
      </c>
      <c r="D301" s="32">
        <v>7000000</v>
      </c>
      <c r="E301" s="33">
        <f t="shared" si="32"/>
        <v>7</v>
      </c>
      <c r="F301" s="52">
        <f t="shared" si="34"/>
        <v>2.7667983642925227E-2</v>
      </c>
      <c r="G301" s="4"/>
    </row>
    <row r="302" spans="2:7" hidden="1" outlineLevel="1">
      <c r="B302" s="37">
        <v>231407</v>
      </c>
      <c r="C302" s="35" t="s">
        <v>188</v>
      </c>
      <c r="D302" s="36">
        <v>70000000</v>
      </c>
      <c r="E302" s="22">
        <f t="shared" si="32"/>
        <v>70</v>
      </c>
      <c r="F302" s="51"/>
      <c r="G302" s="4"/>
    </row>
    <row r="303" spans="2:7" hidden="1" outlineLevel="1">
      <c r="B303" s="30">
        <v>23140704</v>
      </c>
      <c r="C303" s="31" t="s">
        <v>189</v>
      </c>
      <c r="D303" s="32">
        <v>70000000</v>
      </c>
      <c r="E303" s="33">
        <f t="shared" si="32"/>
        <v>70</v>
      </c>
      <c r="F303" s="52">
        <f t="shared" ref="F303:F304" si="35">+E303/$E$292</f>
        <v>0.27667983642925226</v>
      </c>
      <c r="G303" s="4"/>
    </row>
    <row r="304" spans="2:7" hidden="1" outlineLevel="1">
      <c r="B304" s="30">
        <v>231409</v>
      </c>
      <c r="C304" s="31" t="s">
        <v>190</v>
      </c>
      <c r="D304" s="32">
        <v>4000000</v>
      </c>
      <c r="E304" s="33">
        <f t="shared" si="32"/>
        <v>4</v>
      </c>
      <c r="F304" s="52">
        <f t="shared" si="35"/>
        <v>1.5810276367385842E-2</v>
      </c>
      <c r="G304" s="4"/>
    </row>
    <row r="305" spans="2:7" hidden="1" outlineLevel="1">
      <c r="B305" s="37">
        <v>231413</v>
      </c>
      <c r="C305" s="35" t="s">
        <v>285</v>
      </c>
      <c r="D305" s="36">
        <v>25000000</v>
      </c>
      <c r="E305" s="22">
        <f t="shared" si="32"/>
        <v>25</v>
      </c>
      <c r="F305" s="51"/>
      <c r="G305" s="4"/>
    </row>
    <row r="306" spans="2:7" hidden="1" outlineLevel="1">
      <c r="B306" s="30">
        <v>23141301</v>
      </c>
      <c r="C306" s="31" t="s">
        <v>286</v>
      </c>
      <c r="D306" s="32">
        <v>25000000</v>
      </c>
      <c r="E306" s="33">
        <f t="shared" si="32"/>
        <v>25</v>
      </c>
      <c r="F306" s="52">
        <f t="shared" ref="F306:F307" si="36">+E306/$E$292</f>
        <v>9.8814227296161516E-2</v>
      </c>
      <c r="G306" s="4"/>
    </row>
    <row r="307" spans="2:7" hidden="1" outlineLevel="1">
      <c r="B307" s="30">
        <v>231418</v>
      </c>
      <c r="C307" s="31" t="s">
        <v>191</v>
      </c>
      <c r="D307" s="32">
        <v>1000000</v>
      </c>
      <c r="E307" s="33">
        <f t="shared" si="32"/>
        <v>1</v>
      </c>
      <c r="F307" s="52">
        <f t="shared" si="36"/>
        <v>3.9525690918464605E-3</v>
      </c>
      <c r="G307" s="4"/>
    </row>
    <row r="308" spans="2:7" collapsed="1">
      <c r="B308" s="24">
        <v>2315</v>
      </c>
      <c r="C308" s="25" t="s">
        <v>192</v>
      </c>
      <c r="D308" s="26">
        <v>275000000</v>
      </c>
      <c r="E308" s="27">
        <f t="shared" si="32"/>
        <v>275</v>
      </c>
      <c r="F308" s="50">
        <f>+D308/$H$165</f>
        <v>4.6946522242416008E-2</v>
      </c>
      <c r="G308" s="4"/>
    </row>
    <row r="309" spans="2:7" hidden="1" outlineLevel="1">
      <c r="B309" s="37">
        <v>231501</v>
      </c>
      <c r="C309" s="35" t="s">
        <v>193</v>
      </c>
      <c r="D309" s="36">
        <v>0</v>
      </c>
      <c r="E309" s="22">
        <f t="shared" si="32"/>
        <v>0</v>
      </c>
      <c r="F309" s="51"/>
      <c r="G309" s="4"/>
    </row>
    <row r="310" spans="2:7" hidden="1" outlineLevel="1">
      <c r="B310" s="37">
        <v>231503</v>
      </c>
      <c r="C310" s="35" t="s">
        <v>287</v>
      </c>
      <c r="D310" s="36">
        <v>0</v>
      </c>
      <c r="E310" s="22">
        <f t="shared" si="32"/>
        <v>0</v>
      </c>
      <c r="F310" s="51"/>
      <c r="G310" s="4"/>
    </row>
    <row r="311" spans="2:7" hidden="1" outlineLevel="1">
      <c r="B311" s="37">
        <v>231504</v>
      </c>
      <c r="C311" s="35" t="s">
        <v>288</v>
      </c>
      <c r="D311" s="36">
        <v>275000000</v>
      </c>
      <c r="E311" s="22">
        <f t="shared" si="32"/>
        <v>275</v>
      </c>
      <c r="F311" s="51"/>
      <c r="G311" s="4"/>
    </row>
    <row r="312" spans="2:7" hidden="1" outlineLevel="1">
      <c r="B312" s="30">
        <v>23150414</v>
      </c>
      <c r="C312" s="31" t="s">
        <v>289</v>
      </c>
      <c r="D312" s="32">
        <v>275000000</v>
      </c>
      <c r="E312" s="33">
        <f t="shared" si="32"/>
        <v>275</v>
      </c>
      <c r="F312" s="52">
        <f>+E312/$E$308</f>
        <v>1</v>
      </c>
      <c r="G312" s="4"/>
    </row>
    <row r="313" spans="2:7" hidden="1" outlineLevel="1">
      <c r="B313" s="37">
        <v>231505</v>
      </c>
      <c r="C313" s="35" t="s">
        <v>290</v>
      </c>
      <c r="D313" s="36">
        <v>0</v>
      </c>
      <c r="E313" s="22">
        <f t="shared" si="32"/>
        <v>0</v>
      </c>
      <c r="F313" s="51"/>
      <c r="G313" s="4"/>
    </row>
    <row r="314" spans="2:7" collapsed="1">
      <c r="B314" s="24">
        <v>2316</v>
      </c>
      <c r="C314" s="25" t="s">
        <v>194</v>
      </c>
      <c r="D314" s="26">
        <v>5000000</v>
      </c>
      <c r="E314" s="27">
        <f t="shared" si="32"/>
        <v>5</v>
      </c>
      <c r="F314" s="50">
        <f>+D314/$H$165</f>
        <v>8.5357313168029107E-4</v>
      </c>
      <c r="G314" s="4"/>
    </row>
    <row r="315" spans="2:7" hidden="1" outlineLevel="1">
      <c r="B315" s="30">
        <v>231601</v>
      </c>
      <c r="C315" s="31" t="s">
        <v>291</v>
      </c>
      <c r="D315" s="32">
        <v>5000000</v>
      </c>
      <c r="E315" s="33">
        <f t="shared" si="32"/>
        <v>5</v>
      </c>
      <c r="F315" s="52">
        <f>+E315/$E$314</f>
        <v>1</v>
      </c>
      <c r="G315" s="4"/>
    </row>
    <row r="316" spans="2:7" collapsed="1">
      <c r="B316" s="24">
        <v>2317</v>
      </c>
      <c r="C316" s="25" t="s">
        <v>195</v>
      </c>
      <c r="D316" s="26">
        <v>156565074</v>
      </c>
      <c r="E316" s="27">
        <f t="shared" si="32"/>
        <v>156.56507400000001</v>
      </c>
      <c r="F316" s="50">
        <f>+D316/$H$165</f>
        <v>2.6727948105187301E-2</v>
      </c>
      <c r="G316" s="4"/>
    </row>
    <row r="317" spans="2:7" hidden="1" outlineLevel="1">
      <c r="B317" s="19">
        <v>231701</v>
      </c>
      <c r="C317" s="35" t="s">
        <v>292</v>
      </c>
      <c r="D317" s="36">
        <v>100465074</v>
      </c>
      <c r="E317" s="22">
        <f t="shared" si="32"/>
        <v>100.465074</v>
      </c>
      <c r="F317" s="51"/>
      <c r="G317" s="4"/>
    </row>
    <row r="318" spans="2:7" hidden="1" outlineLevel="1">
      <c r="B318" s="30">
        <v>23170101</v>
      </c>
      <c r="C318" s="31" t="s">
        <v>293</v>
      </c>
      <c r="D318" s="32">
        <v>20000000</v>
      </c>
      <c r="E318" s="33">
        <f t="shared" si="32"/>
        <v>20</v>
      </c>
      <c r="F318" s="52">
        <f>+E318/$E$316</f>
        <v>0.12774241080101939</v>
      </c>
      <c r="G318" s="4"/>
    </row>
    <row r="319" spans="2:7" hidden="1" outlineLevel="1">
      <c r="B319" s="30">
        <v>23170102</v>
      </c>
      <c r="C319" s="31" t="s">
        <v>196</v>
      </c>
      <c r="D319" s="32">
        <v>40000000</v>
      </c>
      <c r="E319" s="33">
        <f t="shared" si="32"/>
        <v>40</v>
      </c>
      <c r="F319" s="52">
        <f t="shared" ref="F319:F326" si="37">+E319/$E$316</f>
        <v>0.25548482160203878</v>
      </c>
      <c r="G319" s="4"/>
    </row>
    <row r="320" spans="2:7" hidden="1" outlineLevel="1">
      <c r="B320" s="30">
        <v>23170103</v>
      </c>
      <c r="C320" s="31" t="s">
        <v>294</v>
      </c>
      <c r="D320" s="32">
        <v>40465074</v>
      </c>
      <c r="E320" s="33">
        <f t="shared" si="32"/>
        <v>40.465074000000001</v>
      </c>
      <c r="F320" s="52">
        <f t="shared" si="37"/>
        <v>0.25845530530008243</v>
      </c>
      <c r="G320" s="4"/>
    </row>
    <row r="321" spans="2:7" hidden="1" outlineLevel="1">
      <c r="B321" s="30">
        <v>231702</v>
      </c>
      <c r="C321" s="31" t="s">
        <v>295</v>
      </c>
      <c r="D321" s="32">
        <v>15000000</v>
      </c>
      <c r="E321" s="33">
        <f t="shared" si="32"/>
        <v>15</v>
      </c>
      <c r="F321" s="52">
        <f t="shared" si="37"/>
        <v>9.5806808100764543E-2</v>
      </c>
      <c r="G321" s="4"/>
    </row>
    <row r="322" spans="2:7" hidden="1" outlineLevel="1">
      <c r="B322" s="30">
        <v>231704</v>
      </c>
      <c r="C322" s="31" t="s">
        <v>296</v>
      </c>
      <c r="D322" s="32">
        <v>500000</v>
      </c>
      <c r="E322" s="33">
        <f t="shared" si="32"/>
        <v>0.5</v>
      </c>
      <c r="F322" s="52">
        <f t="shared" si="37"/>
        <v>3.1935602700254844E-3</v>
      </c>
      <c r="G322" s="4"/>
    </row>
    <row r="323" spans="2:7" hidden="1" outlineLevel="1">
      <c r="B323" s="30">
        <v>231706</v>
      </c>
      <c r="C323" s="31" t="s">
        <v>197</v>
      </c>
      <c r="D323" s="32">
        <v>100000</v>
      </c>
      <c r="E323" s="33">
        <f t="shared" si="32"/>
        <v>0.1</v>
      </c>
      <c r="F323" s="52">
        <f t="shared" si="37"/>
        <v>6.3871205400509699E-4</v>
      </c>
      <c r="G323" s="4">
        <f>+E323+E324+E325+E326</f>
        <v>40.6</v>
      </c>
    </row>
    <row r="324" spans="2:7" hidden="1" outlineLevel="1">
      <c r="B324" s="30">
        <v>231707</v>
      </c>
      <c r="C324" s="31" t="s">
        <v>198</v>
      </c>
      <c r="D324" s="32">
        <v>10000000</v>
      </c>
      <c r="E324" s="33">
        <f t="shared" si="32"/>
        <v>10</v>
      </c>
      <c r="F324" s="52">
        <f t="shared" si="37"/>
        <v>6.3871205400509695E-2</v>
      </c>
      <c r="G324" s="4"/>
    </row>
    <row r="325" spans="2:7" hidden="1" outlineLevel="1">
      <c r="B325" s="30">
        <v>231708</v>
      </c>
      <c r="C325" s="31" t="s">
        <v>199</v>
      </c>
      <c r="D325" s="32">
        <v>500000</v>
      </c>
      <c r="E325" s="33">
        <f t="shared" si="32"/>
        <v>0.5</v>
      </c>
      <c r="F325" s="52">
        <f t="shared" si="37"/>
        <v>3.1935602700254844E-3</v>
      </c>
      <c r="G325" s="4"/>
    </row>
    <row r="326" spans="2:7" hidden="1" outlineLevel="1">
      <c r="B326" s="30">
        <v>231710</v>
      </c>
      <c r="C326" s="31" t="s">
        <v>297</v>
      </c>
      <c r="D326" s="32">
        <v>30000000</v>
      </c>
      <c r="E326" s="33">
        <f t="shared" si="32"/>
        <v>30</v>
      </c>
      <c r="F326" s="52">
        <f t="shared" si="37"/>
        <v>0.19161361620152909</v>
      </c>
      <c r="G326" s="4"/>
    </row>
    <row r="327" spans="2:7" collapsed="1">
      <c r="B327" s="24">
        <v>2318</v>
      </c>
      <c r="C327" s="25" t="s">
        <v>200</v>
      </c>
      <c r="D327" s="26">
        <v>216752503</v>
      </c>
      <c r="E327" s="27">
        <f t="shared" si="32"/>
        <v>216.75250299999999</v>
      </c>
      <c r="F327" s="50">
        <f>+D327/$H$165</f>
        <v>3.7002822557050334E-2</v>
      </c>
      <c r="G327" s="4"/>
    </row>
    <row r="328" spans="2:7" hidden="1" outlineLevel="1">
      <c r="B328" s="30">
        <v>231801</v>
      </c>
      <c r="C328" s="31" t="s">
        <v>201</v>
      </c>
      <c r="D328" s="32">
        <v>37000000</v>
      </c>
      <c r="E328" s="33">
        <f t="shared" si="32"/>
        <v>37</v>
      </c>
      <c r="F328" s="52">
        <f>+E328/$E$327</f>
        <v>0.17070160430857861</v>
      </c>
      <c r="G328" s="4"/>
    </row>
    <row r="329" spans="2:7" hidden="1" outlineLevel="1">
      <c r="B329" s="30">
        <v>231803</v>
      </c>
      <c r="C329" s="31" t="s">
        <v>298</v>
      </c>
      <c r="D329" s="32">
        <v>65000000</v>
      </c>
      <c r="E329" s="33">
        <f t="shared" si="32"/>
        <v>65</v>
      </c>
      <c r="F329" s="52">
        <f t="shared" ref="F329:F330" si="38">+E329/$E$327</f>
        <v>0.29988119675831382</v>
      </c>
      <c r="G329" s="4"/>
    </row>
    <row r="330" spans="2:7" hidden="1" outlineLevel="1">
      <c r="B330" s="30">
        <v>231804</v>
      </c>
      <c r="C330" s="31" t="s">
        <v>299</v>
      </c>
      <c r="D330" s="32">
        <v>114752503</v>
      </c>
      <c r="E330" s="33">
        <f t="shared" si="32"/>
        <v>114.752503</v>
      </c>
      <c r="F330" s="52">
        <f t="shared" si="38"/>
        <v>0.52941719893310768</v>
      </c>
      <c r="G330" s="4"/>
    </row>
    <row r="331" spans="2:7" collapsed="1">
      <c r="B331" s="24">
        <v>2319</v>
      </c>
      <c r="C331" s="25" t="s">
        <v>202</v>
      </c>
      <c r="D331" s="26">
        <v>265000000</v>
      </c>
      <c r="E331" s="27">
        <f t="shared" si="32"/>
        <v>265</v>
      </c>
      <c r="F331" s="50">
        <f>+D331/$H$165</f>
        <v>4.5239375979055425E-2</v>
      </c>
      <c r="G331" s="4"/>
    </row>
    <row r="332" spans="2:7" hidden="1" outlineLevel="1">
      <c r="B332" s="15">
        <v>231901</v>
      </c>
      <c r="C332" s="14" t="s">
        <v>107</v>
      </c>
      <c r="D332" s="7">
        <v>265000000</v>
      </c>
      <c r="E332" s="7">
        <f t="shared" si="32"/>
        <v>265</v>
      </c>
      <c r="F332" s="9"/>
      <c r="G332" s="4">
        <f>+E332</f>
        <v>265</v>
      </c>
    </row>
    <row r="333" spans="2:7" hidden="1" outlineLevel="1">
      <c r="B333" s="15">
        <v>23190101</v>
      </c>
      <c r="C333" s="14" t="s">
        <v>300</v>
      </c>
      <c r="D333" s="7">
        <v>0</v>
      </c>
      <c r="E333" s="7">
        <f t="shared" si="32"/>
        <v>0</v>
      </c>
      <c r="F333" s="9"/>
      <c r="G333" s="4"/>
    </row>
    <row r="334" spans="2:7" hidden="1" outlineLevel="1">
      <c r="B334" s="10">
        <v>2319010201</v>
      </c>
      <c r="C334" s="11" t="s">
        <v>301</v>
      </c>
      <c r="D334" s="12">
        <v>265000000</v>
      </c>
      <c r="E334" s="12">
        <f t="shared" si="32"/>
        <v>265</v>
      </c>
      <c r="F334" s="13">
        <f>+E334/E331</f>
        <v>1</v>
      </c>
      <c r="G334" s="4"/>
    </row>
    <row r="335" spans="2:7" hidden="1" outlineLevel="1">
      <c r="B335" s="15">
        <v>24</v>
      </c>
      <c r="C335" s="14" t="s">
        <v>203</v>
      </c>
      <c r="D335" s="7">
        <v>0</v>
      </c>
      <c r="E335" s="7">
        <f t="shared" si="32"/>
        <v>0</v>
      </c>
      <c r="F335" s="9"/>
      <c r="G335" s="4"/>
    </row>
    <row r="336" spans="2:7" hidden="1" outlineLevel="1">
      <c r="B336" s="15">
        <v>241</v>
      </c>
      <c r="C336" s="14" t="s">
        <v>6</v>
      </c>
      <c r="D336" s="7">
        <v>0</v>
      </c>
      <c r="E336" s="7">
        <f t="shared" si="32"/>
        <v>0</v>
      </c>
      <c r="F336" s="9"/>
      <c r="G336" s="4"/>
    </row>
    <row r="337" spans="2:7" hidden="1" outlineLevel="1">
      <c r="B337" s="15">
        <v>24110</v>
      </c>
      <c r="C337" s="14" t="s">
        <v>7</v>
      </c>
      <c r="D337" s="7">
        <v>0</v>
      </c>
      <c r="E337" s="7">
        <f t="shared" si="32"/>
        <v>0</v>
      </c>
      <c r="F337" s="9"/>
      <c r="G337" s="4"/>
    </row>
    <row r="338" spans="2:7" hidden="1" outlineLevel="1">
      <c r="B338" s="15">
        <v>2411002</v>
      </c>
      <c r="C338" s="14" t="s">
        <v>32</v>
      </c>
      <c r="D338" s="7">
        <v>0</v>
      </c>
      <c r="E338" s="7">
        <f t="shared" si="32"/>
        <v>0</v>
      </c>
      <c r="F338" s="9"/>
      <c r="G338" s="4"/>
    </row>
    <row r="339" spans="2:7" hidden="1" outlineLevel="1">
      <c r="B339" s="15">
        <v>241100201</v>
      </c>
      <c r="C339" s="14" t="s">
        <v>204</v>
      </c>
      <c r="D339" s="7">
        <v>0</v>
      </c>
      <c r="E339" s="7">
        <f t="shared" si="32"/>
        <v>0</v>
      </c>
      <c r="F339" s="9"/>
      <c r="G339" s="4"/>
    </row>
    <row r="340" spans="2:7" hidden="1" outlineLevel="1">
      <c r="B340" s="15">
        <v>24110020101</v>
      </c>
      <c r="C340" s="14" t="s">
        <v>35</v>
      </c>
      <c r="D340" s="7">
        <v>0</v>
      </c>
      <c r="E340" s="7">
        <f t="shared" si="32"/>
        <v>0</v>
      </c>
      <c r="F340" s="9"/>
      <c r="G340" s="4"/>
    </row>
    <row r="341" spans="2:7" hidden="1" outlineLevel="1">
      <c r="B341" s="15">
        <v>24110020102</v>
      </c>
      <c r="C341" s="14" t="s">
        <v>34</v>
      </c>
      <c r="D341" s="7">
        <v>0</v>
      </c>
      <c r="E341" s="7">
        <f t="shared" si="32"/>
        <v>0</v>
      </c>
      <c r="F341" s="9"/>
      <c r="G341" s="4"/>
    </row>
    <row r="342" spans="2:7" hidden="1" outlineLevel="1">
      <c r="B342" s="15">
        <v>241100202</v>
      </c>
      <c r="C342" s="14" t="s">
        <v>205</v>
      </c>
      <c r="D342" s="7">
        <v>0</v>
      </c>
      <c r="E342" s="7">
        <f t="shared" si="32"/>
        <v>0</v>
      </c>
      <c r="F342" s="9"/>
      <c r="G342" s="4"/>
    </row>
    <row r="343" spans="2:7" hidden="1" outlineLevel="1">
      <c r="B343" s="15">
        <v>24110020201</v>
      </c>
      <c r="C343" s="14" t="s">
        <v>40</v>
      </c>
      <c r="D343" s="7">
        <v>0</v>
      </c>
      <c r="E343" s="7">
        <f t="shared" si="32"/>
        <v>0</v>
      </c>
      <c r="F343" s="9"/>
      <c r="G343" s="4"/>
    </row>
    <row r="344" spans="2:7" hidden="1" outlineLevel="1">
      <c r="B344" s="15">
        <v>24130</v>
      </c>
      <c r="C344" s="14" t="s">
        <v>54</v>
      </c>
      <c r="D344" s="7">
        <v>0</v>
      </c>
      <c r="E344" s="7">
        <f t="shared" si="32"/>
        <v>0</v>
      </c>
      <c r="F344" s="9"/>
      <c r="G344" s="4"/>
    </row>
    <row r="345" spans="2:7" hidden="1" outlineLevel="1">
      <c r="B345" s="15">
        <v>2413002</v>
      </c>
      <c r="C345" s="14" t="s">
        <v>32</v>
      </c>
      <c r="D345" s="7">
        <v>0</v>
      </c>
      <c r="E345" s="7">
        <f t="shared" si="32"/>
        <v>0</v>
      </c>
      <c r="F345" s="9"/>
      <c r="G345" s="4"/>
    </row>
    <row r="346" spans="2:7" hidden="1" outlineLevel="1">
      <c r="B346" s="15">
        <v>241300202</v>
      </c>
      <c r="C346" s="14" t="s">
        <v>36</v>
      </c>
      <c r="D346" s="7">
        <v>0</v>
      </c>
      <c r="E346" s="7">
        <f t="shared" si="32"/>
        <v>0</v>
      </c>
      <c r="F346" s="9"/>
      <c r="G346" s="4"/>
    </row>
    <row r="347" spans="2:7" hidden="1" outlineLevel="1">
      <c r="B347" s="15">
        <v>24130020201</v>
      </c>
      <c r="C347" s="14" t="s">
        <v>206</v>
      </c>
      <c r="D347" s="7">
        <v>0</v>
      </c>
      <c r="E347" s="7">
        <f t="shared" si="32"/>
        <v>0</v>
      </c>
      <c r="F347" s="9"/>
      <c r="G347" s="4"/>
    </row>
    <row r="348" spans="2:7" hidden="1" outlineLevel="1">
      <c r="B348" s="15">
        <v>24130020202</v>
      </c>
      <c r="C348" s="14" t="s">
        <v>84</v>
      </c>
      <c r="D348" s="7">
        <v>0</v>
      </c>
      <c r="E348" s="7">
        <f t="shared" si="32"/>
        <v>0</v>
      </c>
      <c r="F348" s="9"/>
      <c r="G348" s="4"/>
    </row>
    <row r="349" spans="2:7" hidden="1" outlineLevel="1">
      <c r="B349" s="15">
        <v>243</v>
      </c>
      <c r="C349" s="14" t="s">
        <v>107</v>
      </c>
      <c r="D349" s="7">
        <v>0</v>
      </c>
      <c r="E349" s="7">
        <f t="shared" si="32"/>
        <v>0</v>
      </c>
      <c r="F349" s="9"/>
      <c r="G349" s="4"/>
    </row>
    <row r="350" spans="2:7" hidden="1" outlineLevel="1">
      <c r="B350" s="15">
        <v>24301</v>
      </c>
      <c r="C350" s="14" t="s">
        <v>108</v>
      </c>
      <c r="D350" s="7">
        <v>0</v>
      </c>
      <c r="E350" s="7">
        <f t="shared" si="32"/>
        <v>0</v>
      </c>
      <c r="F350" s="9"/>
      <c r="G350" s="4"/>
    </row>
    <row r="351" spans="2:7" hidden="1" outlineLevel="1">
      <c r="B351" s="15">
        <v>2430110</v>
      </c>
      <c r="C351" s="14" t="s">
        <v>302</v>
      </c>
      <c r="D351" s="7">
        <v>0</v>
      </c>
      <c r="E351" s="7">
        <f t="shared" si="32"/>
        <v>0</v>
      </c>
      <c r="F351" s="9"/>
      <c r="G351" s="4"/>
    </row>
    <row r="352" spans="2:7" hidden="1" outlineLevel="1">
      <c r="B352" s="15">
        <v>2430120</v>
      </c>
      <c r="C352" s="14" t="s">
        <v>207</v>
      </c>
      <c r="D352" s="7">
        <v>0</v>
      </c>
      <c r="E352" s="7">
        <f t="shared" si="32"/>
        <v>0</v>
      </c>
      <c r="F352" s="9"/>
      <c r="G352" s="4"/>
    </row>
    <row r="353" spans="2:7" hidden="1" outlineLevel="1">
      <c r="B353" s="15">
        <v>24303</v>
      </c>
      <c r="C353" s="14" t="s">
        <v>130</v>
      </c>
      <c r="D353" s="7">
        <v>0</v>
      </c>
      <c r="E353" s="7">
        <f t="shared" si="32"/>
        <v>0</v>
      </c>
      <c r="F353" s="9"/>
      <c r="G353" s="4"/>
    </row>
    <row r="354" spans="2:7" hidden="1" outlineLevel="1">
      <c r="B354" s="15">
        <v>2430320</v>
      </c>
      <c r="C354" s="14" t="s">
        <v>141</v>
      </c>
      <c r="D354" s="7">
        <v>0</v>
      </c>
      <c r="E354" s="7">
        <f t="shared" si="32"/>
        <v>0</v>
      </c>
      <c r="F354" s="9"/>
      <c r="G354" s="4"/>
    </row>
    <row r="355" spans="2:7" hidden="1" outlineLevel="1">
      <c r="B355" s="15">
        <v>243032001</v>
      </c>
      <c r="C355" s="14" t="s">
        <v>303</v>
      </c>
      <c r="D355" s="7">
        <v>0</v>
      </c>
      <c r="E355" s="7">
        <f t="shared" si="32"/>
        <v>0</v>
      </c>
      <c r="F355" s="9"/>
      <c r="G355" s="4"/>
    </row>
    <row r="356" spans="2:7" hidden="1" outlineLevel="1">
      <c r="B356" s="15">
        <v>24305</v>
      </c>
      <c r="C356" s="14" t="s">
        <v>157</v>
      </c>
      <c r="D356" s="7">
        <v>0</v>
      </c>
      <c r="E356" s="7">
        <f t="shared" si="32"/>
        <v>0</v>
      </c>
      <c r="F356" s="9"/>
      <c r="G356" s="4"/>
    </row>
    <row r="357" spans="2:7" hidden="1" outlineLevel="1">
      <c r="B357" s="15">
        <v>2430501</v>
      </c>
      <c r="C357" s="14" t="s">
        <v>304</v>
      </c>
      <c r="D357" s="7">
        <v>0</v>
      </c>
      <c r="E357" s="7">
        <f t="shared" si="32"/>
        <v>0</v>
      </c>
      <c r="F357" s="9"/>
      <c r="G357" s="4"/>
    </row>
    <row r="358" spans="2:7" hidden="1" outlineLevel="1">
      <c r="B358" s="15">
        <v>2430507</v>
      </c>
      <c r="C358" s="14" t="s">
        <v>208</v>
      </c>
      <c r="D358" s="7">
        <v>0</v>
      </c>
      <c r="E358" s="7">
        <f t="shared" si="32"/>
        <v>0</v>
      </c>
      <c r="F358" s="9"/>
      <c r="G358" s="4"/>
    </row>
    <row r="359" spans="2:7" hidden="1" outlineLevel="1">
      <c r="B359" s="15">
        <v>24309</v>
      </c>
      <c r="C359" s="14" t="s">
        <v>164</v>
      </c>
      <c r="D359" s="7">
        <v>0</v>
      </c>
      <c r="E359" s="7">
        <f t="shared" ref="E359:E388" si="39">+D359/1000000</f>
        <v>0</v>
      </c>
      <c r="F359" s="9"/>
      <c r="G359" s="4"/>
    </row>
    <row r="360" spans="2:7" hidden="1" outlineLevel="1">
      <c r="B360" s="15">
        <v>2430902</v>
      </c>
      <c r="C360" s="14" t="s">
        <v>209</v>
      </c>
      <c r="D360" s="7">
        <v>0</v>
      </c>
      <c r="E360" s="7">
        <f t="shared" si="39"/>
        <v>0</v>
      </c>
      <c r="F360" s="9"/>
      <c r="G360" s="4"/>
    </row>
    <row r="361" spans="2:7" hidden="1" outlineLevel="1">
      <c r="B361" s="15">
        <v>24312</v>
      </c>
      <c r="C361" s="14" t="s">
        <v>176</v>
      </c>
      <c r="D361" s="7">
        <v>0</v>
      </c>
      <c r="E361" s="7">
        <f t="shared" si="39"/>
        <v>0</v>
      </c>
      <c r="F361" s="9"/>
      <c r="G361" s="4"/>
    </row>
    <row r="362" spans="2:7" hidden="1" outlineLevel="1">
      <c r="B362" s="15">
        <v>2431203</v>
      </c>
      <c r="C362" s="14" t="s">
        <v>305</v>
      </c>
      <c r="D362" s="7">
        <v>0</v>
      </c>
      <c r="E362" s="7">
        <f t="shared" si="39"/>
        <v>0</v>
      </c>
      <c r="F362" s="9"/>
      <c r="G362" s="4"/>
    </row>
    <row r="363" spans="2:7" hidden="1" outlineLevel="1">
      <c r="B363" s="15">
        <v>244</v>
      </c>
      <c r="C363" s="14" t="s">
        <v>210</v>
      </c>
      <c r="D363" s="7">
        <v>0</v>
      </c>
      <c r="E363" s="7">
        <f t="shared" si="39"/>
        <v>0</v>
      </c>
      <c r="F363" s="9"/>
      <c r="G363" s="4"/>
    </row>
    <row r="364" spans="2:7" hidden="1" outlineLevel="1">
      <c r="B364" s="15">
        <v>2443</v>
      </c>
      <c r="C364" s="14" t="s">
        <v>107</v>
      </c>
      <c r="D364" s="7">
        <v>0</v>
      </c>
      <c r="E364" s="7">
        <f t="shared" si="39"/>
        <v>0</v>
      </c>
      <c r="F364" s="9"/>
      <c r="G364" s="4"/>
    </row>
    <row r="365" spans="2:7" hidden="1" outlineLevel="1">
      <c r="B365" s="15">
        <v>244309</v>
      </c>
      <c r="C365" s="14" t="s">
        <v>211</v>
      </c>
      <c r="D365" s="7">
        <v>0</v>
      </c>
      <c r="E365" s="7">
        <f t="shared" si="39"/>
        <v>0</v>
      </c>
      <c r="F365" s="9"/>
      <c r="G365" s="4"/>
    </row>
    <row r="366" spans="2:7" hidden="1" outlineLevel="1">
      <c r="B366" s="15">
        <v>24430903</v>
      </c>
      <c r="C366" s="14" t="s">
        <v>130</v>
      </c>
      <c r="D366" s="7">
        <v>0</v>
      </c>
      <c r="E366" s="7">
        <f t="shared" si="39"/>
        <v>0</v>
      </c>
      <c r="F366" s="9"/>
      <c r="G366" s="4"/>
    </row>
    <row r="367" spans="2:7" hidden="1" outlineLevel="1">
      <c r="B367" s="15">
        <v>2443090310</v>
      </c>
      <c r="C367" s="14" t="s">
        <v>212</v>
      </c>
      <c r="D367" s="7">
        <v>0</v>
      </c>
      <c r="E367" s="7">
        <f t="shared" si="39"/>
        <v>0</v>
      </c>
      <c r="F367" s="9"/>
      <c r="G367" s="4"/>
    </row>
    <row r="368" spans="2:7" hidden="1" outlineLevel="1">
      <c r="B368" s="15">
        <v>244309031001</v>
      </c>
      <c r="C368" s="14" t="s">
        <v>213</v>
      </c>
      <c r="D368" s="7">
        <v>0</v>
      </c>
      <c r="E368" s="7">
        <f t="shared" si="39"/>
        <v>0</v>
      </c>
      <c r="F368" s="9"/>
      <c r="G368" s="4"/>
    </row>
    <row r="369" spans="2:7" hidden="1" outlineLevel="1">
      <c r="B369" s="15">
        <v>244309031002</v>
      </c>
      <c r="C369" s="14" t="s">
        <v>214</v>
      </c>
      <c r="D369" s="7">
        <v>0</v>
      </c>
      <c r="E369" s="7">
        <f t="shared" si="39"/>
        <v>0</v>
      </c>
      <c r="F369" s="9"/>
      <c r="G369" s="4"/>
    </row>
    <row r="370" spans="2:7" hidden="1" outlineLevel="1">
      <c r="B370" s="15">
        <v>244309031003</v>
      </c>
      <c r="C370" s="14" t="s">
        <v>215</v>
      </c>
      <c r="D370" s="7">
        <v>0</v>
      </c>
      <c r="E370" s="7">
        <f t="shared" si="39"/>
        <v>0</v>
      </c>
      <c r="F370" s="9"/>
      <c r="G370" s="4"/>
    </row>
    <row r="371" spans="2:7" hidden="1" outlineLevel="1">
      <c r="B371" s="15">
        <v>244309031004</v>
      </c>
      <c r="C371" s="14" t="s">
        <v>216</v>
      </c>
      <c r="D371" s="7">
        <v>0</v>
      </c>
      <c r="E371" s="7">
        <f t="shared" si="39"/>
        <v>0</v>
      </c>
      <c r="F371" s="9"/>
      <c r="G371" s="4"/>
    </row>
    <row r="372" spans="2:7" hidden="1" outlineLevel="1">
      <c r="B372" s="15">
        <v>244309031005</v>
      </c>
      <c r="C372" s="14" t="s">
        <v>306</v>
      </c>
      <c r="D372" s="7">
        <v>0</v>
      </c>
      <c r="E372" s="7">
        <f t="shared" si="39"/>
        <v>0</v>
      </c>
      <c r="F372" s="9"/>
      <c r="G372" s="4"/>
    </row>
    <row r="373" spans="2:7" hidden="1" outlineLevel="1">
      <c r="B373" s="15">
        <v>244310</v>
      </c>
      <c r="C373" s="14" t="s">
        <v>217</v>
      </c>
      <c r="D373" s="7">
        <v>0</v>
      </c>
      <c r="E373" s="7">
        <f t="shared" si="39"/>
        <v>0</v>
      </c>
      <c r="F373" s="9"/>
      <c r="G373" s="4"/>
    </row>
    <row r="374" spans="2:7" hidden="1" outlineLevel="1">
      <c r="B374" s="15">
        <v>24431003</v>
      </c>
      <c r="C374" s="14" t="s">
        <v>218</v>
      </c>
      <c r="D374" s="7">
        <v>0</v>
      </c>
      <c r="E374" s="7">
        <f t="shared" si="39"/>
        <v>0</v>
      </c>
      <c r="F374" s="9"/>
      <c r="G374" s="4"/>
    </row>
    <row r="375" spans="2:7" hidden="1" outlineLevel="1">
      <c r="B375" s="15">
        <v>2443100310</v>
      </c>
      <c r="C375" s="14" t="s">
        <v>212</v>
      </c>
      <c r="D375" s="7">
        <v>0</v>
      </c>
      <c r="E375" s="7">
        <f t="shared" si="39"/>
        <v>0</v>
      </c>
      <c r="F375" s="9"/>
      <c r="G375" s="4"/>
    </row>
    <row r="376" spans="2:7" hidden="1" outlineLevel="1">
      <c r="B376" s="15">
        <v>244310031001</v>
      </c>
      <c r="C376" s="14" t="s">
        <v>219</v>
      </c>
      <c r="D376" s="7">
        <v>0</v>
      </c>
      <c r="E376" s="7">
        <f t="shared" si="39"/>
        <v>0</v>
      </c>
      <c r="F376" s="9"/>
      <c r="G376" s="4"/>
    </row>
    <row r="377" spans="2:7" hidden="1" outlineLevel="1">
      <c r="B377" s="15">
        <v>244310031002</v>
      </c>
      <c r="C377" s="14" t="s">
        <v>220</v>
      </c>
      <c r="D377" s="7">
        <v>0</v>
      </c>
      <c r="E377" s="7">
        <f t="shared" si="39"/>
        <v>0</v>
      </c>
      <c r="F377" s="9"/>
      <c r="G377" s="4"/>
    </row>
    <row r="378" spans="2:7" hidden="1" outlineLevel="1">
      <c r="B378" s="15">
        <v>244311</v>
      </c>
      <c r="C378" s="14" t="s">
        <v>221</v>
      </c>
      <c r="D378" s="7">
        <v>0</v>
      </c>
      <c r="E378" s="7">
        <f t="shared" si="39"/>
        <v>0</v>
      </c>
      <c r="F378" s="9"/>
      <c r="G378" s="4"/>
    </row>
    <row r="379" spans="2:7" hidden="1" outlineLevel="1">
      <c r="B379" s="15">
        <v>24431101</v>
      </c>
      <c r="C379" s="14" t="s">
        <v>108</v>
      </c>
      <c r="D379" s="7">
        <v>0</v>
      </c>
      <c r="E379" s="7">
        <f t="shared" si="39"/>
        <v>0</v>
      </c>
      <c r="F379" s="9"/>
      <c r="G379" s="4"/>
    </row>
    <row r="380" spans="2:7" hidden="1" outlineLevel="1">
      <c r="B380" s="15">
        <v>2443110101</v>
      </c>
      <c r="C380" s="14" t="s">
        <v>230</v>
      </c>
      <c r="D380" s="7">
        <v>0</v>
      </c>
      <c r="E380" s="7">
        <f t="shared" si="39"/>
        <v>0</v>
      </c>
      <c r="F380" s="9"/>
      <c r="G380" s="4"/>
    </row>
    <row r="381" spans="2:7" hidden="1" outlineLevel="1">
      <c r="B381" s="15">
        <v>2443110102</v>
      </c>
      <c r="C381" s="14" t="s">
        <v>307</v>
      </c>
      <c r="D381" s="7">
        <v>0</v>
      </c>
      <c r="E381" s="7">
        <f t="shared" si="39"/>
        <v>0</v>
      </c>
      <c r="F381" s="9"/>
      <c r="G381" s="4"/>
    </row>
    <row r="382" spans="2:7" hidden="1" outlineLevel="1">
      <c r="B382" s="15">
        <v>244311010201</v>
      </c>
      <c r="C382" s="14" t="s">
        <v>222</v>
      </c>
      <c r="D382" s="7">
        <v>0</v>
      </c>
      <c r="E382" s="7">
        <f t="shared" si="39"/>
        <v>0</v>
      </c>
      <c r="F382" s="9"/>
      <c r="G382" s="4"/>
    </row>
    <row r="383" spans="2:7" hidden="1" outlineLevel="1">
      <c r="B383" s="15">
        <v>244311010202</v>
      </c>
      <c r="C383" s="14" t="s">
        <v>223</v>
      </c>
      <c r="D383" s="7">
        <v>0</v>
      </c>
      <c r="E383" s="7">
        <f t="shared" si="39"/>
        <v>0</v>
      </c>
      <c r="F383" s="9"/>
      <c r="G383" s="4"/>
    </row>
    <row r="384" spans="2:7" hidden="1" outlineLevel="1">
      <c r="B384" s="15">
        <v>244311010203</v>
      </c>
      <c r="C384" s="14" t="s">
        <v>224</v>
      </c>
      <c r="D384" s="7">
        <v>0</v>
      </c>
      <c r="E384" s="7">
        <f t="shared" si="39"/>
        <v>0</v>
      </c>
      <c r="F384" s="9"/>
      <c r="G384" s="4"/>
    </row>
    <row r="385" spans="2:8" hidden="1" outlineLevel="1">
      <c r="B385" s="15">
        <v>24431103</v>
      </c>
      <c r="C385" s="14" t="s">
        <v>225</v>
      </c>
      <c r="D385" s="7">
        <v>0</v>
      </c>
      <c r="E385" s="7">
        <f t="shared" si="39"/>
        <v>0</v>
      </c>
      <c r="F385" s="9"/>
      <c r="G385" s="4"/>
    </row>
    <row r="386" spans="2:8" hidden="1" outlineLevel="1">
      <c r="B386" s="15">
        <v>2443110310</v>
      </c>
      <c r="C386" s="14" t="s">
        <v>212</v>
      </c>
      <c r="D386" s="7">
        <v>0</v>
      </c>
      <c r="E386" s="7">
        <f t="shared" si="39"/>
        <v>0</v>
      </c>
      <c r="F386" s="9"/>
      <c r="G386" s="4"/>
    </row>
    <row r="387" spans="2:8" hidden="1" outlineLevel="1">
      <c r="B387" s="15">
        <v>244311031001</v>
      </c>
      <c r="C387" s="14" t="s">
        <v>229</v>
      </c>
      <c r="D387" s="7">
        <v>0</v>
      </c>
      <c r="E387" s="7">
        <f t="shared" si="39"/>
        <v>0</v>
      </c>
      <c r="F387" s="9"/>
      <c r="G387" s="4"/>
    </row>
    <row r="388" spans="2:8" hidden="1" outlineLevel="1">
      <c r="B388" s="15">
        <v>244311031002</v>
      </c>
      <c r="C388" s="14" t="s">
        <v>226</v>
      </c>
      <c r="D388" s="7">
        <v>0</v>
      </c>
      <c r="E388" s="7">
        <f t="shared" si="39"/>
        <v>0</v>
      </c>
      <c r="F388" s="9"/>
      <c r="G388" s="4"/>
    </row>
    <row r="389" spans="2:8" collapsed="1">
      <c r="B389" s="1"/>
      <c r="C389" s="1"/>
    </row>
    <row r="391" spans="2:8">
      <c r="H391" s="48"/>
    </row>
    <row r="392" spans="2:8">
      <c r="H392" s="49"/>
    </row>
  </sheetData>
  <mergeCells count="3">
    <mergeCell ref="B1:F1"/>
    <mergeCell ref="B2:F2"/>
    <mergeCell ref="B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A31" workbookViewId="0">
      <selection activeCell="P36" sqref="P36"/>
    </sheetView>
  </sheetViews>
  <sheetFormatPr baseColWidth="10"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E12:E16"/>
  <sheetViews>
    <sheetView workbookViewId="0">
      <selection activeCell="E17" sqref="E17"/>
    </sheetView>
  </sheetViews>
  <sheetFormatPr baseColWidth="10" defaultRowHeight="15"/>
  <sheetData>
    <row r="12" spans="5:5">
      <c r="E12">
        <f>+TAN(60)</f>
        <v>0.32004038937956297</v>
      </c>
    </row>
    <row r="13" spans="5:5">
      <c r="E13">
        <f>2.5/E12</f>
        <v>7.8115140556057705</v>
      </c>
    </row>
    <row r="14" spans="5:5">
      <c r="E14">
        <f>+RADIANS(60)</f>
        <v>1.0471975511965976</v>
      </c>
    </row>
    <row r="15" spans="5:5">
      <c r="E15">
        <f>+TAN(E14)</f>
        <v>1.7320508075688767</v>
      </c>
    </row>
    <row r="16" spans="5:5">
      <c r="E16">
        <f>2.5/E15</f>
        <v>1.4433756729740648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AYALA</dc:creator>
  <cp:lastModifiedBy>nohosala</cp:lastModifiedBy>
  <dcterms:created xsi:type="dcterms:W3CDTF">2013-01-17T20:41:45Z</dcterms:created>
  <dcterms:modified xsi:type="dcterms:W3CDTF">2013-04-12T23:12:21Z</dcterms:modified>
</cp:coreProperties>
</file>