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GOBIERNO" sheetId="1" r:id="rId1"/>
  </sheets>
  <calcPr calcId="145621"/>
</workbook>
</file>

<file path=xl/calcChain.xml><?xml version="1.0" encoding="utf-8"?>
<calcChain xmlns="http://schemas.openxmlformats.org/spreadsheetml/2006/main">
  <c r="S14" i="1" l="1"/>
  <c r="F14" i="1" s="1"/>
  <c r="R15" i="1"/>
  <c r="S15" i="1"/>
  <c r="F15" i="1" s="1"/>
  <c r="S16" i="1"/>
  <c r="F16" i="1" s="1"/>
  <c r="S19" i="1"/>
  <c r="R19" i="1" s="1"/>
  <c r="R20" i="1"/>
  <c r="S20" i="1"/>
  <c r="F20" i="1" s="1"/>
  <c r="S21" i="1"/>
  <c r="R21" i="1" s="1"/>
  <c r="R24" i="1"/>
  <c r="S24" i="1"/>
  <c r="F24" i="1" s="1"/>
  <c r="S25" i="1"/>
  <c r="R25" i="1" s="1"/>
  <c r="R28" i="1"/>
  <c r="S28" i="1"/>
  <c r="F28" i="1" s="1"/>
  <c r="S31" i="1"/>
  <c r="R31" i="1" s="1"/>
  <c r="R32" i="1"/>
  <c r="S32" i="1"/>
  <c r="F32" i="1" s="1"/>
  <c r="S33" i="1"/>
  <c r="R33" i="1" s="1"/>
  <c r="S36" i="1"/>
  <c r="F36" i="1" s="1"/>
  <c r="D37" i="1"/>
  <c r="S37" i="1"/>
  <c r="F37" i="1" s="1"/>
  <c r="S38" i="1"/>
  <c r="R38" i="1" s="1"/>
  <c r="G39" i="1"/>
  <c r="T39" i="1"/>
  <c r="R42" i="1"/>
  <c r="S42" i="1"/>
  <c r="F42" i="1" s="1"/>
  <c r="S43" i="1"/>
  <c r="F43" i="1" s="1"/>
  <c r="S44" i="1"/>
  <c r="G45" i="1"/>
  <c r="T45" i="1"/>
  <c r="R43" i="1" l="1"/>
  <c r="R45" i="1" s="1"/>
  <c r="F38" i="1"/>
  <c r="R37" i="1"/>
  <c r="R36" i="1"/>
  <c r="F33" i="1"/>
  <c r="F31" i="1"/>
  <c r="F25" i="1"/>
  <c r="F21" i="1"/>
  <c r="F19" i="1"/>
  <c r="R16" i="1"/>
  <c r="R14" i="1"/>
  <c r="R39" i="1" s="1"/>
</calcChain>
</file>

<file path=xl/sharedStrings.xml><?xml version="1.0" encoding="utf-8"?>
<sst xmlns="http://schemas.openxmlformats.org/spreadsheetml/2006/main" count="243" uniqueCount="134">
  <si>
    <t>Se gestiono apoyo por parte del Departamento Nacional de Planeación y la Gobernación de Antioquia.</t>
  </si>
  <si>
    <t>JEFE CONTROL INTERNO</t>
  </si>
  <si>
    <t xml:space="preserve">Recusos Propios    Departamento Naional de Planeaciòn </t>
  </si>
  <si>
    <t>Subsistemas implementados/susbsistemas que se deben implementar</t>
  </si>
  <si>
    <t>Implementar los tres (3) subsistemas del Modelo Estandar de Control Interno (MECI)</t>
  </si>
  <si>
    <t>Implementar el Modelo Estandar de Control Interno (MECI)</t>
  </si>
  <si>
    <t>Se contó con el apoyo  de la Gobernación de Antioquia</t>
  </si>
  <si>
    <t>COORDINADOR DE CALIDAD</t>
  </si>
  <si>
    <t>Recursos Propios   Departamento de Antioquia</t>
  </si>
  <si>
    <t>Certificaciòn de Calidad</t>
  </si>
  <si>
    <t>Municipio certificado en calidad bajo la norma NTCGP 1000:2004</t>
  </si>
  <si>
    <t>Continuar con el proceso de implementaciòn del Sistema de Gestiòn de la Calidad NTCGP 1000:2004</t>
  </si>
  <si>
    <t>Se contó con el apoyo  de la Gobernación de Antioquia.</t>
  </si>
  <si>
    <t>Recursos Propios</t>
  </si>
  <si>
    <t>Reuniones realizadas/reuniones programadas</t>
  </si>
  <si>
    <t>Servidores pùblicos sensibilizados y capacitados en el tema de Implementaciòn de un Sistema de Gestiòn de Calidad y control Interno (MECI)</t>
  </si>
  <si>
    <t>Sensibilizar y capacitar a todo el personal acerca de la importancia que reviste la implementaciòn de un Sistema de Gestiòn de Calidad y Modelo Estandar de Control Interno (MECI)</t>
  </si>
  <si>
    <t>RESPONSABLE</t>
  </si>
  <si>
    <t>INVERSIÓN</t>
  </si>
  <si>
    <t>CANTIDAD</t>
  </si>
  <si>
    <t>%</t>
  </si>
  <si>
    <t>% DE AVANCE EN TIEMPO</t>
  </si>
  <si>
    <t>COFINANACIACIÓN</t>
  </si>
  <si>
    <t>VALOR PLAN DE DESARROLLO</t>
  </si>
  <si>
    <t>INDICADOR</t>
  </si>
  <si>
    <t>DESCRIPCIÓN</t>
  </si>
  <si>
    <t>IMPLEMENTACIÓN SISTEMA DE GESTIÓN DE LA CALIDAD Y MODELO ESTÁNDAR DE CONTRON INTERNO</t>
  </si>
  <si>
    <t>% DE EJECUCIÓN</t>
  </si>
  <si>
    <t>INDICADORES VERIFICABLES OBJETIVAMENTE</t>
  </si>
  <si>
    <t>META</t>
  </si>
  <si>
    <t>RESULTADO 7.</t>
  </si>
  <si>
    <t>INSPECTOR FLUVIAL</t>
  </si>
  <si>
    <t>Recursos Nacionales                  (Ministerio transito y transporte, área acuática)</t>
  </si>
  <si>
    <t xml:space="preserve">Numero de ciudadanos, embarcaciones patentados /                                                  Numero de ciudadanos y embarcaciones existentes    </t>
  </si>
  <si>
    <t>El 100% de ciudadanos que ejercen actividades en el embalse con todos los documentos en regla</t>
  </si>
  <si>
    <t>Expedidos patentes tripulante, motor y navegación</t>
  </si>
  <si>
    <t>6.3</t>
  </si>
  <si>
    <t>Numero de propietarios y/o administradores capacitados /                     Numero de propietarios y/o administradores existentes</t>
  </si>
  <si>
    <t>El 80% de propietarios y/o administradores capacitados sobre normas de seguridad</t>
  </si>
  <si>
    <t>Educados propietarios y/o administradores de embarcaciones sobre normas de seguridad en el embalse</t>
  </si>
  <si>
    <t>6.2</t>
  </si>
  <si>
    <t>Se suministra alimentaciòn a la policía que ejerce control en el embalse.</t>
  </si>
  <si>
    <t>INSPECTOR FLUVIAL Y POLICÍA NACIONAL</t>
  </si>
  <si>
    <t>Numero de controles realizados                    Numero de controles proyectados</t>
  </si>
  <si>
    <t>Mejorar las actividades realizadas en torno al embalse, con seguridad y calidad</t>
  </si>
  <si>
    <t>Realizados controles en el embalse a cargo del inspector fluvial, el ejercito y la policía nacional</t>
  </si>
  <si>
    <t>6.1</t>
  </si>
  <si>
    <t>IMPLEMENTACIÓN ESTRATEGIAS MEJORAMIENTO, VIGILANCIA Y CONTROL EN EL EMBALSE</t>
  </si>
  <si>
    <t>RESULTADO 6.</t>
  </si>
  <si>
    <t>CLOPAD</t>
  </si>
  <si>
    <t>Recursos Municipales y Departamentales</t>
  </si>
  <si>
    <t>Numero de población sensibilizada / Numero de población Municipal</t>
  </si>
  <si>
    <t>Comunidad sensibilizada, reacción inmediata en caso de eventualidades</t>
  </si>
  <si>
    <t>Realizados simulacros en las instituciones y comunidad en general</t>
  </si>
  <si>
    <t>5.3</t>
  </si>
  <si>
    <t>Dotaciòn brindada en convenio con el DAPARD.</t>
  </si>
  <si>
    <t>Numero de implementos conseguidos / Numero de implementos necesitados</t>
  </si>
  <si>
    <t>Dotación suficiente para atención de eventualidades</t>
  </si>
  <si>
    <t>Dotados de implementos el Clopad</t>
  </si>
  <si>
    <t>5.2</t>
  </si>
  <si>
    <t>La capacitaciòn està direccionada al Comitè Local de Emergencia en general.  Los Bomberos Voluntarios hacen parte del CLOPAD.</t>
  </si>
  <si>
    <t>Numero de integrantes capacitados / Numero fe integrantes que lo conforman</t>
  </si>
  <si>
    <t>Capacitar el 80% de los integrantes del Clopad</t>
  </si>
  <si>
    <t>Capacitados bomberos voluntarios</t>
  </si>
  <si>
    <t>5.1</t>
  </si>
  <si>
    <t>FORTALECER Y MEJORAR LA OPERATIVIDAD DEL CLOPAD</t>
  </si>
  <si>
    <t>RESULTADO 5.</t>
  </si>
  <si>
    <t>SECRETARIO DE GOBIERNO</t>
  </si>
  <si>
    <t>Recursos Municipales, Departamentales y Nacionales</t>
  </si>
  <si>
    <t>Aumento población flotante, dinamización economía y población segura</t>
  </si>
  <si>
    <t>Recursos suficientes para apoyar y mejorar la seguridad en el Municipio</t>
  </si>
  <si>
    <t>Elaborados, formulados y ejecutados proyectos área de Seguridad</t>
  </si>
  <si>
    <t>4.1</t>
  </si>
  <si>
    <t>GESTIONAR RECURSOS PARA LA SEGURIDAD Y CONVIVENCIA CIUDADANA</t>
  </si>
  <si>
    <t>RESULTADO 4.</t>
  </si>
  <si>
    <t>SECRETARIO DE GOBIERNO Y POLICÍA NACIONAL</t>
  </si>
  <si>
    <t>Numero de población informada, educada y comprometida                                           población Proyectada</t>
  </si>
  <si>
    <t>Ciudadanos educados e informados sobre participación y comprometidos en los frentes de seguridad</t>
  </si>
  <si>
    <t>Comunidad informada y educada sobre participación y compromiso ciudadano</t>
  </si>
  <si>
    <t>3.2</t>
  </si>
  <si>
    <t>Recursos  Municipales y Departamentales</t>
  </si>
  <si>
    <t>Numero de población asistente                   población Invitada</t>
  </si>
  <si>
    <t>Comunidad Guatapense con participación activa actuando en los frentes de seguridad</t>
  </si>
  <si>
    <t>realizados encuentros sectoriales con la comunidad, con la participación de unidades policiales</t>
  </si>
  <si>
    <t>3.1</t>
  </si>
  <si>
    <t>OPERATIVIZAR LOS FRENTES DE SEGURIDAD CON LA PARTICIPACIÓN DE LA COMUNIDAD</t>
  </si>
  <si>
    <t>RESULTADO 3.</t>
  </si>
  <si>
    <t>INSPECTORA DE POLICIA</t>
  </si>
  <si>
    <t>Numero de Programas radiales realizados             Numero de programas proyectados</t>
  </si>
  <si>
    <t>Llegar a toda la comunidad a través de los medios de comunicación local</t>
  </si>
  <si>
    <t>Realizados programas radiales sobre convivencia y practicas de un buen ciudadano</t>
  </si>
  <si>
    <t>2.3</t>
  </si>
  <si>
    <t>Escasez de recursos humanos y económicos.  Proyecto modificación Ley 1355 de 1970 (Código de Policía) que haría necesaria la modificación del Manual de Convivencia Ciudadana</t>
  </si>
  <si>
    <t>Recursos Departamentales y Municipales</t>
  </si>
  <si>
    <t>Numero de casos atendidos / numero de casos denunciados</t>
  </si>
  <si>
    <t>Disminución de casos por infringir el Manual de Convivencia</t>
  </si>
  <si>
    <t>Realizados en la zona rural dos talleres por vereda cada año sobre el Manual de Convivencia</t>
  </si>
  <si>
    <t>2.2</t>
  </si>
  <si>
    <t>Numero de ciudadanos asistentes a las actividades / Numero de habitantes del Municipio</t>
  </si>
  <si>
    <t>apropiación del Manual de Convivencia para el fortalecimiento de las relaciones familiares y sociales</t>
  </si>
  <si>
    <t>Realizados en el municipio talleres de socialización del Manual de Convivencia (área Urbana)</t>
  </si>
  <si>
    <t>2.1</t>
  </si>
  <si>
    <t>LOGRAR LA SOCIALIZACIÓN DEL MANUAL DE CONVIVENCIA EN EL ÁREA URBANA Y RURAL</t>
  </si>
  <si>
    <t>RESULTADO 2.</t>
  </si>
  <si>
    <t>SECRETARIO DE GOBIERNO COMANDANTE DE POLICIA</t>
  </si>
  <si>
    <t>Recursos Municipales y Nacionales</t>
  </si>
  <si>
    <t>Frentes de seguridad conformados / Frentes de seguridad proyectados</t>
  </si>
  <si>
    <t>Fuerzas legalmente constituidas con el apoyo de la administración y la colaboración de la comunidad</t>
  </si>
  <si>
    <t xml:space="preserve">Apoyados, conformados y funcionando  los frentes de seguridad ciudadana </t>
  </si>
  <si>
    <t>1.3</t>
  </si>
  <si>
    <t>Recursos Propios, Departamentales y Nacionales</t>
  </si>
  <si>
    <t>Casos atendidos / Casos denunciados</t>
  </si>
  <si>
    <t>Disminución índices delincuenciales y contravencionales</t>
  </si>
  <si>
    <t>Fortalecidas las fuerzas del estado con la participación e información oportuna de la comunidad</t>
  </si>
  <si>
    <t>1.2</t>
  </si>
  <si>
    <t>Cofinanciación Departamento y Nación            Recursos Propios</t>
  </si>
  <si>
    <t>población atendida / población proyectada</t>
  </si>
  <si>
    <t xml:space="preserve">Fuerzas legalmente constituidas, con el apoyo de la administración y colaboración de la comunidad                          </t>
  </si>
  <si>
    <t>Apoyada la policía y el ejercito con el suministro de gasolina, pago de servicios públicos y papelería</t>
  </si>
  <si>
    <t>1.1</t>
  </si>
  <si>
    <t>MEJORAR LA POLÍTICA DE SEGURIDAD CIUDADANA EN EL MUNICIPIO</t>
  </si>
  <si>
    <t>EJECUTADO</t>
  </si>
  <si>
    <t>PROGRAMADO</t>
  </si>
  <si>
    <t>OBSERVACIONES</t>
  </si>
  <si>
    <t>RESULTADO 1.</t>
  </si>
  <si>
    <t>FORTALECER LA POLÍTICA DE SEGURIDAD Y CONVIVENCIA CIUDADANA CON LA PARTICIPACIÓN DE LA COMUNIDAD, GARANTIZANDO LA DINAMIZACION DE LA ECONOMÍA CON CALIDAD Y SOSTENIBILIDAD EN EL TIEMPO</t>
  </si>
  <si>
    <t>OBJETIVO ESPECIFICO</t>
  </si>
  <si>
    <t>FORTALECER LA POLITICA DE SEGURIDAD Y CONVIVENCIA CIUDADANA CON LA PARTICIPACIÓN DE LA COMUNIDAD, GARANTIZANDO LA DINAMIZACIÓN DE LA ECONOMÍA CON CALIDAD Y SOSTENIBILIDAD EN EL TIEMPO</t>
  </si>
  <si>
    <t>OBJETIVO GENERAL</t>
  </si>
  <si>
    <t>GESTIÓN EN SEGURIDAD</t>
  </si>
  <si>
    <t>Página 1 de 1</t>
  </si>
  <si>
    <t>Versión: 01</t>
  </si>
  <si>
    <t>Código: PDL-FR-02</t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</si>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</sst>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* #,##0.00_ ;_ * \-#,##0.00_ ;_ * &quot;-&quot;??_ ;_ @_ "/>
    <numFmt numFmtId="165" formatCode="_ * #,##0.0000_ ;_ * \-#,##0.0000_ ;_ * &quot;-&quot;??_ ;_ @_ "/>
    <numFmt numFmtId="166" formatCode="_(* #,##0_);_(* \(#,##0\);_(* &quot;-&quot;??_);_(@_)"/>
    <numFmt numFmtId="167" formatCode="_ [$€-2]\ * #,##0.00_ ;_ [$€-2]\ * \-#,##0.00_ ;_ [$€-2]\ * &quot;-&quot;??_ "/>
  </numFmts>
  <fonts count="17" x14ac:knownFonts="1">
    <font>
      <sz val="11"/>
      <name val="Tahoma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name val="Tahoma"/>
    </font>
    <font>
      <sz val="10"/>
      <color indexed="8"/>
      <name val="Arial Black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10"/>
      <name val="Arial"/>
      <family val="2"/>
    </font>
    <font>
      <sz val="12"/>
      <name val="Copperplate Gothic Bold"/>
      <family val="2"/>
    </font>
    <font>
      <sz val="7.5"/>
      <name val="Arial"/>
      <family val="2"/>
    </font>
    <font>
      <sz val="11"/>
      <name val="Tahoma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 tint="-0.34998626667073579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6" fillId="0" borderId="0"/>
    <xf numFmtId="9" fontId="15" fillId="0" borderId="0" applyFont="0" applyFill="0" applyBorder="0" applyAlignment="0" applyProtection="0"/>
  </cellStyleXfs>
  <cellXfs count="176">
    <xf numFmtId="0" fontId="0" fillId="0" borderId="0" xfId="0"/>
    <xf numFmtId="0" fontId="2" fillId="0" borderId="0" xfId="3" applyFont="1" applyAlignment="1">
      <alignment vertical="center" wrapText="1"/>
    </xf>
    <xf numFmtId="165" fontId="2" fillId="0" borderId="0" xfId="1" applyNumberFormat="1" applyFont="1" applyAlignment="1">
      <alignment vertical="center" wrapText="1"/>
    </xf>
    <xf numFmtId="166" fontId="2" fillId="0" borderId="0" xfId="4" applyNumberFormat="1" applyFont="1" applyAlignment="1">
      <alignment vertical="center" wrapText="1"/>
    </xf>
    <xf numFmtId="0" fontId="2" fillId="0" borderId="1" xfId="3" applyFont="1" applyBorder="1" applyAlignment="1">
      <alignment vertical="center" wrapText="1"/>
    </xf>
    <xf numFmtId="3" fontId="2" fillId="0" borderId="1" xfId="3" applyNumberFormat="1" applyFont="1" applyBorder="1" applyAlignment="1">
      <alignment vertical="center" wrapText="1"/>
    </xf>
    <xf numFmtId="10" fontId="2" fillId="0" borderId="1" xfId="3" applyNumberFormat="1" applyFont="1" applyBorder="1" applyAlignment="1">
      <alignment vertical="center" wrapText="1"/>
    </xf>
    <xf numFmtId="166" fontId="4" fillId="0" borderId="1" xfId="4" applyNumberFormat="1" applyFont="1" applyBorder="1" applyAlignment="1">
      <alignment vertical="center" wrapText="1"/>
    </xf>
    <xf numFmtId="0" fontId="5" fillId="0" borderId="2" xfId="0" applyFont="1" applyBorder="1" applyAlignment="1">
      <alignment horizontal="justify" vertical="top" wrapText="1"/>
    </xf>
    <xf numFmtId="0" fontId="2" fillId="0" borderId="3" xfId="3" applyFont="1" applyBorder="1" applyAlignment="1">
      <alignment vertical="center" wrapText="1"/>
    </xf>
    <xf numFmtId="3" fontId="2" fillId="0" borderId="4" xfId="3" applyNumberFormat="1" applyFont="1" applyBorder="1" applyAlignment="1">
      <alignment vertical="center" wrapText="1"/>
    </xf>
    <xf numFmtId="2" fontId="2" fillId="0" borderId="4" xfId="3" applyNumberFormat="1" applyFont="1" applyBorder="1" applyAlignment="1">
      <alignment vertical="center" wrapText="1"/>
    </xf>
    <xf numFmtId="9" fontId="6" fillId="0" borderId="4" xfId="2" applyNumberFormat="1" applyFont="1" applyBorder="1" applyAlignment="1">
      <alignment vertical="center"/>
    </xf>
    <xf numFmtId="2" fontId="6" fillId="0" borderId="4" xfId="2" applyNumberFormat="1" applyFont="1" applyBorder="1" applyAlignment="1">
      <alignment vertical="center"/>
    </xf>
    <xf numFmtId="10" fontId="6" fillId="0" borderId="1" xfId="2" applyNumberFormat="1" applyFont="1" applyBorder="1" applyAlignment="1">
      <alignment vertical="center"/>
    </xf>
    <xf numFmtId="0" fontId="6" fillId="0" borderId="4" xfId="3" applyFont="1" applyFill="1" applyBorder="1" applyAlignment="1">
      <alignment vertical="center" wrapText="1"/>
    </xf>
    <xf numFmtId="166" fontId="6" fillId="0" borderId="4" xfId="4" applyNumberFormat="1" applyFont="1" applyFill="1" applyBorder="1" applyAlignment="1">
      <alignment horizontal="right" vertical="center" wrapText="1"/>
    </xf>
    <xf numFmtId="0" fontId="6" fillId="0" borderId="4" xfId="5" applyFont="1" applyFill="1" applyBorder="1" applyAlignment="1">
      <alignment vertical="center" wrapText="1"/>
    </xf>
    <xf numFmtId="0" fontId="2" fillId="0" borderId="4" xfId="3" applyFont="1" applyFill="1" applyBorder="1" applyAlignment="1">
      <alignment vertical="center" wrapText="1"/>
    </xf>
    <xf numFmtId="0" fontId="7" fillId="2" borderId="4" xfId="3" applyFont="1" applyFill="1" applyBorder="1" applyAlignment="1">
      <alignment vertical="center" wrapText="1"/>
    </xf>
    <xf numFmtId="0" fontId="5" fillId="0" borderId="5" xfId="0" applyFont="1" applyBorder="1" applyAlignment="1">
      <alignment horizontal="justify" vertical="top" wrapText="1"/>
    </xf>
    <xf numFmtId="0" fontId="2" fillId="0" borderId="6" xfId="3" applyFont="1" applyBorder="1" applyAlignment="1">
      <alignment vertical="center" wrapText="1"/>
    </xf>
    <xf numFmtId="2" fontId="2" fillId="0" borderId="1" xfId="3" applyNumberFormat="1" applyFont="1" applyBorder="1" applyAlignment="1">
      <alignment vertical="center" wrapText="1"/>
    </xf>
    <xf numFmtId="0" fontId="6" fillId="0" borderId="1" xfId="3" applyFont="1" applyFill="1" applyBorder="1" applyAlignment="1">
      <alignment vertical="center" wrapText="1"/>
    </xf>
    <xf numFmtId="166" fontId="6" fillId="0" borderId="1" xfId="4" applyNumberFormat="1" applyFont="1" applyFill="1" applyBorder="1" applyAlignment="1">
      <alignment horizontal="right" vertical="center" wrapText="1"/>
    </xf>
    <xf numFmtId="0" fontId="2" fillId="0" borderId="1" xfId="3" applyFont="1" applyFill="1" applyBorder="1" applyAlignment="1">
      <alignment vertical="center" wrapText="1"/>
    </xf>
    <xf numFmtId="0" fontId="7" fillId="2" borderId="1" xfId="3" applyFont="1" applyFill="1" applyBorder="1" applyAlignment="1">
      <alignment vertical="center" wrapText="1"/>
    </xf>
    <xf numFmtId="0" fontId="5" fillId="0" borderId="7" xfId="0" applyFont="1" applyBorder="1" applyAlignment="1">
      <alignment vertical="top" wrapText="1"/>
    </xf>
    <xf numFmtId="0" fontId="2" fillId="0" borderId="8" xfId="3" applyFont="1" applyBorder="1" applyAlignment="1">
      <alignment vertical="center" wrapText="1"/>
    </xf>
    <xf numFmtId="3" fontId="2" fillId="0" borderId="9" xfId="3" applyNumberFormat="1" applyFont="1" applyBorder="1" applyAlignment="1">
      <alignment vertical="center" wrapText="1"/>
    </xf>
    <xf numFmtId="9" fontId="6" fillId="0" borderId="9" xfId="2" applyNumberFormat="1" applyFont="1" applyBorder="1" applyAlignment="1">
      <alignment vertical="center"/>
    </xf>
    <xf numFmtId="2" fontId="6" fillId="0" borderId="9" xfId="2" applyNumberFormat="1" applyFont="1" applyBorder="1" applyAlignment="1">
      <alignment vertical="center"/>
    </xf>
    <xf numFmtId="0" fontId="6" fillId="0" borderId="9" xfId="3" applyFont="1" applyFill="1" applyBorder="1" applyAlignment="1">
      <alignment vertical="center" wrapText="1"/>
    </xf>
    <xf numFmtId="166" fontId="6" fillId="0" borderId="9" xfId="4" applyNumberFormat="1" applyFont="1" applyFill="1" applyBorder="1" applyAlignment="1">
      <alignment horizontal="right" vertical="center" wrapText="1"/>
    </xf>
    <xf numFmtId="0" fontId="6" fillId="0" borderId="9" xfId="5" applyFont="1" applyFill="1" applyBorder="1" applyAlignment="1">
      <alignment vertical="center" wrapText="1"/>
    </xf>
    <xf numFmtId="0" fontId="2" fillId="0" borderId="9" xfId="3" applyFont="1" applyFill="1" applyBorder="1" applyAlignment="1">
      <alignment vertical="center" wrapText="1"/>
    </xf>
    <xf numFmtId="0" fontId="2" fillId="3" borderId="1" xfId="3" applyFont="1" applyFill="1" applyBorder="1" applyAlignment="1">
      <alignment vertical="center" wrapText="1"/>
    </xf>
    <xf numFmtId="0" fontId="8" fillId="4" borderId="6" xfId="5" applyFont="1" applyFill="1" applyBorder="1" applyAlignment="1">
      <alignment horizontal="center" vertical="center" wrapText="1"/>
    </xf>
    <xf numFmtId="0" fontId="8" fillId="4" borderId="1" xfId="5" applyFont="1" applyFill="1" applyBorder="1" applyAlignment="1">
      <alignment horizontal="center" vertical="center" wrapText="1"/>
    </xf>
    <xf numFmtId="164" fontId="8" fillId="5" borderId="1" xfId="1" applyFont="1" applyFill="1" applyBorder="1" applyAlignment="1">
      <alignment horizontal="center" vertical="center" wrapText="1"/>
    </xf>
    <xf numFmtId="0" fontId="8" fillId="4" borderId="10" xfId="5" applyFont="1" applyFill="1" applyBorder="1" applyAlignment="1">
      <alignment horizontal="center" vertical="center" wrapText="1"/>
    </xf>
    <xf numFmtId="0" fontId="8" fillId="4" borderId="6" xfId="5" applyFont="1" applyFill="1" applyBorder="1" applyAlignment="1">
      <alignment horizontal="center" vertical="center" wrapText="1"/>
    </xf>
    <xf numFmtId="0" fontId="8" fillId="4" borderId="11" xfId="5" applyFont="1" applyFill="1" applyBorder="1" applyAlignment="1">
      <alignment horizontal="center" vertical="center" wrapText="1"/>
    </xf>
    <xf numFmtId="4" fontId="9" fillId="5" borderId="12" xfId="3" applyNumberFormat="1" applyFont="1" applyFill="1" applyBorder="1" applyAlignment="1">
      <alignment vertical="center" wrapText="1"/>
    </xf>
    <xf numFmtId="166" fontId="9" fillId="5" borderId="1" xfId="4" applyNumberFormat="1" applyFont="1" applyFill="1" applyBorder="1" applyAlignment="1">
      <alignment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11" xfId="3" applyFont="1" applyFill="1" applyBorder="1" applyAlignment="1">
      <alignment vertical="center" wrapText="1"/>
    </xf>
    <xf numFmtId="0" fontId="9" fillId="4" borderId="12" xfId="3" applyFont="1" applyFill="1" applyBorder="1" applyAlignment="1">
      <alignment horizontal="center" vertical="center" wrapText="1"/>
    </xf>
    <xf numFmtId="0" fontId="9" fillId="5" borderId="11" xfId="3" applyFont="1" applyFill="1" applyBorder="1" applyAlignment="1">
      <alignment horizontal="center" vertical="center" wrapText="1"/>
    </xf>
    <xf numFmtId="0" fontId="7" fillId="5" borderId="12" xfId="3" applyFont="1" applyFill="1" applyBorder="1" applyAlignment="1">
      <alignment horizontal="center" vertical="center" wrapText="1"/>
    </xf>
    <xf numFmtId="0" fontId="7" fillId="5" borderId="11" xfId="3" applyFont="1" applyFill="1" applyBorder="1" applyAlignment="1">
      <alignment horizontal="center" vertical="center" wrapText="1"/>
    </xf>
    <xf numFmtId="0" fontId="2" fillId="6" borderId="13" xfId="3" applyFont="1" applyFill="1" applyBorder="1" applyAlignment="1">
      <alignment vertical="center" wrapText="1"/>
    </xf>
    <xf numFmtId="4" fontId="9" fillId="2" borderId="14" xfId="5" applyNumberFormat="1" applyFont="1" applyFill="1" applyBorder="1" applyAlignment="1">
      <alignment horizontal="center" vertical="center" wrapText="1"/>
    </xf>
    <xf numFmtId="4" fontId="9" fillId="2" borderId="15" xfId="5" applyNumberFormat="1" applyFont="1" applyFill="1" applyBorder="1" applyAlignment="1">
      <alignment horizontal="center" vertical="center" wrapText="1"/>
    </xf>
    <xf numFmtId="0" fontId="9" fillId="2" borderId="16" xfId="3" applyFont="1" applyFill="1" applyBorder="1" applyAlignment="1">
      <alignment horizontal="center" vertical="center" wrapText="1"/>
    </xf>
    <xf numFmtId="0" fontId="9" fillId="2" borderId="14" xfId="3" applyFont="1" applyFill="1" applyBorder="1" applyAlignment="1">
      <alignment horizontal="center" vertical="center" wrapText="1"/>
    </xf>
    <xf numFmtId="0" fontId="9" fillId="2" borderId="15" xfId="3" applyFont="1" applyFill="1" applyBorder="1" applyAlignment="1">
      <alignment horizontal="center" vertical="center" wrapText="1"/>
    </xf>
    <xf numFmtId="0" fontId="9" fillId="2" borderId="17" xfId="3" applyFont="1" applyFill="1" applyBorder="1" applyAlignment="1">
      <alignment horizontal="center" vertical="center" wrapText="1"/>
    </xf>
    <xf numFmtId="0" fontId="9" fillId="2" borderId="18" xfId="3" applyFont="1" applyFill="1" applyBorder="1" applyAlignment="1">
      <alignment horizontal="center" vertical="center" wrapText="1"/>
    </xf>
    <xf numFmtId="9" fontId="6" fillId="0" borderId="1" xfId="2" applyNumberFormat="1" applyFont="1" applyBorder="1" applyAlignment="1">
      <alignment vertical="center"/>
    </xf>
    <xf numFmtId="4" fontId="6" fillId="0" borderId="1" xfId="3" applyNumberFormat="1" applyFont="1" applyFill="1" applyBorder="1" applyAlignment="1">
      <alignment vertical="center" wrapText="1"/>
    </xf>
    <xf numFmtId="0" fontId="6" fillId="0" borderId="1" xfId="5" applyFont="1" applyFill="1" applyBorder="1" applyAlignment="1">
      <alignment vertical="center" wrapText="1"/>
    </xf>
    <xf numFmtId="0" fontId="10" fillId="7" borderId="1" xfId="3" applyFont="1" applyFill="1" applyBorder="1" applyAlignment="1">
      <alignment vertical="center" wrapText="1"/>
    </xf>
    <xf numFmtId="1" fontId="2" fillId="0" borderId="13" xfId="3" applyNumberFormat="1" applyFont="1" applyBorder="1" applyAlignment="1">
      <alignment vertical="center" wrapText="1"/>
    </xf>
    <xf numFmtId="2" fontId="6" fillId="0" borderId="1" xfId="2" applyNumberFormat="1" applyFont="1" applyBorder="1" applyAlignment="1">
      <alignment vertical="center"/>
    </xf>
    <xf numFmtId="1" fontId="6" fillId="0" borderId="1" xfId="2" applyNumberFormat="1" applyFont="1" applyBorder="1" applyAlignment="1">
      <alignment vertical="center"/>
    </xf>
    <xf numFmtId="0" fontId="2" fillId="0" borderId="19" xfId="3" applyFont="1" applyBorder="1" applyAlignment="1">
      <alignment vertical="center" wrapText="1"/>
    </xf>
    <xf numFmtId="3" fontId="2" fillId="0" borderId="13" xfId="3" applyNumberFormat="1" applyFont="1" applyBorder="1" applyAlignment="1">
      <alignment vertical="center" wrapText="1"/>
    </xf>
    <xf numFmtId="9" fontId="6" fillId="0" borderId="13" xfId="2" applyNumberFormat="1" applyFont="1" applyBorder="1" applyAlignment="1">
      <alignment vertical="center"/>
    </xf>
    <xf numFmtId="1" fontId="6" fillId="0" borderId="13" xfId="2" applyNumberFormat="1" applyFont="1" applyBorder="1" applyAlignment="1">
      <alignment vertical="center"/>
    </xf>
    <xf numFmtId="4" fontId="6" fillId="0" borderId="13" xfId="3" applyNumberFormat="1" applyFont="1" applyFill="1" applyBorder="1" applyAlignment="1">
      <alignment vertical="center" wrapText="1"/>
    </xf>
    <xf numFmtId="166" fontId="6" fillId="0" borderId="13" xfId="4" applyNumberFormat="1" applyFont="1" applyFill="1" applyBorder="1" applyAlignment="1">
      <alignment horizontal="right" vertical="center" wrapText="1"/>
    </xf>
    <xf numFmtId="0" fontId="6" fillId="0" borderId="13" xfId="5" applyFont="1" applyFill="1" applyBorder="1" applyAlignment="1">
      <alignment vertical="center" wrapText="1"/>
    </xf>
    <xf numFmtId="0" fontId="10" fillId="7" borderId="13" xfId="3" applyFont="1" applyFill="1" applyBorder="1" applyAlignment="1">
      <alignment vertical="center" wrapText="1"/>
    </xf>
    <xf numFmtId="0" fontId="2" fillId="0" borderId="13" xfId="3" applyFont="1" applyFill="1" applyBorder="1" applyAlignment="1">
      <alignment vertical="center" wrapText="1"/>
    </xf>
    <xf numFmtId="0" fontId="7" fillId="2" borderId="13" xfId="3" applyFont="1" applyFill="1" applyBorder="1" applyAlignment="1">
      <alignment vertical="center" wrapText="1"/>
    </xf>
    <xf numFmtId="0" fontId="8" fillId="4" borderId="20" xfId="5" applyFont="1" applyFill="1" applyBorder="1" applyAlignment="1">
      <alignment horizontal="center" vertical="center" wrapText="1"/>
    </xf>
    <xf numFmtId="0" fontId="8" fillId="4" borderId="21" xfId="5" applyFont="1" applyFill="1" applyBorder="1" applyAlignment="1">
      <alignment horizontal="center" vertical="center" wrapText="1"/>
    </xf>
    <xf numFmtId="164" fontId="8" fillId="5" borderId="21" xfId="1" applyFont="1" applyFill="1" applyBorder="1" applyAlignment="1">
      <alignment horizontal="center" vertical="center" wrapText="1"/>
    </xf>
    <xf numFmtId="0" fontId="8" fillId="4" borderId="22" xfId="5" applyFont="1" applyFill="1" applyBorder="1" applyAlignment="1">
      <alignment horizontal="center" vertical="center" wrapText="1"/>
    </xf>
    <xf numFmtId="0" fontId="8" fillId="4" borderId="20" xfId="5" applyFont="1" applyFill="1" applyBorder="1" applyAlignment="1">
      <alignment horizontal="center" vertical="center" wrapText="1"/>
    </xf>
    <xf numFmtId="0" fontId="8" fillId="4" borderId="23" xfId="5" applyFont="1" applyFill="1" applyBorder="1" applyAlignment="1">
      <alignment horizontal="center" vertical="center" wrapText="1"/>
    </xf>
    <xf numFmtId="4" fontId="9" fillId="5" borderId="24" xfId="3" applyNumberFormat="1" applyFont="1" applyFill="1" applyBorder="1" applyAlignment="1">
      <alignment vertical="center" wrapText="1"/>
    </xf>
    <xf numFmtId="166" fontId="9" fillId="5" borderId="21" xfId="4" applyNumberFormat="1" applyFont="1" applyFill="1" applyBorder="1" applyAlignment="1">
      <alignment vertical="center" wrapText="1"/>
    </xf>
    <xf numFmtId="0" fontId="9" fillId="5" borderId="21" xfId="3" applyFont="1" applyFill="1" applyBorder="1" applyAlignment="1">
      <alignment horizontal="center" vertical="center" wrapText="1"/>
    </xf>
    <xf numFmtId="0" fontId="9" fillId="5" borderId="23" xfId="3" applyFont="1" applyFill="1" applyBorder="1" applyAlignment="1">
      <alignment vertical="center" wrapText="1"/>
    </xf>
    <xf numFmtId="0" fontId="9" fillId="4" borderId="24" xfId="3" applyFont="1" applyFill="1" applyBorder="1" applyAlignment="1">
      <alignment horizontal="center" vertical="center" wrapText="1"/>
    </xf>
    <xf numFmtId="0" fontId="9" fillId="5" borderId="23" xfId="3" applyFont="1" applyFill="1" applyBorder="1" applyAlignment="1">
      <alignment horizontal="center" vertical="center" wrapText="1"/>
    </xf>
    <xf numFmtId="0" fontId="7" fillId="5" borderId="24" xfId="3" applyFont="1" applyFill="1" applyBorder="1" applyAlignment="1">
      <alignment horizontal="center" vertical="center" wrapText="1"/>
    </xf>
    <xf numFmtId="0" fontId="7" fillId="5" borderId="23" xfId="3" applyFont="1" applyFill="1" applyBorder="1" applyAlignment="1">
      <alignment horizontal="center" vertical="center" wrapText="1"/>
    </xf>
    <xf numFmtId="3" fontId="2" fillId="0" borderId="1" xfId="3" applyNumberFormat="1" applyFont="1" applyFill="1" applyBorder="1" applyAlignment="1">
      <alignment horizontal="right" vertical="center" wrapText="1"/>
    </xf>
    <xf numFmtId="0" fontId="2" fillId="0" borderId="13" xfId="3" applyFont="1" applyBorder="1" applyAlignment="1">
      <alignment vertical="center" wrapText="1"/>
    </xf>
    <xf numFmtId="0" fontId="6" fillId="0" borderId="13" xfId="3" applyFont="1" applyFill="1" applyBorder="1" applyAlignment="1">
      <alignment vertical="center" wrapText="1"/>
    </xf>
    <xf numFmtId="0" fontId="9" fillId="5" borderId="12" xfId="3" applyFont="1" applyFill="1" applyBorder="1" applyAlignment="1">
      <alignment horizontal="center" vertical="center" wrapText="1"/>
    </xf>
    <xf numFmtId="0" fontId="2" fillId="6" borderId="1" xfId="3" applyFont="1" applyFill="1" applyBorder="1" applyAlignment="1">
      <alignment vertical="center" wrapText="1"/>
    </xf>
    <xf numFmtId="4" fontId="9" fillId="2" borderId="25" xfId="5" applyNumberFormat="1" applyFont="1" applyFill="1" applyBorder="1" applyAlignment="1">
      <alignment horizontal="center" vertical="center" wrapText="1"/>
    </xf>
    <xf numFmtId="4" fontId="9" fillId="2" borderId="26" xfId="5" applyNumberFormat="1" applyFont="1" applyFill="1" applyBorder="1" applyAlignment="1">
      <alignment horizontal="center" vertical="center" wrapText="1"/>
    </xf>
    <xf numFmtId="0" fontId="9" fillId="2" borderId="27" xfId="3" applyFont="1" applyFill="1" applyBorder="1" applyAlignment="1">
      <alignment horizontal="center" vertical="center" wrapText="1"/>
    </xf>
    <xf numFmtId="0" fontId="9" fillId="2" borderId="25" xfId="3" applyFont="1" applyFill="1" applyBorder="1" applyAlignment="1">
      <alignment horizontal="center" vertical="center" wrapText="1"/>
    </xf>
    <xf numFmtId="0" fontId="9" fillId="2" borderId="26" xfId="3" applyFont="1" applyFill="1" applyBorder="1" applyAlignment="1">
      <alignment horizontal="center" vertical="center" wrapText="1"/>
    </xf>
    <xf numFmtId="0" fontId="9" fillId="2" borderId="28" xfId="3" applyFont="1" applyFill="1" applyBorder="1" applyAlignment="1">
      <alignment horizontal="center" vertical="center" wrapText="1"/>
    </xf>
    <xf numFmtId="0" fontId="9" fillId="2" borderId="29" xfId="3" applyFont="1" applyFill="1" applyBorder="1" applyAlignment="1">
      <alignment horizontal="center" vertical="center" wrapText="1"/>
    </xf>
    <xf numFmtId="1" fontId="2" fillId="0" borderId="9" xfId="3" applyNumberFormat="1" applyFont="1" applyBorder="1" applyAlignment="1">
      <alignment vertical="center" wrapText="1"/>
    </xf>
    <xf numFmtId="1" fontId="6" fillId="0" borderId="9" xfId="2" applyNumberFormat="1" applyFont="1" applyBorder="1" applyAlignment="1">
      <alignment vertical="center"/>
    </xf>
    <xf numFmtId="0" fontId="10" fillId="7" borderId="9" xfId="3" applyFont="1" applyFill="1" applyBorder="1" applyAlignment="1">
      <alignment vertical="center" wrapText="1"/>
    </xf>
    <xf numFmtId="0" fontId="7" fillId="2" borderId="9" xfId="3" applyFont="1" applyFill="1" applyBorder="1" applyAlignment="1">
      <alignment vertical="center" wrapText="1"/>
    </xf>
    <xf numFmtId="0" fontId="6" fillId="7" borderId="1" xfId="3" applyFont="1" applyFill="1" applyBorder="1" applyAlignment="1">
      <alignment vertical="center" wrapText="1"/>
    </xf>
    <xf numFmtId="3" fontId="6" fillId="7" borderId="1" xfId="3" applyNumberFormat="1" applyFont="1" applyFill="1" applyBorder="1" applyAlignment="1">
      <alignment vertical="center" wrapText="1"/>
    </xf>
    <xf numFmtId="0" fontId="6" fillId="8" borderId="13" xfId="3" applyFont="1" applyFill="1" applyBorder="1" applyAlignment="1">
      <alignment vertical="center" wrapText="1"/>
    </xf>
    <xf numFmtId="4" fontId="9" fillId="2" borderId="10" xfId="5" applyNumberFormat="1" applyFont="1" applyFill="1" applyBorder="1" applyAlignment="1">
      <alignment horizontal="center" vertical="center" wrapText="1"/>
    </xf>
    <xf numFmtId="4" fontId="9" fillId="2" borderId="30" xfId="5" applyNumberFormat="1" applyFont="1" applyFill="1" applyBorder="1" applyAlignment="1">
      <alignment horizontal="center" vertical="center" wrapText="1"/>
    </xf>
    <xf numFmtId="4" fontId="9" fillId="2" borderId="31" xfId="5" applyNumberFormat="1" applyFont="1" applyFill="1" applyBorder="1" applyAlignment="1">
      <alignment horizontal="center" vertical="center" wrapText="1"/>
    </xf>
    <xf numFmtId="0" fontId="9" fillId="2" borderId="32" xfId="3" applyFont="1" applyFill="1" applyBorder="1" applyAlignment="1">
      <alignment horizontal="center" vertical="center" wrapText="1"/>
    </xf>
    <xf numFmtId="0" fontId="9" fillId="2" borderId="30" xfId="3" applyFont="1" applyFill="1" applyBorder="1" applyAlignment="1">
      <alignment horizontal="center" vertical="center" wrapText="1"/>
    </xf>
    <xf numFmtId="0" fontId="9" fillId="2" borderId="31" xfId="3" applyFont="1" applyFill="1" applyBorder="1" applyAlignment="1">
      <alignment horizontal="center" vertical="center" wrapText="1"/>
    </xf>
    <xf numFmtId="0" fontId="9" fillId="2" borderId="12" xfId="3" applyFont="1" applyFill="1" applyBorder="1" applyAlignment="1">
      <alignment horizontal="center" vertical="center" wrapText="1"/>
    </xf>
    <xf numFmtId="0" fontId="9" fillId="2" borderId="11" xfId="3" applyFont="1" applyFill="1" applyBorder="1" applyAlignment="1">
      <alignment horizontal="center" vertical="center" wrapText="1"/>
    </xf>
    <xf numFmtId="1" fontId="6" fillId="0" borderId="4" xfId="2" applyNumberFormat="1" applyFont="1" applyBorder="1" applyAlignment="1">
      <alignment vertical="center"/>
    </xf>
    <xf numFmtId="3" fontId="2" fillId="0" borderId="13" xfId="3" applyNumberFormat="1" applyFont="1" applyFill="1" applyBorder="1" applyAlignment="1">
      <alignment vertical="center" wrapText="1"/>
    </xf>
    <xf numFmtId="0" fontId="8" fillId="9" borderId="1" xfId="5" applyFont="1" applyFill="1" applyBorder="1" applyAlignment="1">
      <alignment horizontal="center" vertical="center" wrapText="1"/>
    </xf>
    <xf numFmtId="0" fontId="8" fillId="9" borderId="33" xfId="5" applyFont="1" applyFill="1" applyBorder="1" applyAlignment="1">
      <alignment horizontal="center" vertical="center" wrapText="1"/>
    </xf>
    <xf numFmtId="0" fontId="8" fillId="9" borderId="34" xfId="5" applyFont="1" applyFill="1" applyBorder="1" applyAlignment="1">
      <alignment horizontal="center" vertical="center" wrapText="1"/>
    </xf>
    <xf numFmtId="164" fontId="8" fillId="9" borderId="34" xfId="1" applyFont="1" applyFill="1" applyBorder="1" applyAlignment="1">
      <alignment horizontal="center" vertical="center" wrapText="1"/>
    </xf>
    <xf numFmtId="0" fontId="8" fillId="9" borderId="35" xfId="5" applyFont="1" applyFill="1" applyBorder="1" applyAlignment="1">
      <alignment horizontal="center" vertical="center" wrapText="1"/>
    </xf>
    <xf numFmtId="0" fontId="8" fillId="9" borderId="33" xfId="5" applyFont="1" applyFill="1" applyBorder="1" applyAlignment="1">
      <alignment horizontal="center" vertical="center" wrapText="1"/>
    </xf>
    <xf numFmtId="0" fontId="8" fillId="9" borderId="36" xfId="5" applyFont="1" applyFill="1" applyBorder="1" applyAlignment="1">
      <alignment horizontal="center" vertical="center" wrapText="1"/>
    </xf>
    <xf numFmtId="0" fontId="8" fillId="9" borderId="37" xfId="5" applyFont="1" applyFill="1" applyBorder="1" applyAlignment="1">
      <alignment horizontal="center" vertical="center" wrapText="1"/>
    </xf>
    <xf numFmtId="0" fontId="8" fillId="9" borderId="38" xfId="5" applyFont="1" applyFill="1" applyBorder="1" applyAlignment="1">
      <alignment horizontal="center" vertical="center" wrapText="1"/>
    </xf>
    <xf numFmtId="0" fontId="8" fillId="9" borderId="39" xfId="5" applyFont="1" applyFill="1" applyBorder="1" applyAlignment="1">
      <alignment horizontal="center" vertical="center" wrapText="1"/>
    </xf>
    <xf numFmtId="4" fontId="9" fillId="9" borderId="40" xfId="5" applyNumberFormat="1" applyFont="1" applyFill="1" applyBorder="1" applyAlignment="1">
      <alignment horizontal="center" vertical="center" wrapText="1"/>
    </xf>
    <xf numFmtId="4" fontId="9" fillId="9" borderId="1" xfId="5" applyNumberFormat="1" applyFont="1" applyFill="1" applyBorder="1" applyAlignment="1">
      <alignment horizontal="center" vertical="center" wrapText="1"/>
    </xf>
    <xf numFmtId="4" fontId="9" fillId="9" borderId="41" xfId="5" applyNumberFormat="1" applyFont="1" applyFill="1" applyBorder="1" applyAlignment="1">
      <alignment horizontal="center" vertical="center" wrapText="1"/>
    </xf>
    <xf numFmtId="0" fontId="9" fillId="9" borderId="42" xfId="5" applyFont="1" applyFill="1" applyBorder="1" applyAlignment="1">
      <alignment horizontal="center" vertical="center" wrapText="1"/>
    </xf>
    <xf numFmtId="0" fontId="9" fillId="9" borderId="40" xfId="5" applyFont="1" applyFill="1" applyBorder="1" applyAlignment="1">
      <alignment horizontal="center" vertical="center" wrapText="1"/>
    </xf>
    <xf numFmtId="0" fontId="9" fillId="9" borderId="41" xfId="5" applyFont="1" applyFill="1" applyBorder="1" applyAlignment="1">
      <alignment horizontal="center" vertical="center" wrapText="1"/>
    </xf>
    <xf numFmtId="0" fontId="9" fillId="9" borderId="43" xfId="5" applyFont="1" applyFill="1" applyBorder="1" applyAlignment="1">
      <alignment horizontal="center" vertical="center" wrapText="1"/>
    </xf>
    <xf numFmtId="4" fontId="9" fillId="9" borderId="44" xfId="5" applyNumberFormat="1" applyFont="1" applyFill="1" applyBorder="1" applyAlignment="1">
      <alignment horizontal="center" vertical="center" wrapText="1"/>
    </xf>
    <xf numFmtId="4" fontId="9" fillId="9" borderId="45" xfId="5" applyNumberFormat="1" applyFont="1" applyFill="1" applyBorder="1" applyAlignment="1">
      <alignment horizontal="center" vertical="center" wrapText="1"/>
    </xf>
    <xf numFmtId="4" fontId="9" fillId="9" borderId="46" xfId="5" applyNumberFormat="1" applyFont="1" applyFill="1" applyBorder="1" applyAlignment="1">
      <alignment horizontal="center" vertical="center" wrapText="1"/>
    </xf>
    <xf numFmtId="0" fontId="9" fillId="9" borderId="47" xfId="5" applyFont="1" applyFill="1" applyBorder="1" applyAlignment="1">
      <alignment horizontal="center" vertical="center" wrapText="1"/>
    </xf>
    <xf numFmtId="0" fontId="9" fillId="9" borderId="44" xfId="5" applyFont="1" applyFill="1" applyBorder="1" applyAlignment="1">
      <alignment horizontal="center" vertical="center" wrapText="1"/>
    </xf>
    <xf numFmtId="0" fontId="9" fillId="9" borderId="46" xfId="5" applyFont="1" applyFill="1" applyBorder="1" applyAlignment="1">
      <alignment horizontal="center" vertical="center" wrapText="1"/>
    </xf>
    <xf numFmtId="0" fontId="9" fillId="9" borderId="48" xfId="5" applyFont="1" applyFill="1" applyBorder="1" applyAlignment="1">
      <alignment horizontal="center" vertical="center" wrapText="1"/>
    </xf>
    <xf numFmtId="0" fontId="9" fillId="9" borderId="10" xfId="5" applyFont="1" applyFill="1" applyBorder="1" applyAlignment="1">
      <alignment horizontal="center" vertical="center" wrapText="1"/>
    </xf>
    <xf numFmtId="0" fontId="9" fillId="9" borderId="6" xfId="5" applyFont="1" applyFill="1" applyBorder="1" applyAlignment="1">
      <alignment horizontal="center" vertical="center" wrapText="1"/>
    </xf>
    <xf numFmtId="0" fontId="2" fillId="10" borderId="1" xfId="3" applyFont="1" applyFill="1" applyBorder="1" applyAlignment="1">
      <alignment vertical="center" wrapText="1"/>
    </xf>
    <xf numFmtId="0" fontId="9" fillId="9" borderId="43" xfId="5" applyFont="1" applyFill="1" applyBorder="1" applyAlignment="1">
      <alignment horizontal="center" vertical="center" wrapText="1"/>
    </xf>
    <xf numFmtId="0" fontId="9" fillId="9" borderId="3" xfId="5" applyFont="1" applyFill="1" applyBorder="1" applyAlignment="1">
      <alignment horizontal="center" vertical="center" wrapText="1"/>
    </xf>
    <xf numFmtId="0" fontId="9" fillId="9" borderId="30" xfId="5" applyFont="1" applyFill="1" applyBorder="1" applyAlignment="1">
      <alignment horizontal="center" vertical="center" wrapText="1"/>
    </xf>
    <xf numFmtId="0" fontId="8" fillId="9" borderId="30" xfId="5" applyFont="1" applyFill="1" applyBorder="1" applyAlignment="1">
      <alignment horizontal="center" vertical="center" wrapText="1"/>
    </xf>
    <xf numFmtId="0" fontId="8" fillId="9" borderId="6" xfId="5" applyFont="1" applyFill="1" applyBorder="1" applyAlignment="1">
      <alignment horizontal="center" vertical="center" wrapText="1"/>
    </xf>
    <xf numFmtId="0" fontId="2" fillId="11" borderId="1" xfId="3" applyFont="1" applyFill="1" applyBorder="1" applyAlignment="1">
      <alignment vertical="center" wrapText="1"/>
    </xf>
    <xf numFmtId="0" fontId="9" fillId="12" borderId="30" xfId="5" applyFont="1" applyFill="1" applyBorder="1" applyAlignment="1">
      <alignment horizontal="center" vertical="center" wrapText="1"/>
    </xf>
    <xf numFmtId="0" fontId="9" fillId="12" borderId="6" xfId="5" applyFont="1" applyFill="1" applyBorder="1" applyAlignment="1">
      <alignment horizontal="center" vertical="center" wrapText="1"/>
    </xf>
    <xf numFmtId="0" fontId="2" fillId="13" borderId="1" xfId="3" applyFont="1" applyFill="1" applyBorder="1" applyAlignment="1">
      <alignment vertical="center" wrapText="1"/>
    </xf>
    <xf numFmtId="0" fontId="11" fillId="9" borderId="1" xfId="5" applyFont="1" applyFill="1" applyBorder="1" applyAlignment="1">
      <alignment horizontal="center" vertical="center" wrapText="1"/>
    </xf>
    <xf numFmtId="0" fontId="10" fillId="0" borderId="0" xfId="5" applyFont="1" applyAlignment="1">
      <alignment vertical="center"/>
    </xf>
    <xf numFmtId="164" fontId="10" fillId="0" borderId="0" xfId="1" applyFont="1" applyAlignment="1">
      <alignment vertical="center"/>
    </xf>
    <xf numFmtId="4" fontId="6" fillId="0" borderId="0" xfId="5" applyNumberFormat="1" applyFont="1" applyAlignment="1">
      <alignment vertical="center" wrapText="1"/>
    </xf>
    <xf numFmtId="166" fontId="12" fillId="0" borderId="0" xfId="6" applyNumberFormat="1" applyFont="1" applyAlignment="1">
      <alignment vertical="center" wrapText="1"/>
    </xf>
    <xf numFmtId="0" fontId="6" fillId="0" borderId="0" xfId="5" applyFont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13" fillId="0" borderId="4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4" fillId="0" borderId="13" xfId="0" applyFont="1" applyBorder="1" applyAlignment="1"/>
    <xf numFmtId="0" fontId="13" fillId="0" borderId="5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9" xfId="0" applyFont="1" applyBorder="1" applyAlignment="1"/>
    <xf numFmtId="0" fontId="15" fillId="0" borderId="6" xfId="0" applyFont="1" applyBorder="1" applyAlignment="1">
      <alignment vertical="center"/>
    </xf>
    <xf numFmtId="0" fontId="13" fillId="0" borderId="51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4" fillId="0" borderId="4" xfId="0" applyFont="1" applyBorder="1" applyAlignment="1"/>
  </cellXfs>
  <cellStyles count="11">
    <cellStyle name="Euro" xfId="7"/>
    <cellStyle name="Millares" xfId="1" builtinId="3"/>
    <cellStyle name="Millares 2" xfId="8"/>
    <cellStyle name="Millares_Arbol de problemas gobierno" xfId="4"/>
    <cellStyle name="Millares_Arbol de problemas INFRAESTRUCTURA" xfId="6"/>
    <cellStyle name="Normal" xfId="0" builtinId="0"/>
    <cellStyle name="Normal 2" xfId="9"/>
    <cellStyle name="Normal_Arbol de problemas gobierno" xfId="3"/>
    <cellStyle name="Normal_Arbol de problemas INFRAESTRUCTURA" xfId="5"/>
    <cellStyle name="Porcentaje" xfId="2" builtinId="5"/>
    <cellStyle name="Porcentual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123825</xdr:rowOff>
    </xdr:from>
    <xdr:ext cx="657225" cy="811212"/>
    <xdr:pic>
      <xdr:nvPicPr>
        <xdr:cNvPr id="2" name="2 Imagen" descr="F:\ESCUDOK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657225" cy="811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5"/>
  <sheetViews>
    <sheetView tabSelected="1" topLeftCell="A43" zoomScale="120" zoomScaleNormal="120" workbookViewId="0">
      <selection activeCell="B44" sqref="B44"/>
    </sheetView>
  </sheetViews>
  <sheetFormatPr baseColWidth="10" defaultRowHeight="79.5" customHeight="1" x14ac:dyDescent="0.2"/>
  <cols>
    <col min="1" max="1" width="17.875" style="1" customWidth="1"/>
    <col min="2" max="2" width="30.375" style="1" customWidth="1"/>
    <col min="3" max="3" width="30.875" style="1" customWidth="1"/>
    <col min="4" max="4" width="12.875" style="1" customWidth="1"/>
    <col min="5" max="5" width="25.75" style="1" customWidth="1"/>
    <col min="6" max="6" width="13.25" style="1" customWidth="1"/>
    <col min="7" max="7" width="23.125" style="3" customWidth="1"/>
    <col min="8" max="8" width="20" style="1" customWidth="1"/>
    <col min="9" max="17" width="13.125" style="1" customWidth="1"/>
    <col min="18" max="18" width="11" style="1"/>
    <col min="19" max="19" width="12.625" style="1" customWidth="1"/>
    <col min="20" max="20" width="14.375" style="1" customWidth="1"/>
    <col min="21" max="21" width="20" style="1" customWidth="1"/>
    <col min="22" max="22" width="26.875" style="1" customWidth="1"/>
    <col min="23" max="23" width="11" style="1"/>
    <col min="24" max="24" width="11" style="2"/>
    <col min="25" max="16384" width="11" style="1"/>
  </cols>
  <sheetData>
    <row r="2" spans="1:24" ht="30" customHeight="1" x14ac:dyDescent="0.15">
      <c r="A2" s="175"/>
      <c r="B2" s="174" t="s">
        <v>133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2"/>
      <c r="U2" s="171" t="s">
        <v>132</v>
      </c>
      <c r="V2" s="161"/>
    </row>
    <row r="3" spans="1:24" ht="29.25" customHeight="1" x14ac:dyDescent="0.15">
      <c r="A3" s="170"/>
      <c r="B3" s="169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7"/>
      <c r="U3" s="162" t="s">
        <v>131</v>
      </c>
      <c r="V3" s="161"/>
    </row>
    <row r="4" spans="1:24" ht="30" customHeight="1" x14ac:dyDescent="0.15">
      <c r="A4" s="166"/>
      <c r="B4" s="165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3"/>
      <c r="U4" s="162" t="s">
        <v>130</v>
      </c>
      <c r="V4" s="161"/>
    </row>
    <row r="5" spans="1:24" ht="12.75" x14ac:dyDescent="0.2">
      <c r="A5" s="156"/>
      <c r="B5" s="160"/>
      <c r="C5" s="160"/>
      <c r="D5" s="160"/>
      <c r="E5" s="160"/>
      <c r="F5" s="160"/>
      <c r="G5" s="159"/>
      <c r="H5" s="158"/>
      <c r="I5" s="157"/>
      <c r="J5" s="157"/>
      <c r="K5" s="157"/>
      <c r="L5" s="157"/>
      <c r="M5" s="157"/>
      <c r="N5" s="157"/>
      <c r="O5" s="157"/>
      <c r="P5" s="157"/>
      <c r="Q5" s="157"/>
      <c r="R5" s="156"/>
      <c r="S5" s="156"/>
      <c r="T5" s="156"/>
      <c r="U5" s="156"/>
      <c r="X5" s="1"/>
    </row>
    <row r="6" spans="1:24" ht="18" customHeight="1" x14ac:dyDescent="0.2">
      <c r="A6" s="155" t="s">
        <v>129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4"/>
      <c r="X6" s="1"/>
    </row>
    <row r="7" spans="1:24" ht="12.75" customHeight="1" x14ac:dyDescent="0.2">
      <c r="A7" s="153" t="s">
        <v>128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1"/>
      <c r="X7" s="1"/>
    </row>
    <row r="8" spans="1:24" ht="12.75" customHeight="1" x14ac:dyDescent="0.2">
      <c r="A8" s="150" t="s">
        <v>127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5"/>
      <c r="X8" s="1"/>
    </row>
    <row r="9" spans="1:24" ht="12.75" customHeight="1" x14ac:dyDescent="0.2">
      <c r="A9" s="144" t="s">
        <v>126</v>
      </c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5"/>
      <c r="X9" s="1"/>
    </row>
    <row r="10" spans="1:24" ht="13.5" customHeight="1" thickBot="1" x14ac:dyDescent="0.25">
      <c r="A10" s="147" t="s">
        <v>125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5"/>
      <c r="X10" s="1"/>
    </row>
    <row r="11" spans="1:24" ht="12.75" customHeight="1" thickBot="1" x14ac:dyDescent="0.25">
      <c r="A11" s="144" t="s">
        <v>124</v>
      </c>
      <c r="B11" s="143"/>
      <c r="C11" s="142" t="s">
        <v>29</v>
      </c>
      <c r="D11" s="139"/>
      <c r="E11" s="141" t="s">
        <v>28</v>
      </c>
      <c r="F11" s="140"/>
      <c r="G11" s="140"/>
      <c r="H11" s="139"/>
      <c r="I11" s="138" t="s">
        <v>27</v>
      </c>
      <c r="J11" s="137"/>
      <c r="K11" s="137"/>
      <c r="L11" s="137"/>
      <c r="M11" s="137"/>
      <c r="N11" s="137"/>
      <c r="O11" s="137"/>
      <c r="P11" s="137"/>
      <c r="Q11" s="137"/>
      <c r="R11" s="136"/>
      <c r="S11" s="136"/>
      <c r="T11" s="136"/>
      <c r="U11" s="136"/>
      <c r="V11" s="119" t="s">
        <v>123</v>
      </c>
      <c r="X11" s="1"/>
    </row>
    <row r="12" spans="1:24" ht="12.75" customHeight="1" thickBot="1" x14ac:dyDescent="0.25">
      <c r="A12" s="135"/>
      <c r="B12" s="135"/>
      <c r="C12" s="133"/>
      <c r="D12" s="132"/>
      <c r="E12" s="134"/>
      <c r="F12" s="133"/>
      <c r="G12" s="133"/>
      <c r="H12" s="132"/>
      <c r="I12" s="131"/>
      <c r="J12" s="130" t="s">
        <v>122</v>
      </c>
      <c r="K12" s="130" t="s">
        <v>121</v>
      </c>
      <c r="L12" s="130" t="s">
        <v>122</v>
      </c>
      <c r="M12" s="130" t="s">
        <v>121</v>
      </c>
      <c r="N12" s="130" t="s">
        <v>122</v>
      </c>
      <c r="O12" s="130" t="s">
        <v>121</v>
      </c>
      <c r="P12" s="130" t="s">
        <v>122</v>
      </c>
      <c r="Q12" s="130" t="s">
        <v>121</v>
      </c>
      <c r="R12" s="129"/>
      <c r="S12" s="129"/>
      <c r="T12" s="129"/>
      <c r="U12" s="129"/>
      <c r="V12" s="119"/>
      <c r="X12" s="1"/>
    </row>
    <row r="13" spans="1:24" ht="26.25" customHeight="1" thickBot="1" x14ac:dyDescent="0.25">
      <c r="A13" s="128" t="s">
        <v>120</v>
      </c>
      <c r="B13" s="127"/>
      <c r="C13" s="125" t="s">
        <v>25</v>
      </c>
      <c r="D13" s="126" t="s">
        <v>19</v>
      </c>
      <c r="E13" s="125" t="s">
        <v>25</v>
      </c>
      <c r="F13" s="121" t="s">
        <v>24</v>
      </c>
      <c r="G13" s="121" t="s">
        <v>23</v>
      </c>
      <c r="H13" s="126" t="s">
        <v>22</v>
      </c>
      <c r="I13" s="125" t="s">
        <v>21</v>
      </c>
      <c r="J13" s="124">
        <v>2008</v>
      </c>
      <c r="K13" s="123"/>
      <c r="L13" s="124">
        <v>2009</v>
      </c>
      <c r="M13" s="123"/>
      <c r="N13" s="124">
        <v>2010</v>
      </c>
      <c r="O13" s="123"/>
      <c r="P13" s="124">
        <v>2011</v>
      </c>
      <c r="Q13" s="123"/>
      <c r="R13" s="122" t="s">
        <v>20</v>
      </c>
      <c r="S13" s="121" t="s">
        <v>19</v>
      </c>
      <c r="T13" s="121" t="s">
        <v>18</v>
      </c>
      <c r="U13" s="120" t="s">
        <v>17</v>
      </c>
      <c r="V13" s="119"/>
      <c r="X13" s="1"/>
    </row>
    <row r="14" spans="1:24" ht="79.5" customHeight="1" x14ac:dyDescent="0.2">
      <c r="A14" s="75" t="s">
        <v>119</v>
      </c>
      <c r="B14" s="74" t="s">
        <v>118</v>
      </c>
      <c r="C14" s="92" t="s">
        <v>117</v>
      </c>
      <c r="D14" s="92">
        <v>4</v>
      </c>
      <c r="E14" s="92" t="s">
        <v>116</v>
      </c>
      <c r="F14" s="72">
        <f>(S14/D14)</f>
        <v>0.75</v>
      </c>
      <c r="G14" s="71">
        <v>60000000</v>
      </c>
      <c r="H14" s="92" t="s">
        <v>115</v>
      </c>
      <c r="I14" s="14">
        <v>0.75</v>
      </c>
      <c r="J14" s="69">
        <v>1</v>
      </c>
      <c r="K14" s="69">
        <v>1</v>
      </c>
      <c r="L14" s="69">
        <v>1</v>
      </c>
      <c r="M14" s="69">
        <v>1</v>
      </c>
      <c r="N14" s="69">
        <v>1</v>
      </c>
      <c r="O14" s="69">
        <v>1</v>
      </c>
      <c r="P14" s="69">
        <v>1</v>
      </c>
      <c r="Q14" s="69"/>
      <c r="R14" s="68">
        <f>S14/D14</f>
        <v>0.75</v>
      </c>
      <c r="S14" s="63">
        <f>SUM(K14+M14+O14+Q14)</f>
        <v>3</v>
      </c>
      <c r="T14" s="118">
        <v>90328835</v>
      </c>
      <c r="U14" s="66" t="s">
        <v>67</v>
      </c>
      <c r="V14" s="4"/>
      <c r="X14" s="1"/>
    </row>
    <row r="15" spans="1:24" ht="79.5" customHeight="1" x14ac:dyDescent="0.2">
      <c r="A15" s="26" t="s">
        <v>114</v>
      </c>
      <c r="B15" s="25" t="s">
        <v>113</v>
      </c>
      <c r="C15" s="23" t="s">
        <v>112</v>
      </c>
      <c r="D15" s="23">
        <v>50</v>
      </c>
      <c r="E15" s="23" t="s">
        <v>111</v>
      </c>
      <c r="F15" s="61">
        <f>(S15/D15)</f>
        <v>0.84</v>
      </c>
      <c r="G15" s="24">
        <v>220000000</v>
      </c>
      <c r="H15" s="23" t="s">
        <v>110</v>
      </c>
      <c r="I15" s="14">
        <v>0.75</v>
      </c>
      <c r="J15" s="65">
        <v>15</v>
      </c>
      <c r="K15" s="65">
        <v>15</v>
      </c>
      <c r="L15" s="65">
        <v>12</v>
      </c>
      <c r="M15" s="65">
        <v>12</v>
      </c>
      <c r="N15" s="65">
        <v>10</v>
      </c>
      <c r="O15" s="65">
        <v>15</v>
      </c>
      <c r="P15" s="65">
        <v>8</v>
      </c>
      <c r="Q15" s="65"/>
      <c r="R15" s="59">
        <f>S15/D15</f>
        <v>0.84</v>
      </c>
      <c r="S15" s="63">
        <f>SUM(K15+M15+O15+Q15)</f>
        <v>42</v>
      </c>
      <c r="T15" s="5">
        <v>211165050</v>
      </c>
      <c r="U15" s="21" t="s">
        <v>67</v>
      </c>
      <c r="V15" s="4"/>
      <c r="X15" s="1"/>
    </row>
    <row r="16" spans="1:24" ht="79.5" customHeight="1" x14ac:dyDescent="0.2">
      <c r="A16" s="105" t="s">
        <v>109</v>
      </c>
      <c r="B16" s="18" t="s">
        <v>108</v>
      </c>
      <c r="C16" s="15" t="s">
        <v>107</v>
      </c>
      <c r="D16" s="15">
        <v>50</v>
      </c>
      <c r="E16" s="15" t="s">
        <v>106</v>
      </c>
      <c r="F16" s="17">
        <f>(S16/D16)</f>
        <v>0.32</v>
      </c>
      <c r="G16" s="16">
        <v>70000000</v>
      </c>
      <c r="H16" s="15" t="s">
        <v>105</v>
      </c>
      <c r="I16" s="14">
        <v>0.75</v>
      </c>
      <c r="J16" s="117">
        <v>8</v>
      </c>
      <c r="K16" s="117">
        <v>8</v>
      </c>
      <c r="L16" s="117">
        <v>0</v>
      </c>
      <c r="M16" s="117">
        <v>0</v>
      </c>
      <c r="N16" s="117">
        <v>8</v>
      </c>
      <c r="O16" s="117">
        <v>8</v>
      </c>
      <c r="P16" s="117">
        <v>34</v>
      </c>
      <c r="Q16" s="117"/>
      <c r="R16" s="12">
        <f>S16/D16</f>
        <v>0.32</v>
      </c>
      <c r="S16" s="63">
        <f>SUM(K16+M16+O16+Q16)</f>
        <v>16</v>
      </c>
      <c r="T16" s="10">
        <v>34282500</v>
      </c>
      <c r="U16" s="9" t="s">
        <v>104</v>
      </c>
      <c r="V16" s="4"/>
      <c r="X16" s="1"/>
    </row>
    <row r="17" spans="1:24" ht="79.5" customHeight="1" x14ac:dyDescent="0.2">
      <c r="A17" s="116" t="s">
        <v>103</v>
      </c>
      <c r="B17" s="115"/>
      <c r="C17" s="114" t="s">
        <v>29</v>
      </c>
      <c r="D17" s="112"/>
      <c r="E17" s="114" t="s">
        <v>28</v>
      </c>
      <c r="F17" s="113"/>
      <c r="G17" s="113"/>
      <c r="H17" s="112"/>
      <c r="I17" s="111" t="s">
        <v>27</v>
      </c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09"/>
      <c r="V17" s="94"/>
      <c r="X17" s="1"/>
    </row>
    <row r="18" spans="1:24" ht="79.5" customHeight="1" x14ac:dyDescent="0.2">
      <c r="A18" s="50" t="s">
        <v>102</v>
      </c>
      <c r="B18" s="49"/>
      <c r="C18" s="48" t="s">
        <v>25</v>
      </c>
      <c r="D18" s="47" t="s">
        <v>19</v>
      </c>
      <c r="E18" s="46" t="s">
        <v>25</v>
      </c>
      <c r="F18" s="45" t="s">
        <v>24</v>
      </c>
      <c r="G18" s="44" t="s">
        <v>23</v>
      </c>
      <c r="H18" s="43" t="s">
        <v>22</v>
      </c>
      <c r="I18" s="42" t="s">
        <v>21</v>
      </c>
      <c r="J18" s="41">
        <v>2008</v>
      </c>
      <c r="K18" s="40"/>
      <c r="L18" s="41">
        <v>2009</v>
      </c>
      <c r="M18" s="40"/>
      <c r="N18" s="41">
        <v>2010</v>
      </c>
      <c r="O18" s="40"/>
      <c r="P18" s="41">
        <v>2011</v>
      </c>
      <c r="Q18" s="40"/>
      <c r="R18" s="39" t="s">
        <v>20</v>
      </c>
      <c r="S18" s="38" t="s">
        <v>19</v>
      </c>
      <c r="T18" s="38" t="s">
        <v>18</v>
      </c>
      <c r="U18" s="37" t="s">
        <v>17</v>
      </c>
      <c r="V18" s="36"/>
      <c r="X18" s="1"/>
    </row>
    <row r="19" spans="1:24" ht="79.5" customHeight="1" x14ac:dyDescent="0.2">
      <c r="A19" s="75" t="s">
        <v>101</v>
      </c>
      <c r="B19" s="74" t="s">
        <v>100</v>
      </c>
      <c r="C19" s="108" t="s">
        <v>99</v>
      </c>
      <c r="D19" s="108">
        <v>16</v>
      </c>
      <c r="E19" s="108" t="s">
        <v>98</v>
      </c>
      <c r="F19" s="72">
        <f>(S19/D19)</f>
        <v>0.8125</v>
      </c>
      <c r="G19" s="71">
        <v>80000000</v>
      </c>
      <c r="H19" s="92" t="s">
        <v>93</v>
      </c>
      <c r="I19" s="14">
        <v>0.75</v>
      </c>
      <c r="J19" s="69">
        <v>4</v>
      </c>
      <c r="K19" s="69">
        <v>5</v>
      </c>
      <c r="L19" s="69">
        <v>5</v>
      </c>
      <c r="M19" s="69">
        <v>5</v>
      </c>
      <c r="N19" s="69">
        <v>3</v>
      </c>
      <c r="O19" s="69">
        <v>3</v>
      </c>
      <c r="P19" s="69">
        <v>3</v>
      </c>
      <c r="Q19" s="69"/>
      <c r="R19" s="68">
        <f>S19/D19</f>
        <v>0.8125</v>
      </c>
      <c r="S19" s="63">
        <f>SUM(K19,M19,O19,Q19)</f>
        <v>13</v>
      </c>
      <c r="T19" s="67">
        <v>3297367</v>
      </c>
      <c r="U19" s="66" t="s">
        <v>87</v>
      </c>
      <c r="V19" s="91" t="s">
        <v>92</v>
      </c>
      <c r="X19" s="1"/>
    </row>
    <row r="20" spans="1:24" ht="79.5" customHeight="1" x14ac:dyDescent="0.2">
      <c r="A20" s="26" t="s">
        <v>97</v>
      </c>
      <c r="B20" s="25" t="s">
        <v>96</v>
      </c>
      <c r="C20" s="106" t="s">
        <v>95</v>
      </c>
      <c r="D20" s="106">
        <v>48</v>
      </c>
      <c r="E20" s="106" t="s">
        <v>94</v>
      </c>
      <c r="F20" s="61">
        <f>(S20/D20)</f>
        <v>0.77083333333333337</v>
      </c>
      <c r="G20" s="24">
        <v>20000000</v>
      </c>
      <c r="H20" s="23" t="s">
        <v>93</v>
      </c>
      <c r="I20" s="14">
        <v>0.75</v>
      </c>
      <c r="J20" s="65">
        <v>5</v>
      </c>
      <c r="K20" s="65">
        <v>7</v>
      </c>
      <c r="L20" s="65">
        <v>11</v>
      </c>
      <c r="M20" s="65">
        <v>15</v>
      </c>
      <c r="N20" s="65">
        <v>15</v>
      </c>
      <c r="O20" s="65">
        <v>15</v>
      </c>
      <c r="P20" s="65">
        <v>11</v>
      </c>
      <c r="Q20" s="65"/>
      <c r="R20" s="59">
        <f>S20/D20</f>
        <v>0.77083333333333337</v>
      </c>
      <c r="S20" s="63">
        <f>SUM(K20,M20,O20,Q20)</f>
        <v>37</v>
      </c>
      <c r="T20" s="5">
        <v>5000000</v>
      </c>
      <c r="U20" s="21" t="s">
        <v>87</v>
      </c>
      <c r="V20" s="91" t="s">
        <v>92</v>
      </c>
      <c r="X20" s="1"/>
    </row>
    <row r="21" spans="1:24" ht="79.5" customHeight="1" x14ac:dyDescent="0.2">
      <c r="A21" s="26" t="s">
        <v>91</v>
      </c>
      <c r="B21" s="25" t="s">
        <v>90</v>
      </c>
      <c r="C21" s="25" t="s">
        <v>89</v>
      </c>
      <c r="D21" s="25">
        <v>8</v>
      </c>
      <c r="E21" s="25" t="s">
        <v>88</v>
      </c>
      <c r="F21" s="61">
        <f>(S21/D21)</f>
        <v>1</v>
      </c>
      <c r="G21" s="24">
        <v>6000000</v>
      </c>
      <c r="H21" s="23" t="s">
        <v>80</v>
      </c>
      <c r="I21" s="14">
        <v>0.75</v>
      </c>
      <c r="J21" s="65">
        <v>2</v>
      </c>
      <c r="K21" s="65">
        <v>2</v>
      </c>
      <c r="L21" s="65">
        <v>6</v>
      </c>
      <c r="M21" s="65">
        <v>6</v>
      </c>
      <c r="N21" s="65">
        <v>5</v>
      </c>
      <c r="O21" s="65">
        <v>0</v>
      </c>
      <c r="P21" s="65"/>
      <c r="Q21" s="65"/>
      <c r="R21" s="59">
        <f>S21/D21</f>
        <v>1</v>
      </c>
      <c r="S21" s="63">
        <f>SUM(K21,M21,O21,Q21)</f>
        <v>8</v>
      </c>
      <c r="T21" s="5">
        <v>8297367</v>
      </c>
      <c r="U21" s="21" t="s">
        <v>87</v>
      </c>
      <c r="V21" s="4"/>
      <c r="X21" s="1"/>
    </row>
    <row r="22" spans="1:24" ht="79.5" customHeight="1" x14ac:dyDescent="0.2">
      <c r="A22" s="58" t="s">
        <v>86</v>
      </c>
      <c r="B22" s="57"/>
      <c r="C22" s="56" t="s">
        <v>29</v>
      </c>
      <c r="D22" s="54"/>
      <c r="E22" s="56" t="s">
        <v>28</v>
      </c>
      <c r="F22" s="55"/>
      <c r="G22" s="55"/>
      <c r="H22" s="54"/>
      <c r="I22" s="53" t="s">
        <v>27</v>
      </c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1"/>
      <c r="X22" s="1"/>
    </row>
    <row r="23" spans="1:24" ht="79.5" customHeight="1" x14ac:dyDescent="0.2">
      <c r="A23" s="50" t="s">
        <v>85</v>
      </c>
      <c r="B23" s="49"/>
      <c r="C23" s="48" t="s">
        <v>25</v>
      </c>
      <c r="D23" s="47" t="s">
        <v>19</v>
      </c>
      <c r="E23" s="46" t="s">
        <v>25</v>
      </c>
      <c r="F23" s="45" t="s">
        <v>24</v>
      </c>
      <c r="G23" s="44" t="s">
        <v>23</v>
      </c>
      <c r="H23" s="43" t="s">
        <v>22</v>
      </c>
      <c r="I23" s="42" t="s">
        <v>21</v>
      </c>
      <c r="J23" s="41">
        <v>2008</v>
      </c>
      <c r="K23" s="40"/>
      <c r="L23" s="41">
        <v>2009</v>
      </c>
      <c r="M23" s="40"/>
      <c r="N23" s="41">
        <v>2010</v>
      </c>
      <c r="O23" s="40"/>
      <c r="P23" s="41">
        <v>2011</v>
      </c>
      <c r="Q23" s="40"/>
      <c r="R23" s="39" t="s">
        <v>20</v>
      </c>
      <c r="S23" s="38" t="s">
        <v>19</v>
      </c>
      <c r="T23" s="38" t="s">
        <v>18</v>
      </c>
      <c r="U23" s="37" t="s">
        <v>17</v>
      </c>
      <c r="V23" s="36"/>
      <c r="X23" s="1"/>
    </row>
    <row r="24" spans="1:24" ht="79.5" customHeight="1" x14ac:dyDescent="0.2">
      <c r="A24" s="75" t="s">
        <v>84</v>
      </c>
      <c r="B24" s="74" t="s">
        <v>83</v>
      </c>
      <c r="C24" s="73" t="s">
        <v>82</v>
      </c>
      <c r="D24" s="73">
        <v>12</v>
      </c>
      <c r="E24" s="73" t="s">
        <v>81</v>
      </c>
      <c r="F24" s="72">
        <f>(S24/D24)</f>
        <v>1</v>
      </c>
      <c r="G24" s="71">
        <v>12000000</v>
      </c>
      <c r="H24" s="92" t="s">
        <v>80</v>
      </c>
      <c r="I24" s="14">
        <v>0.75</v>
      </c>
      <c r="J24" s="69">
        <v>3</v>
      </c>
      <c r="K24" s="69">
        <v>3</v>
      </c>
      <c r="L24" s="69">
        <v>4</v>
      </c>
      <c r="M24" s="69">
        <v>4</v>
      </c>
      <c r="N24" s="69">
        <v>3</v>
      </c>
      <c r="O24" s="69">
        <v>5</v>
      </c>
      <c r="P24" s="69">
        <v>0</v>
      </c>
      <c r="Q24" s="69"/>
      <c r="R24" s="68">
        <f>S24/D24</f>
        <v>1</v>
      </c>
      <c r="S24" s="63">
        <f>SUM(K24,M24,O24,Q24)</f>
        <v>12</v>
      </c>
      <c r="T24" s="67">
        <v>5000000</v>
      </c>
      <c r="U24" s="66" t="s">
        <v>75</v>
      </c>
      <c r="V24" s="91"/>
      <c r="X24" s="1"/>
    </row>
    <row r="25" spans="1:24" ht="79.5" customHeight="1" x14ac:dyDescent="0.2">
      <c r="A25" s="26" t="s">
        <v>79</v>
      </c>
      <c r="B25" s="25" t="s">
        <v>78</v>
      </c>
      <c r="C25" s="106" t="s">
        <v>77</v>
      </c>
      <c r="D25" s="107">
        <v>5</v>
      </c>
      <c r="E25" s="106" t="s">
        <v>76</v>
      </c>
      <c r="F25" s="61">
        <f>(S25/D25)</f>
        <v>0.8</v>
      </c>
      <c r="G25" s="24">
        <v>8000000</v>
      </c>
      <c r="H25" s="23" t="s">
        <v>50</v>
      </c>
      <c r="I25" s="14">
        <v>0.75</v>
      </c>
      <c r="J25" s="65">
        <v>1</v>
      </c>
      <c r="K25" s="65">
        <v>1</v>
      </c>
      <c r="L25" s="65">
        <v>2</v>
      </c>
      <c r="M25" s="65">
        <v>2</v>
      </c>
      <c r="N25" s="65">
        <v>1</v>
      </c>
      <c r="O25" s="65">
        <v>1</v>
      </c>
      <c r="P25" s="65">
        <v>1</v>
      </c>
      <c r="Q25" s="65"/>
      <c r="R25" s="68">
        <f>S25/D25</f>
        <v>0.8</v>
      </c>
      <c r="S25" s="63">
        <f>SUM(K25,M25,O25,Q25)</f>
        <v>4</v>
      </c>
      <c r="T25" s="5">
        <v>3297367</v>
      </c>
      <c r="U25" s="66" t="s">
        <v>75</v>
      </c>
      <c r="V25" s="4"/>
      <c r="X25" s="1"/>
    </row>
    <row r="26" spans="1:24" ht="79.5" customHeight="1" x14ac:dyDescent="0.2">
      <c r="A26" s="58" t="s">
        <v>74</v>
      </c>
      <c r="B26" s="57"/>
      <c r="C26" s="56" t="s">
        <v>29</v>
      </c>
      <c r="D26" s="54"/>
      <c r="E26" s="56" t="s">
        <v>28</v>
      </c>
      <c r="F26" s="55"/>
      <c r="G26" s="55"/>
      <c r="H26" s="54"/>
      <c r="I26" s="53" t="s">
        <v>27</v>
      </c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1"/>
      <c r="X26" s="1"/>
    </row>
    <row r="27" spans="1:24" ht="79.5" customHeight="1" x14ac:dyDescent="0.2">
      <c r="A27" s="50" t="s">
        <v>73</v>
      </c>
      <c r="B27" s="49"/>
      <c r="C27" s="48" t="s">
        <v>25</v>
      </c>
      <c r="D27" s="47" t="s">
        <v>19</v>
      </c>
      <c r="E27" s="46" t="s">
        <v>25</v>
      </c>
      <c r="F27" s="45" t="s">
        <v>24</v>
      </c>
      <c r="G27" s="44" t="s">
        <v>23</v>
      </c>
      <c r="H27" s="43" t="s">
        <v>22</v>
      </c>
      <c r="I27" s="42" t="s">
        <v>21</v>
      </c>
      <c r="J27" s="41">
        <v>2008</v>
      </c>
      <c r="K27" s="40"/>
      <c r="L27" s="41">
        <v>2009</v>
      </c>
      <c r="M27" s="40"/>
      <c r="N27" s="41">
        <v>2010</v>
      </c>
      <c r="O27" s="40"/>
      <c r="P27" s="41">
        <v>2011</v>
      </c>
      <c r="Q27" s="40"/>
      <c r="R27" s="39" t="s">
        <v>20</v>
      </c>
      <c r="S27" s="38" t="s">
        <v>19</v>
      </c>
      <c r="T27" s="38" t="s">
        <v>18</v>
      </c>
      <c r="U27" s="37" t="s">
        <v>17</v>
      </c>
      <c r="V27" s="36"/>
      <c r="X27" s="1"/>
    </row>
    <row r="28" spans="1:24" ht="79.5" customHeight="1" thickBot="1" x14ac:dyDescent="0.25">
      <c r="A28" s="105" t="s">
        <v>72</v>
      </c>
      <c r="B28" s="35" t="s">
        <v>71</v>
      </c>
      <c r="C28" s="104" t="s">
        <v>70</v>
      </c>
      <c r="D28" s="104">
        <v>3</v>
      </c>
      <c r="E28" s="104" t="s">
        <v>69</v>
      </c>
      <c r="F28" s="34">
        <f>(S28/D28)</f>
        <v>1</v>
      </c>
      <c r="G28" s="33">
        <v>280000000</v>
      </c>
      <c r="H28" s="32" t="s">
        <v>68</v>
      </c>
      <c r="I28" s="14">
        <v>0.75</v>
      </c>
      <c r="J28" s="103">
        <v>1</v>
      </c>
      <c r="K28" s="103">
        <v>1</v>
      </c>
      <c r="L28" s="103">
        <v>2</v>
      </c>
      <c r="M28" s="103">
        <v>2</v>
      </c>
      <c r="N28" s="103"/>
      <c r="O28" s="103"/>
      <c r="P28" s="103"/>
      <c r="Q28" s="103"/>
      <c r="R28" s="30">
        <f>S28/D28</f>
        <v>1</v>
      </c>
      <c r="S28" s="102">
        <f>SUM(K28,M28,O28,Q28)</f>
        <v>3</v>
      </c>
      <c r="T28" s="29">
        <v>338800365</v>
      </c>
      <c r="U28" s="28" t="s">
        <v>67</v>
      </c>
      <c r="V28" s="91"/>
      <c r="X28" s="1"/>
    </row>
    <row r="29" spans="1:24" ht="79.5" customHeight="1" x14ac:dyDescent="0.2">
      <c r="A29" s="101" t="s">
        <v>66</v>
      </c>
      <c r="B29" s="100"/>
      <c r="C29" s="99" t="s">
        <v>29</v>
      </c>
      <c r="D29" s="97"/>
      <c r="E29" s="99" t="s">
        <v>28</v>
      </c>
      <c r="F29" s="98"/>
      <c r="G29" s="98"/>
      <c r="H29" s="97"/>
      <c r="I29" s="96" t="s">
        <v>27</v>
      </c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4"/>
      <c r="X29" s="1"/>
    </row>
    <row r="30" spans="1:24" ht="79.5" customHeight="1" x14ac:dyDescent="0.2">
      <c r="A30" s="50" t="s">
        <v>65</v>
      </c>
      <c r="B30" s="49"/>
      <c r="C30" s="48" t="s">
        <v>25</v>
      </c>
      <c r="D30" s="93" t="s">
        <v>19</v>
      </c>
      <c r="E30" s="46" t="s">
        <v>25</v>
      </c>
      <c r="F30" s="45" t="s">
        <v>24</v>
      </c>
      <c r="G30" s="44" t="s">
        <v>23</v>
      </c>
      <c r="H30" s="43" t="s">
        <v>22</v>
      </c>
      <c r="I30" s="42" t="s">
        <v>21</v>
      </c>
      <c r="J30" s="41">
        <v>2008</v>
      </c>
      <c r="K30" s="40"/>
      <c r="L30" s="41">
        <v>2009</v>
      </c>
      <c r="M30" s="40"/>
      <c r="N30" s="41">
        <v>2010</v>
      </c>
      <c r="O30" s="40"/>
      <c r="P30" s="41">
        <v>2011</v>
      </c>
      <c r="Q30" s="40"/>
      <c r="R30" s="39" t="s">
        <v>20</v>
      </c>
      <c r="S30" s="38" t="s">
        <v>19</v>
      </c>
      <c r="T30" s="38" t="s">
        <v>18</v>
      </c>
      <c r="U30" s="37" t="s">
        <v>17</v>
      </c>
      <c r="V30" s="36"/>
      <c r="X30" s="1"/>
    </row>
    <row r="31" spans="1:24" ht="79.5" customHeight="1" x14ac:dyDescent="0.2">
      <c r="A31" s="75" t="s">
        <v>64</v>
      </c>
      <c r="B31" s="74" t="s">
        <v>63</v>
      </c>
      <c r="C31" s="73" t="s">
        <v>62</v>
      </c>
      <c r="D31" s="73">
        <v>12</v>
      </c>
      <c r="E31" s="73" t="s">
        <v>61</v>
      </c>
      <c r="F31" s="72">
        <f>(S31/D31)</f>
        <v>0.66666666666666663</v>
      </c>
      <c r="G31" s="71">
        <v>30000000</v>
      </c>
      <c r="H31" s="92" t="s">
        <v>50</v>
      </c>
      <c r="I31" s="14">
        <v>0.75</v>
      </c>
      <c r="J31" s="69">
        <v>3</v>
      </c>
      <c r="K31" s="69">
        <v>3</v>
      </c>
      <c r="L31" s="69">
        <v>5</v>
      </c>
      <c r="M31" s="69">
        <v>5</v>
      </c>
      <c r="N31" s="69">
        <v>2</v>
      </c>
      <c r="O31" s="69">
        <v>0</v>
      </c>
      <c r="P31" s="69"/>
      <c r="Q31" s="69"/>
      <c r="R31" s="68">
        <f>S31/D31</f>
        <v>0.66666666666666663</v>
      </c>
      <c r="S31" s="63">
        <f>SUM(K31,M31,O31,Q31)</f>
        <v>8</v>
      </c>
      <c r="T31" s="67"/>
      <c r="U31" s="66" t="s">
        <v>49</v>
      </c>
      <c r="V31" s="91" t="s">
        <v>60</v>
      </c>
      <c r="X31" s="1"/>
    </row>
    <row r="32" spans="1:24" ht="79.5" customHeight="1" x14ac:dyDescent="0.2">
      <c r="A32" s="26" t="s">
        <v>59</v>
      </c>
      <c r="B32" s="25" t="s">
        <v>58</v>
      </c>
      <c r="C32" s="62" t="s">
        <v>57</v>
      </c>
      <c r="D32" s="62">
        <v>4</v>
      </c>
      <c r="E32" s="62" t="s">
        <v>56</v>
      </c>
      <c r="F32" s="61">
        <f>(S32/D32)</f>
        <v>1</v>
      </c>
      <c r="G32" s="24">
        <v>60000000</v>
      </c>
      <c r="H32" s="23" t="s">
        <v>50</v>
      </c>
      <c r="I32" s="14">
        <v>0.75</v>
      </c>
      <c r="J32" s="65">
        <v>0</v>
      </c>
      <c r="K32" s="65">
        <v>0</v>
      </c>
      <c r="L32" s="65">
        <v>0</v>
      </c>
      <c r="M32" s="65">
        <v>0</v>
      </c>
      <c r="N32" s="65">
        <v>4</v>
      </c>
      <c r="O32" s="65">
        <v>4</v>
      </c>
      <c r="P32" s="65"/>
      <c r="Q32" s="65"/>
      <c r="R32" s="59">
        <f>S32/D32</f>
        <v>1</v>
      </c>
      <c r="S32" s="63">
        <f>SUM(K32,M32,O32,Q32)</f>
        <v>4</v>
      </c>
      <c r="T32" s="90">
        <v>74205750</v>
      </c>
      <c r="U32" s="21" t="s">
        <v>49</v>
      </c>
      <c r="V32" s="4" t="s">
        <v>55</v>
      </c>
      <c r="X32" s="1"/>
    </row>
    <row r="33" spans="1:24" ht="79.5" customHeight="1" x14ac:dyDescent="0.2">
      <c r="A33" s="26" t="s">
        <v>54</v>
      </c>
      <c r="B33" s="25" t="s">
        <v>53</v>
      </c>
      <c r="C33" s="62" t="s">
        <v>52</v>
      </c>
      <c r="D33" s="62">
        <v>27</v>
      </c>
      <c r="E33" s="62" t="s">
        <v>51</v>
      </c>
      <c r="F33" s="61">
        <f>(S33/D33)</f>
        <v>0.62962962962962965</v>
      </c>
      <c r="G33" s="24">
        <v>12000000</v>
      </c>
      <c r="H33" s="23" t="s">
        <v>50</v>
      </c>
      <c r="I33" s="14">
        <v>0.75</v>
      </c>
      <c r="J33" s="65">
        <v>0</v>
      </c>
      <c r="K33" s="65">
        <v>0</v>
      </c>
      <c r="L33" s="65">
        <v>3</v>
      </c>
      <c r="M33" s="65">
        <v>17</v>
      </c>
      <c r="N33" s="65">
        <v>5</v>
      </c>
      <c r="O33" s="65">
        <v>0</v>
      </c>
      <c r="P33" s="65">
        <v>10</v>
      </c>
      <c r="Q33" s="65"/>
      <c r="R33" s="59">
        <f>S33/D33</f>
        <v>0.62962962962962965</v>
      </c>
      <c r="S33" s="63">
        <f>SUM(K33,M33,O33,Q33)</f>
        <v>17</v>
      </c>
      <c r="T33" s="5">
        <v>24750000</v>
      </c>
      <c r="U33" s="21" t="s">
        <v>49</v>
      </c>
      <c r="V33" s="4"/>
      <c r="X33" s="1"/>
    </row>
    <row r="34" spans="1:24" ht="79.5" customHeight="1" x14ac:dyDescent="0.2">
      <c r="A34" s="58" t="s">
        <v>48</v>
      </c>
      <c r="B34" s="57"/>
      <c r="C34" s="56" t="s">
        <v>29</v>
      </c>
      <c r="D34" s="54"/>
      <c r="E34" s="56" t="s">
        <v>28</v>
      </c>
      <c r="F34" s="55"/>
      <c r="G34" s="55"/>
      <c r="H34" s="54"/>
      <c r="I34" s="53" t="s">
        <v>27</v>
      </c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1"/>
      <c r="X34" s="1"/>
    </row>
    <row r="35" spans="1:24" ht="79.5" customHeight="1" thickBot="1" x14ac:dyDescent="0.25">
      <c r="A35" s="89" t="s">
        <v>47</v>
      </c>
      <c r="B35" s="88"/>
      <c r="C35" s="87" t="s">
        <v>25</v>
      </c>
      <c r="D35" s="86" t="s">
        <v>19</v>
      </c>
      <c r="E35" s="85" t="s">
        <v>25</v>
      </c>
      <c r="F35" s="84" t="s">
        <v>24</v>
      </c>
      <c r="G35" s="83" t="s">
        <v>23</v>
      </c>
      <c r="H35" s="82" t="s">
        <v>22</v>
      </c>
      <c r="I35" s="81" t="s">
        <v>21</v>
      </c>
      <c r="J35" s="80">
        <v>2008</v>
      </c>
      <c r="K35" s="79"/>
      <c r="L35" s="80">
        <v>2009</v>
      </c>
      <c r="M35" s="79"/>
      <c r="N35" s="80">
        <v>2010</v>
      </c>
      <c r="O35" s="79"/>
      <c r="P35" s="80">
        <v>2011</v>
      </c>
      <c r="Q35" s="79"/>
      <c r="R35" s="78" t="s">
        <v>20</v>
      </c>
      <c r="S35" s="77" t="s">
        <v>19</v>
      </c>
      <c r="T35" s="77" t="s">
        <v>18</v>
      </c>
      <c r="U35" s="76" t="s">
        <v>17</v>
      </c>
      <c r="V35" s="36"/>
      <c r="X35" s="1"/>
    </row>
    <row r="36" spans="1:24" ht="79.5" customHeight="1" x14ac:dyDescent="0.2">
      <c r="A36" s="75" t="s">
        <v>46</v>
      </c>
      <c r="B36" s="74" t="s">
        <v>45</v>
      </c>
      <c r="C36" s="73" t="s">
        <v>44</v>
      </c>
      <c r="D36" s="73">
        <v>208</v>
      </c>
      <c r="E36" s="73" t="s">
        <v>43</v>
      </c>
      <c r="F36" s="72">
        <f>(S36/D36)</f>
        <v>0.99519230769230771</v>
      </c>
      <c r="G36" s="71">
        <v>8000000</v>
      </c>
      <c r="H36" s="70" t="s">
        <v>32</v>
      </c>
      <c r="I36" s="14">
        <v>0.75</v>
      </c>
      <c r="J36" s="69">
        <v>72</v>
      </c>
      <c r="K36" s="69">
        <v>72</v>
      </c>
      <c r="L36" s="69">
        <v>75</v>
      </c>
      <c r="M36" s="69">
        <v>75</v>
      </c>
      <c r="N36" s="69">
        <v>70</v>
      </c>
      <c r="O36" s="69">
        <v>60</v>
      </c>
      <c r="P36" s="69"/>
      <c r="Q36" s="69"/>
      <c r="R36" s="68">
        <f>S36/D36</f>
        <v>0.99519230769230771</v>
      </c>
      <c r="S36" s="63">
        <f>SUM(K36,M36,O36,Q36)</f>
        <v>207</v>
      </c>
      <c r="T36" s="67">
        <v>5010814</v>
      </c>
      <c r="U36" s="66" t="s">
        <v>42</v>
      </c>
      <c r="V36" s="4" t="s">
        <v>41</v>
      </c>
      <c r="X36" s="1"/>
    </row>
    <row r="37" spans="1:24" ht="79.5" customHeight="1" x14ac:dyDescent="0.2">
      <c r="A37" s="26" t="s">
        <v>40</v>
      </c>
      <c r="B37" s="25" t="s">
        <v>39</v>
      </c>
      <c r="C37" s="62" t="s">
        <v>38</v>
      </c>
      <c r="D37" s="62">
        <f>32*4</f>
        <v>128</v>
      </c>
      <c r="E37" s="62" t="s">
        <v>37</v>
      </c>
      <c r="F37" s="61">
        <f>(S37/D37)</f>
        <v>1</v>
      </c>
      <c r="G37" s="24">
        <v>4000000</v>
      </c>
      <c r="H37" s="60" t="s">
        <v>32</v>
      </c>
      <c r="I37" s="14">
        <v>0.75</v>
      </c>
      <c r="J37" s="65">
        <v>80</v>
      </c>
      <c r="K37" s="65">
        <v>75</v>
      </c>
      <c r="L37" s="65">
        <v>55</v>
      </c>
      <c r="M37" s="65">
        <v>53</v>
      </c>
      <c r="N37" s="65">
        <v>18</v>
      </c>
      <c r="O37" s="65">
        <v>0</v>
      </c>
      <c r="P37" s="65"/>
      <c r="Q37" s="65"/>
      <c r="R37" s="59">
        <f>S37/D37</f>
        <v>1</v>
      </c>
      <c r="S37" s="63">
        <f>SUM(K37,M37,O37,Q37)</f>
        <v>128</v>
      </c>
      <c r="T37" s="5"/>
      <c r="U37" s="21" t="s">
        <v>31</v>
      </c>
      <c r="V37" s="4"/>
      <c r="X37" s="1"/>
    </row>
    <row r="38" spans="1:24" ht="79.5" customHeight="1" x14ac:dyDescent="0.2">
      <c r="A38" s="26" t="s">
        <v>36</v>
      </c>
      <c r="B38" s="25" t="s">
        <v>35</v>
      </c>
      <c r="C38" s="62" t="s">
        <v>34</v>
      </c>
      <c r="D38" s="62">
        <v>502</v>
      </c>
      <c r="E38" s="62" t="s">
        <v>33</v>
      </c>
      <c r="F38" s="61">
        <f>(S38/D38)</f>
        <v>0.74701195219123506</v>
      </c>
      <c r="G38" s="24">
        <v>8000000</v>
      </c>
      <c r="H38" s="60" t="s">
        <v>32</v>
      </c>
      <c r="I38" s="14">
        <v>0.75</v>
      </c>
      <c r="J38" s="65">
        <v>125</v>
      </c>
      <c r="K38" s="65">
        <v>125</v>
      </c>
      <c r="L38" s="65">
        <v>125</v>
      </c>
      <c r="M38" s="65">
        <v>125</v>
      </c>
      <c r="N38" s="65">
        <v>125</v>
      </c>
      <c r="O38" s="64">
        <v>125</v>
      </c>
      <c r="P38" s="64">
        <v>125</v>
      </c>
      <c r="Q38" s="64"/>
      <c r="R38" s="59">
        <f>S38/D38</f>
        <v>0.74701195219123506</v>
      </c>
      <c r="S38" s="63">
        <f>SUM(K38,M38,O38,Q38)</f>
        <v>375</v>
      </c>
      <c r="T38" s="5"/>
      <c r="U38" s="21" t="s">
        <v>31</v>
      </c>
      <c r="V38" s="4"/>
      <c r="X38" s="1"/>
    </row>
    <row r="39" spans="1:24" ht="44.25" customHeight="1" x14ac:dyDescent="0.2">
      <c r="A39" s="26"/>
      <c r="B39" s="25"/>
      <c r="C39" s="62"/>
      <c r="D39" s="62"/>
      <c r="E39" s="62"/>
      <c r="F39" s="61"/>
      <c r="G39" s="24">
        <f>SUM(G1:G38)</f>
        <v>878000000</v>
      </c>
      <c r="H39" s="60"/>
      <c r="I39" s="14"/>
      <c r="J39" s="14"/>
      <c r="K39" s="14"/>
      <c r="L39" s="14"/>
      <c r="M39" s="14"/>
      <c r="N39" s="14"/>
      <c r="O39" s="14"/>
      <c r="P39" s="14"/>
      <c r="Q39" s="14"/>
      <c r="R39" s="59">
        <f>SUM(R14,R15,R16,R19,R20,R21,R24,R25,R28,R31,R32,R33,R36,R37,R38)/15</f>
        <v>0.82212225930087823</v>
      </c>
      <c r="S39" s="4"/>
      <c r="T39" s="5">
        <f>SUM(T14:T38)</f>
        <v>803435415</v>
      </c>
      <c r="U39" s="4"/>
      <c r="V39" s="4"/>
      <c r="X39" s="1"/>
    </row>
    <row r="40" spans="1:24" ht="79.5" customHeight="1" x14ac:dyDescent="0.2">
      <c r="A40" s="58" t="s">
        <v>30</v>
      </c>
      <c r="B40" s="57"/>
      <c r="C40" s="56" t="s">
        <v>29</v>
      </c>
      <c r="D40" s="54"/>
      <c r="E40" s="56" t="s">
        <v>28</v>
      </c>
      <c r="F40" s="55"/>
      <c r="G40" s="55"/>
      <c r="H40" s="54"/>
      <c r="I40" s="53" t="s">
        <v>27</v>
      </c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1"/>
      <c r="X40" s="1"/>
    </row>
    <row r="41" spans="1:24" ht="79.5" customHeight="1" thickBot="1" x14ac:dyDescent="0.25">
      <c r="A41" s="50" t="s">
        <v>26</v>
      </c>
      <c r="B41" s="49"/>
      <c r="C41" s="48" t="s">
        <v>25</v>
      </c>
      <c r="D41" s="47" t="s">
        <v>19</v>
      </c>
      <c r="E41" s="46" t="s">
        <v>25</v>
      </c>
      <c r="F41" s="45" t="s">
        <v>24</v>
      </c>
      <c r="G41" s="44" t="s">
        <v>23</v>
      </c>
      <c r="H41" s="43" t="s">
        <v>22</v>
      </c>
      <c r="I41" s="42" t="s">
        <v>21</v>
      </c>
      <c r="J41" s="41">
        <v>2008</v>
      </c>
      <c r="K41" s="40"/>
      <c r="L41" s="41">
        <v>2009</v>
      </c>
      <c r="M41" s="40"/>
      <c r="N41" s="41">
        <v>2010</v>
      </c>
      <c r="O41" s="40"/>
      <c r="P41" s="41">
        <v>2011</v>
      </c>
      <c r="Q41" s="40"/>
      <c r="R41" s="39" t="s">
        <v>20</v>
      </c>
      <c r="S41" s="38" t="s">
        <v>19</v>
      </c>
      <c r="T41" s="38" t="s">
        <v>18</v>
      </c>
      <c r="U41" s="37" t="s">
        <v>17</v>
      </c>
      <c r="V41" s="36"/>
      <c r="X41" s="1"/>
    </row>
    <row r="42" spans="1:24" ht="79.5" customHeight="1" thickBot="1" x14ac:dyDescent="0.25">
      <c r="A42" s="26">
        <v>7.1</v>
      </c>
      <c r="B42" s="35" t="s">
        <v>16</v>
      </c>
      <c r="C42" s="35" t="s">
        <v>15</v>
      </c>
      <c r="D42" s="35">
        <v>1</v>
      </c>
      <c r="E42" s="32" t="s">
        <v>14</v>
      </c>
      <c r="F42" s="34">
        <f>(S42/D42)</f>
        <v>1</v>
      </c>
      <c r="G42" s="33">
        <v>500000</v>
      </c>
      <c r="H42" s="32" t="s">
        <v>13</v>
      </c>
      <c r="I42" s="14">
        <v>0.75</v>
      </c>
      <c r="J42" s="31">
        <v>0.25</v>
      </c>
      <c r="K42" s="31">
        <v>0.5</v>
      </c>
      <c r="L42" s="31">
        <v>0.25</v>
      </c>
      <c r="M42" s="31">
        <v>0.5</v>
      </c>
      <c r="N42" s="31"/>
      <c r="O42" s="31"/>
      <c r="P42" s="31"/>
      <c r="Q42" s="31"/>
      <c r="R42" s="30">
        <f>S42/D42</f>
        <v>1</v>
      </c>
      <c r="S42" s="22">
        <f>SUM(K42,M42,O42,Q42)</f>
        <v>1</v>
      </c>
      <c r="T42" s="29">
        <v>1500000</v>
      </c>
      <c r="U42" s="28" t="s">
        <v>1</v>
      </c>
      <c r="V42" s="27" t="s">
        <v>12</v>
      </c>
      <c r="X42" s="1"/>
    </row>
    <row r="43" spans="1:24" ht="79.5" customHeight="1" thickBot="1" x14ac:dyDescent="0.25">
      <c r="A43" s="26">
        <v>7.2</v>
      </c>
      <c r="B43" s="25" t="s">
        <v>11</v>
      </c>
      <c r="C43" s="25" t="s">
        <v>10</v>
      </c>
      <c r="D43" s="25">
        <v>1</v>
      </c>
      <c r="E43" s="23" t="s">
        <v>9</v>
      </c>
      <c r="F43" s="17">
        <f>(S43/D43)</f>
        <v>1</v>
      </c>
      <c r="G43" s="24">
        <v>12000000</v>
      </c>
      <c r="H43" s="23" t="s">
        <v>8</v>
      </c>
      <c r="I43" s="14">
        <v>0.75</v>
      </c>
      <c r="J43" s="13">
        <v>0.25</v>
      </c>
      <c r="K43" s="13">
        <v>1</v>
      </c>
      <c r="L43" s="13"/>
      <c r="M43" s="13"/>
      <c r="N43" s="13"/>
      <c r="O43" s="13"/>
      <c r="P43" s="13"/>
      <c r="Q43" s="13"/>
      <c r="R43" s="12">
        <f>S43/D43</f>
        <v>1</v>
      </c>
      <c r="S43" s="22">
        <f>SUM(K43,M43,O43,Q43)</f>
        <v>1</v>
      </c>
      <c r="T43" s="5">
        <v>12000000</v>
      </c>
      <c r="U43" s="21" t="s">
        <v>7</v>
      </c>
      <c r="V43" s="20" t="s">
        <v>6</v>
      </c>
      <c r="X43" s="1"/>
    </row>
    <row r="44" spans="1:24" ht="79.5" customHeight="1" x14ac:dyDescent="0.2">
      <c r="A44" s="19">
        <v>7.3</v>
      </c>
      <c r="B44" s="18" t="s">
        <v>5</v>
      </c>
      <c r="C44" s="18" t="s">
        <v>4</v>
      </c>
      <c r="D44" s="18">
        <v>3</v>
      </c>
      <c r="E44" s="15" t="s">
        <v>3</v>
      </c>
      <c r="F44" s="17">
        <v>3</v>
      </c>
      <c r="G44" s="16">
        <v>10000000</v>
      </c>
      <c r="H44" s="15" t="s">
        <v>2</v>
      </c>
      <c r="I44" s="14">
        <v>0.75</v>
      </c>
      <c r="J44" s="13">
        <v>1</v>
      </c>
      <c r="K44" s="13">
        <v>2</v>
      </c>
      <c r="L44" s="13">
        <v>1</v>
      </c>
      <c r="M44" s="13">
        <v>0.8</v>
      </c>
      <c r="N44" s="13">
        <v>1</v>
      </c>
      <c r="O44" s="13">
        <v>0.1</v>
      </c>
      <c r="P44" s="13"/>
      <c r="Q44" s="13"/>
      <c r="R44" s="12">
        <v>0.96</v>
      </c>
      <c r="S44" s="11">
        <f>SUM(K44,M44,O44,Q44)</f>
        <v>2.9</v>
      </c>
      <c r="T44" s="10">
        <v>11000000</v>
      </c>
      <c r="U44" s="9" t="s">
        <v>1</v>
      </c>
      <c r="V44" s="8" t="s">
        <v>0</v>
      </c>
      <c r="X44" s="1"/>
    </row>
    <row r="45" spans="1:24" ht="79.5" customHeight="1" x14ac:dyDescent="0.2">
      <c r="A45" s="4"/>
      <c r="B45" s="4"/>
      <c r="C45" s="4"/>
      <c r="D45" s="4"/>
      <c r="E45" s="4"/>
      <c r="F45" s="4"/>
      <c r="G45" s="7">
        <f>SUM(G42:G44)</f>
        <v>22500000</v>
      </c>
      <c r="H45" s="4"/>
      <c r="I45" s="6"/>
      <c r="J45" s="4"/>
      <c r="K45" s="4"/>
      <c r="L45" s="4"/>
      <c r="M45" s="4"/>
      <c r="N45" s="4"/>
      <c r="O45" s="4"/>
      <c r="P45" s="4"/>
      <c r="Q45" s="4"/>
      <c r="R45" s="6">
        <f>SUM(R42,R43,R44)/3</f>
        <v>0.98666666666666669</v>
      </c>
      <c r="S45" s="4"/>
      <c r="T45" s="5">
        <f>SUM(T42:T44)</f>
        <v>24500000</v>
      </c>
      <c r="U45" s="4"/>
      <c r="V45" s="4"/>
    </row>
  </sheetData>
  <mergeCells count="70">
    <mergeCell ref="B2:T4"/>
    <mergeCell ref="A6:U6"/>
    <mergeCell ref="A7:U7"/>
    <mergeCell ref="A8:U8"/>
    <mergeCell ref="A9:U9"/>
    <mergeCell ref="A10:U10"/>
    <mergeCell ref="A11:B11"/>
    <mergeCell ref="C11:D11"/>
    <mergeCell ref="E11:H11"/>
    <mergeCell ref="I11:U11"/>
    <mergeCell ref="V11:V13"/>
    <mergeCell ref="A13:B13"/>
    <mergeCell ref="J13:K13"/>
    <mergeCell ref="L13:M13"/>
    <mergeCell ref="N13:O13"/>
    <mergeCell ref="P13:Q13"/>
    <mergeCell ref="A17:B17"/>
    <mergeCell ref="C17:D17"/>
    <mergeCell ref="E17:H17"/>
    <mergeCell ref="I17:U17"/>
    <mergeCell ref="A18:B18"/>
    <mergeCell ref="A22:B22"/>
    <mergeCell ref="C22:D22"/>
    <mergeCell ref="E22:H22"/>
    <mergeCell ref="I22:U22"/>
    <mergeCell ref="A23:B23"/>
    <mergeCell ref="A26:B26"/>
    <mergeCell ref="C26:D26"/>
    <mergeCell ref="E26:H26"/>
    <mergeCell ref="I26:U26"/>
    <mergeCell ref="A27:B27"/>
    <mergeCell ref="N23:O23"/>
    <mergeCell ref="P23:Q23"/>
    <mergeCell ref="J27:K27"/>
    <mergeCell ref="L27:M27"/>
    <mergeCell ref="A29:B29"/>
    <mergeCell ref="C29:D29"/>
    <mergeCell ref="E29:H29"/>
    <mergeCell ref="I29:U29"/>
    <mergeCell ref="A30:B30"/>
    <mergeCell ref="A34:B34"/>
    <mergeCell ref="C34:D34"/>
    <mergeCell ref="E34:H34"/>
    <mergeCell ref="I34:U34"/>
    <mergeCell ref="A35:B35"/>
    <mergeCell ref="A40:B40"/>
    <mergeCell ref="C40:D40"/>
    <mergeCell ref="E40:H40"/>
    <mergeCell ref="I40:U40"/>
    <mergeCell ref="A41:B41"/>
    <mergeCell ref="J41:K41"/>
    <mergeCell ref="L41:M41"/>
    <mergeCell ref="N41:O41"/>
    <mergeCell ref="P41:Q41"/>
    <mergeCell ref="J35:K35"/>
    <mergeCell ref="L35:M35"/>
    <mergeCell ref="N35:O35"/>
    <mergeCell ref="P35:Q35"/>
    <mergeCell ref="J18:K18"/>
    <mergeCell ref="L18:M18"/>
    <mergeCell ref="N18:O18"/>
    <mergeCell ref="P18:Q18"/>
    <mergeCell ref="J23:K23"/>
    <mergeCell ref="L23:M23"/>
    <mergeCell ref="N27:O27"/>
    <mergeCell ref="P27:Q27"/>
    <mergeCell ref="J30:K30"/>
    <mergeCell ref="L30:M30"/>
    <mergeCell ref="N30:O30"/>
    <mergeCell ref="P30:Q30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GOBIERNO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2014-03-10T19:17:03Z</dcterms:created>
  <dcterms:modified xsi:type="dcterms:W3CDTF">2014-03-10T19:17:16Z</dcterms:modified>
</cp:coreProperties>
</file>