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AGROAMBIENTAL" sheetId="1" r:id="rId1"/>
  </sheets>
  <calcPr calcId="145621"/>
</workbook>
</file>

<file path=xl/calcChain.xml><?xml version="1.0" encoding="utf-8"?>
<calcChain xmlns="http://schemas.openxmlformats.org/spreadsheetml/2006/main">
  <c r="R13" i="1" l="1"/>
  <c r="S13" i="1"/>
  <c r="S14" i="1"/>
  <c r="R14" i="1" s="1"/>
  <c r="R15" i="1"/>
  <c r="S15" i="1"/>
  <c r="F15" i="1" s="1"/>
  <c r="S16" i="1"/>
  <c r="R16" i="1" s="1"/>
  <c r="R17" i="1"/>
  <c r="S17" i="1"/>
  <c r="F17" i="1" s="1"/>
  <c r="S18" i="1"/>
  <c r="R18" i="1" s="1"/>
  <c r="R19" i="1"/>
  <c r="S19" i="1"/>
  <c r="F19" i="1" s="1"/>
  <c r="S20" i="1"/>
  <c r="R20" i="1" s="1"/>
  <c r="R21" i="1"/>
  <c r="S21" i="1"/>
  <c r="F21" i="1" s="1"/>
  <c r="S22" i="1"/>
  <c r="R22" i="1" s="1"/>
  <c r="R23" i="1"/>
  <c r="S23" i="1"/>
  <c r="F23" i="1" s="1"/>
  <c r="S24" i="1"/>
  <c r="R24" i="1" s="1"/>
  <c r="R25" i="1"/>
  <c r="S25" i="1"/>
  <c r="F25" i="1" s="1"/>
  <c r="S26" i="1"/>
  <c r="R26" i="1" s="1"/>
  <c r="R27" i="1"/>
  <c r="S27" i="1"/>
  <c r="F27" i="1" s="1"/>
  <c r="S28" i="1"/>
  <c r="R28" i="1" s="1"/>
  <c r="R29" i="1"/>
  <c r="S29" i="1"/>
  <c r="F29" i="1" s="1"/>
  <c r="S30" i="1"/>
  <c r="R30" i="1" s="1"/>
  <c r="R31" i="1"/>
  <c r="S31" i="1"/>
  <c r="F31" i="1" s="1"/>
  <c r="R35" i="1"/>
  <c r="S35" i="1"/>
  <c r="F35" i="1" s="1"/>
  <c r="S36" i="1"/>
  <c r="R36" i="1" s="1"/>
  <c r="R37" i="1"/>
  <c r="S37" i="1"/>
  <c r="F37" i="1" s="1"/>
  <c r="S38" i="1"/>
  <c r="R38" i="1" s="1"/>
  <c r="S42" i="1"/>
  <c r="R42" i="1" s="1"/>
  <c r="R43" i="1"/>
  <c r="S43" i="1"/>
  <c r="F43" i="1" s="1"/>
  <c r="S44" i="1"/>
  <c r="R44" i="1" s="1"/>
  <c r="R45" i="1"/>
  <c r="S45" i="1"/>
  <c r="F45" i="1" s="1"/>
  <c r="S46" i="1"/>
  <c r="R46" i="1" s="1"/>
  <c r="G48" i="1"/>
  <c r="T49" i="1"/>
  <c r="R32" i="1" l="1"/>
  <c r="R47" i="1"/>
  <c r="R39" i="1"/>
  <c r="F46" i="1"/>
  <c r="F44" i="1"/>
  <c r="F42" i="1"/>
  <c r="F38" i="1"/>
  <c r="F36" i="1"/>
  <c r="F30" i="1"/>
  <c r="F28" i="1"/>
  <c r="F26" i="1"/>
  <c r="F24" i="1"/>
  <c r="F22" i="1"/>
  <c r="F20" i="1"/>
  <c r="F18" i="1"/>
  <c r="F16" i="1"/>
  <c r="F14" i="1"/>
  <c r="R49" i="1" l="1"/>
</calcChain>
</file>

<file path=xl/comments1.xml><?xml version="1.0" encoding="utf-8"?>
<comments xmlns="http://schemas.openxmlformats.org/spreadsheetml/2006/main">
  <authors>
    <author>ALCALDIA MUNICIPAL GUATAPE</author>
  </authors>
  <commentList>
    <comment ref="G15" authorId="0">
      <text>
        <r>
          <rPr>
            <b/>
            <sz val="8"/>
            <color indexed="81"/>
            <rFont val="Tahoma"/>
            <family val="2"/>
          </rPr>
          <t>ALCALDÍA MUNICIPAL GUATAPE:</t>
        </r>
        <r>
          <rPr>
            <sz val="8"/>
            <color indexed="81"/>
            <rFont val="Tahoma"/>
            <family val="2"/>
          </rPr>
          <t xml:space="preserve">
100 VIVIENDAS MEJORADAS</t>
        </r>
      </text>
    </comment>
    <comment ref="G35" authorId="0">
      <text>
        <r>
          <rPr>
            <b/>
            <sz val="8"/>
            <color indexed="81"/>
            <rFont val="Tahoma"/>
            <family val="2"/>
          </rPr>
          <t>ALCALDÍA MUNICIPAL GUATAPE:</t>
        </r>
        <r>
          <rPr>
            <sz val="8"/>
            <color indexed="81"/>
            <rFont val="Tahoma"/>
            <family val="2"/>
          </rPr>
          <t xml:space="preserve">
sueldo de los cuatro funcionarios de la secretaria durante el cuatrienio
</t>
        </r>
      </text>
    </comment>
  </commentList>
</comments>
</file>

<file path=xl/sharedStrings.xml><?xml version="1.0" encoding="utf-8"?>
<sst xmlns="http://schemas.openxmlformats.org/spreadsheetml/2006/main" count="271" uniqueCount="204">
  <si>
    <t xml:space="preserve">VALOR  TOTAL ACTIVIDADES </t>
  </si>
  <si>
    <t>No se  ha aprobado el proyecto de acuerdo, pero se apoya anualmente la cabalgata.</t>
  </si>
  <si>
    <t>Disponibilidad presupuestal Municipal</t>
  </si>
  <si>
    <t xml:space="preserve">1 de proyectos de acuerdo realizado/# de proyectos de acuerdo proyectados </t>
  </si>
  <si>
    <t>Un proyecto de acuerdo realizado</t>
  </si>
  <si>
    <t>Institucionalizada, con el apoyo del concejo municipal, la cabalgata de Guatapé como fiesta tradicional</t>
  </si>
  <si>
    <t>3.5</t>
  </si>
  <si>
    <t xml:space="preserve">Distribución de Insumos Jarbelaez (1.000.000 + 700.000 + 500.000+3'000,000 + 3.000.000)  Rubro (23020215) Jorge Fernandez 2.800.000) (23020215).  </t>
  </si>
  <si>
    <t>Suministro de conscentrado para animales callejeros, fauna nativa y exotica. Campaña de esterilización de 90 felinos y caninos: Durante el año 2010 se realizó una jornada de sensibilización y esterilización de mascotas. El presupuesto no se refleja en el muncipio puesto que fue  con el apoyo de la Seccional de Salud de Antioquia.</t>
  </si>
  <si>
    <t>#  de sociedades conformadas/ # sociedades proyectadas</t>
  </si>
  <si>
    <t>una sociedad conformada durante el cuatrienio</t>
  </si>
  <si>
    <t>Apoyada la conformación de la sociedad protectora de animales</t>
  </si>
  <si>
    <t>3.4</t>
  </si>
  <si>
    <t xml:space="preserve">4.000.000 (Jornada equinos). Contrato Asogranjas   </t>
  </si>
  <si>
    <t>Durante el año 2010 se realizó una cabalgata turistica en el municipio con el fin de fomentar  esta actividad como fuente generadora de ingresos para los propietarios de equinos de alquiler.</t>
  </si>
  <si>
    <t>Necesidad de cofinanciación departamental ( Secretaría de agricultura), convenios (E.P.M y cornare).</t>
  </si>
  <si>
    <t>4 actividades  de apoyo implementadas/ # actividades  de apoyo proyectadas</t>
  </si>
  <si>
    <t>4 actividades de apoyo para los propietarios de caballos para alquiler</t>
  </si>
  <si>
    <t>Apoyados los propietarios de caballos de alquiler que prestan servicios al turista</t>
  </si>
  <si>
    <t>3.3</t>
  </si>
  <si>
    <t>Se adecuò el espacio por parte de la Administraciòn Municipal  y no se le dio la utilizaciòn adecuada.</t>
  </si>
  <si>
    <t>120 m2 de caballerizas adecuados/ # m2 de caballerizas proyectados</t>
  </si>
  <si>
    <t>120 m2 para caballerizas en el cuatrienio</t>
  </si>
  <si>
    <t>Adecuado el espacio para caballerizas para fomento de la cultura del caballo</t>
  </si>
  <si>
    <t>3.2</t>
  </si>
  <si>
    <t>Se mirarà la posibilidad de adecuar un espacio en el parqueadero</t>
  </si>
  <si>
    <t>Necesidad de cofinanciación departamental ( Secretaria de agricultura), Nación (Min. De agricultura), convenios (E.P.M y cornare).</t>
  </si>
  <si>
    <t># de espacios para feria ganadera implementados/ # de espacios para feria ganadera proyectados</t>
  </si>
  <si>
    <t>Un espacio para feria ganadera adecuado</t>
  </si>
  <si>
    <t>Adecuado el espacio para el desarrollo de la feria ganadera</t>
  </si>
  <si>
    <t>3.1</t>
  </si>
  <si>
    <t>RESPONSABLE</t>
  </si>
  <si>
    <t>INVERSIÓN</t>
  </si>
  <si>
    <t>CANTIDAD</t>
  </si>
  <si>
    <t>%</t>
  </si>
  <si>
    <t>% DE AVANCE EN TIEMPO</t>
  </si>
  <si>
    <t>COFINANCIACIÓN</t>
  </si>
  <si>
    <t>VALOR PLAN DE DESARROLLO</t>
  </si>
  <si>
    <t>INDICADOR</t>
  </si>
  <si>
    <t>DESCRIPCIÓN</t>
  </si>
  <si>
    <t>PROMOCIÓN Y APOYO DE ACTIVIDADES PECUARIAS  NO TRADICIONALES</t>
  </si>
  <si>
    <t>% DE EJECUCIÓN</t>
  </si>
  <si>
    <t>INDICADORES OBJETIVAMENTE VERIFICABLES</t>
  </si>
  <si>
    <t>META</t>
  </si>
  <si>
    <t>RESULTADO 3.</t>
  </si>
  <si>
    <t>Potenciar proyectos bajo invernaderos Rubro 23030301</t>
  </si>
  <si>
    <t>Contrato ferroelectricos calimbo $5'000,000 (marzo 09 2009) Contrato Willian Londoño (29 de oct 2009) 5.000.000 (2010 fredy Arcila proyectos de frijol y tomate 13.750.000)</t>
  </si>
  <si>
    <t>Diana Patricia Gil-Wilson Garcia-Blanca Usme</t>
  </si>
  <si>
    <t xml:space="preserve"># actividades agropecuarias potenciadas/ # actividades agropecuarias proyectadas </t>
  </si>
  <si>
    <t>4 actividades agropecuarias potenciadas en el cuatrienio</t>
  </si>
  <si>
    <t>Determinadas las fortalezas agropecuarias en cada vereda y potenciarlas</t>
  </si>
  <si>
    <t>2.4</t>
  </si>
  <si>
    <t>Atraves de la secretaría de participacion ciudadana se están capacitando los lideres de la asocomunal, igualmente a través de los diferentes proyectos los cuales tienen componentes de formación empresarial</t>
  </si>
  <si>
    <t>Diana Patricia Gil-Wilson Garcia-Blanca Usme-Mayori Castrillón</t>
  </si>
  <si>
    <t>Disponibilidad presupuestal Municipal.</t>
  </si>
  <si>
    <t># de lideres comunitarios capacitados/ # de lideres capacitados proyectados</t>
  </si>
  <si>
    <t>100 lideres comunitarios capacitados durante el cuatrienio</t>
  </si>
  <si>
    <t>Capacitada la comunidad para que formule y apoye la gestión de proyectos productivos rentables</t>
  </si>
  <si>
    <t>2.3</t>
  </si>
  <si>
    <t>Rubro 23020235. Rubro 23010601</t>
  </si>
  <si>
    <t>Los productores se atienden a través de todos los proyectos desarrollados desde la secretaria. Contrato de prestación de Wilson Garcia 2009 (16.100.000) -2010 (17.250.000)</t>
  </si>
  <si>
    <t>% de productores atendidos/ % de productores proyectados</t>
  </si>
  <si>
    <t>50 % de productores agrícolas y pecuarios del Municipio durante el cuatrienio.</t>
  </si>
  <si>
    <t>Asistidos técnica y personalmante en el área pecuaria y agrícola</t>
  </si>
  <si>
    <t>2.2</t>
  </si>
  <si>
    <t>23010601- 23030301    La inversión del  proyecto FAO-MANA no aparece reflejada en el presupuesto por que quie ejecuta es la FAO.</t>
  </si>
  <si>
    <t>Contrato de Diana Patricia Gil Jimenez. 2008-2009-2010 (130.385.570) Proyecto FAO-MANA-GOBERNACIÓN -MUNICIPIO (2008 30.000.000) (2009 42.840.000)</t>
  </si>
  <si>
    <t># de productores atendidos / # de productores proyectados</t>
  </si>
  <si>
    <t>50 % de productores atendidos en el cuatrienio</t>
  </si>
  <si>
    <t>Reorientadas  y mejoradas las acciones de la Secretaria de Medio Ambiente y Desarrollo Rural</t>
  </si>
  <si>
    <t>2.1</t>
  </si>
  <si>
    <t>FORTALECIMIENTO INSTITUCIONAL PARA LA ASISTENCIA TÉCNICA AGROPECUARIA LOCAL</t>
  </si>
  <si>
    <t>RESULTADO 2.</t>
  </si>
  <si>
    <t xml:space="preserve"> Caficultura rubro 23030301. La ejecución  del proyecto de cunicultura no aparece reflejada en el presupuesto del municipio porque lo ejecuto la  fundación Aurelio Llano</t>
  </si>
  <si>
    <t>Convenio Federación Nacional de Cafeteros (2.500.000) . Proyecto Subregional de cunicultura con  La Fundación Aurelio Llano y los Municipios de El Peñol y San Rafael (Ejecución 2009 -14.105.934)</t>
  </si>
  <si>
    <t>Necesidad de cofinanciación departamental ( Secretaria de agricultura), Nación (Min. De agricultura), convenios (E.P.M y cornare).ONGS</t>
  </si>
  <si>
    <t>3 actividades productivas regionales realizadas/# actividades productivas regionales proyectadas</t>
  </si>
  <si>
    <t>Tres actividades productivas regionales realizadas</t>
  </si>
  <si>
    <t>Apoyadas  la gestión de proyectos productivos regionales</t>
  </si>
  <si>
    <t>1.19</t>
  </si>
  <si>
    <t>Contrato J  ARBELAEZ semillas y abonos 12.546.600 (2304030103) 31 de julio 2008) - contrato Ferro electricos Calimbo Insumos (15 agosto 2008) 5.134.800 Rubro 2304030103 Contrato Dario Urrea (2.344.800 Nov 15 2009) Contrato Wilson Garcia 2009 (17.100.000)</t>
  </si>
  <si>
    <t xml:space="preserve">Se construyen 9 invernaderos (Durante el año 2010 se construyeron 5 invernaderos 51.250.525 convenio epm) </t>
  </si>
  <si>
    <t>Diana Patricia Gil-Wilson Garcia</t>
  </si>
  <si>
    <t>4 actividades productivas bajo invernadero implementadas/# actividades productivas bajo invernadero proyectadas</t>
  </si>
  <si>
    <t>4 actividades productivas bajo invernadero implementadas en el cuatrienio</t>
  </si>
  <si>
    <t>Fomentados proyectos productivos bajo invernadero</t>
  </si>
  <si>
    <t>1.18</t>
  </si>
  <si>
    <t>Rubro 23030304 (3.000.000) 639.000 (Rubro 23030301)</t>
  </si>
  <si>
    <t>Transporte de productos e insumos 639.000 + 3.000.000 (Contrato Pedro Garcia) (contrato de transporte 2010 ASOTRAGUA 2.000.000)</t>
  </si>
  <si>
    <t>Diana Patricia Gil</t>
  </si>
  <si>
    <t>20% de subsidio de transporte implementado/ % de subsidio de transporte proyectado</t>
  </si>
  <si>
    <t>20% de subsidio de transporte a los productores agropecuarios  durante el cuatrienio</t>
  </si>
  <si>
    <t>Continuados los subsidios al transporte de los productos agropecuarios</t>
  </si>
  <si>
    <t>1.17</t>
  </si>
  <si>
    <t>Contrato Wilson Garcia 23020235 - 2008</t>
  </si>
  <si>
    <t>Apoyo de un técnico del municipio al proyecto Distrito Agrario y proyecto ERAI. En la zona definida como distrito agrario en el municipio se han enfocado proyectos agropecuarios bajo producción más limpia. (2010 1.647.241 hace parte del convenio frijol cornare)</t>
  </si>
  <si>
    <t>2 de propuestas implementadas/ # de propuestas proyectadas</t>
  </si>
  <si>
    <t>2 de propuestas implementadas en apoyo al distrito agrario</t>
  </si>
  <si>
    <t>Apoyadas las propuestas y proyectos planteados en el Distrito Agrario.</t>
  </si>
  <si>
    <t>1.16</t>
  </si>
  <si>
    <t>Rubro 23020245</t>
  </si>
  <si>
    <t>Proyecto Huertas Urbanas en convenio CORNARE Municipio de Guatapé. Proyecto producción de frijol voluble convenio Gobernación de Ant. (Convenio frijol cornare 2010)</t>
  </si>
  <si>
    <t>Necesidad de cofinanciación departamental ( Secretaría de agricultura), convenios (E.P.M y cornare).y ONGS</t>
  </si>
  <si>
    <t>30% de actividades producción limpia / 50% de actividades producción limpia  proyectadas</t>
  </si>
  <si>
    <t>30% de actividades de producción mas limpia durante el cuatrienio</t>
  </si>
  <si>
    <t>Estimulados los proyectos productivos bajo producción limpia</t>
  </si>
  <si>
    <t>1.15</t>
  </si>
  <si>
    <t>Convenio Cornare- Municipio-ASOGRANJAS Establecimiento de 10 parcelas agrosilvopastoriles</t>
  </si>
  <si>
    <t>4 procesos productivos implementados/ 4 procesos productivos proyectados</t>
  </si>
  <si>
    <t>4 procesos productivos implementados durante el cuatrienio</t>
  </si>
  <si>
    <t>Fomentados los sistemas productivos Agroforestales, silvopastoriles y agrosilvopastoriles</t>
  </si>
  <si>
    <t>1.14</t>
  </si>
  <si>
    <t>Diseño de Vallas y stikert contrato lisbet. RUBRO 2304030103 Contratos Asogranjas con la Administración  Municipal (2008 10.000.000- 2009 10.882.000 Muestra agropecuaria</t>
  </si>
  <si>
    <t>Se realizó el diseño de la imagen institucional de Asogranjas.</t>
  </si>
  <si>
    <t>Diana patricia Gil-Wilson Garcia</t>
  </si>
  <si>
    <t>1  proceso  comercial fortalecido implementados/ # de procesos de fortalecimiento proyectados</t>
  </si>
  <si>
    <t>1  proceso de fortalecimiento de comercializadora rural ASOGRANJAS GUATAPE</t>
  </si>
  <si>
    <t>Reorientada y fortalecida la comercializadora rural ASOGRANJAS GUATAPE</t>
  </si>
  <si>
    <t>1.13</t>
  </si>
  <si>
    <t>Rubro 2304030103  y 23030301. Suministro para 6 grupos productivos</t>
  </si>
  <si>
    <r>
      <t xml:space="preserve"> Willian concentrados 12.895.000 (23 mayo 2008- 31 de julio de 2008). 3.117.161 </t>
    </r>
    <r>
      <rPr>
        <sz val="10"/>
        <color indexed="10"/>
        <rFont val="Arial"/>
        <family val="2"/>
      </rPr>
      <t xml:space="preserve"> </t>
    </r>
    <r>
      <rPr>
        <sz val="10"/>
        <rFont val="Arial"/>
        <family val="2"/>
      </rPr>
      <t>( nov 06 2008)</t>
    </r>
  </si>
  <si>
    <t>7 de grupos productivos fortalecidos/ # de grupos proyectados</t>
  </si>
  <si>
    <t>7 grupos productivos fortalecidos durante el cuatrienio</t>
  </si>
  <si>
    <t>Fortalecidos los grupos productivos rurales</t>
  </si>
  <si>
    <t>1.12</t>
  </si>
  <si>
    <t>Suministros Willian Londoño () Rubro 23020235(Contrato de suministro 2010 Willian Londoño 14.400.000)</t>
  </si>
  <si>
    <t>Se trabaja con los proyecto escolares de la vereda Sonadora, La Piedra, Los Naranjos y El Rosario.</t>
  </si>
  <si>
    <t>Necesidad de cofinanciación departamental ( Mana), convenios (E.P.M y cornare).ONGS</t>
  </si>
  <si>
    <t># de actividades mejoradas/ # de actividades proyectadas</t>
  </si>
  <si>
    <t>6 actividades productivas mejoradas en el cuatrienio</t>
  </si>
  <si>
    <t>Gestinados los recursos para el fortalecimiento de los proyectos productivos pedagógicos y granjas escolares</t>
  </si>
  <si>
    <t>1.11</t>
  </si>
  <si>
    <t>Durante los años 2009-2010 con el Banco agrario del Peñol se han realizado dos(2) jornadas para la gestión de creditos enfocados al sector agropecuario.</t>
  </si>
  <si>
    <t xml:space="preserve">Diana Patricia Gil </t>
  </si>
  <si>
    <t>% de productores apoyados/ % de productores proyectados</t>
  </si>
  <si>
    <t>5% de productores apoyados en la gestión de créditos</t>
  </si>
  <si>
    <t>Apoyada la comunidad en la gestión de créditos para proyectos productivos con entidades públicas y privadas</t>
  </si>
  <si>
    <t>1.10</t>
  </si>
  <si>
    <t>Se elaborarà el proyecto para pasar a la Gobernaciòn de Antioquia durante esta vigencia.</t>
  </si>
  <si>
    <t># de programas implementados/ # de programas proyectados</t>
  </si>
  <si>
    <t>Un programa establecido durante el cuatrienio</t>
  </si>
  <si>
    <t>Establecido un programa de ganadería que incluya mejoramiento de pastos y mejoramiento genético</t>
  </si>
  <si>
    <t>1.9</t>
  </si>
  <si>
    <t>Necesidad de cofinanciación de la Nación ( Viceministerio de turismo), Departamental ( Secretaria de agricultura, Productividad y competitividad), convenios (cornare)</t>
  </si>
  <si>
    <t># de propuestas implementadas/ # de propuestas proyectadas</t>
  </si>
  <si>
    <t>dos propuestas implementadas en el cuatrienio</t>
  </si>
  <si>
    <t>Apoyadas las propuestas de agro y ecoturismo como fuente de generación de empleo</t>
  </si>
  <si>
    <t>1.8</t>
  </si>
  <si>
    <t>Contrato Willian D Londoño $3'000.000  Unidades agrarias Contrato willian (3.000.000 10 de julio).. Asesoria y asitencia técnica a los grupos organizados.</t>
  </si>
  <si>
    <t># de organizaciones atendidas/ # de organizaciones proyectadas</t>
  </si>
  <si>
    <t>10 organizaciones comunitarias atendidas</t>
  </si>
  <si>
    <t>Fortalecidos empresarialmente las unidades agrarias productivas comunitarias y familiares</t>
  </si>
  <si>
    <t>1.7</t>
  </si>
  <si>
    <t>La ejecución no aparece reflejada en el presupuesto del municipio porque lo ejecuto la fundación Aurelio Llano Posada.</t>
  </si>
  <si>
    <t>Convenio de cunicultura firmado con la fundación Aurelio Llano Posada por un valor de (11.969.871-2008) Proyecto 2010 se establecieron 3 sistemas productivos Aide Restrepo, Asopadres Naranjos-Norela Parra.</t>
  </si>
  <si>
    <t>Blanca Oneida Usme</t>
  </si>
  <si>
    <t>Necesidad de cofinanciación departamental ( Secretaria de agricultura ), convenios (E.P.M y cornare),fundación Aurelio Llano.</t>
  </si>
  <si>
    <t># de actividades productivas implementadas/ # de actividades proyectadas</t>
  </si>
  <si>
    <t>Tres actividades productivos implementados en el cuatrienio.</t>
  </si>
  <si>
    <t>Apoyados proyectos productivos con especies promisorias  con especies menores que garanticen la seguridad alimentaria de las familias campesinas y generen excedentes para la comercialización y especies  vegetales como heliconias, flores y follajes y cultivos agrícolas no tradicionales</t>
  </si>
  <si>
    <t>1.6</t>
  </si>
  <si>
    <t>Rubros23010601 y 23030301  proyecto</t>
  </si>
  <si>
    <t>Contrato Fredy Arcila $3'400,000 Contrato Blanca  Usme $850,000   Contrato Fredy Arcila (5.100.000) sistemas de aves de postura del convenio EPM por 13.509.500 (Asogranjas 2010)</t>
  </si>
  <si>
    <t>Blanca Oneida Usme - Wilson Ferney Garcia</t>
  </si>
  <si>
    <t>Necesidad de cofinanciación departamental ( Secretaria de agricultura ), convenios (E.P.M y cornare).</t>
  </si>
  <si>
    <t>Desarrollados los proyectos productivos agrícolas y pecuarios que beneficien la mujer rural.</t>
  </si>
  <si>
    <t>1.5</t>
  </si>
  <si>
    <t>10 millones adecuación de la planta de sacrificio (German Suarez) de la vereda Quebrada Arriba - 3 millones capacitación en agroindustria. (Fredy Arcila)</t>
  </si>
  <si>
    <t>Necesidad de cofinanciación departamental ( Secretaria de agricultura y secretaría de productividad y competitividad ), convenios (E.P.M y cornare).</t>
  </si>
  <si>
    <t># de procesos implementados/ # de procesos proyectados</t>
  </si>
  <si>
    <t>Dos procesos implementados durante el cuatrienio.</t>
  </si>
  <si>
    <t>Apoyados los procesos Agroindustriales</t>
  </si>
  <si>
    <t>1.4</t>
  </si>
  <si>
    <t>La ejecución no aparece reflejada en el presupuesto del municipio porque lo ejecuto la Secretaria de participación ciudadana - convenio Participación Ciudadana. (2.000.000)</t>
  </si>
  <si>
    <t>"Asesoria y asistencia técnica a las organizaciones sociales y lideres institucionales para el fortalecimiento de su gestión en 16 municipios" Sec de Participación ciudadana. (7.150.000 contrato Felipe Moreno 2009) (contrato Juan Felipe Moreno 2010 14.850.000)</t>
  </si>
  <si>
    <t>Necesidad de cofinanciación ,Nacional (MIN. del interior) ,convenios (E.P.M y cornare).</t>
  </si>
  <si>
    <t>Fortalecidas administrativa y empresarialmente las Juntas de Acción Comunal y grupos organizados para que sean competitivos en la contratación estatal</t>
  </si>
  <si>
    <t>1.3</t>
  </si>
  <si>
    <t>La ejecución no aparece reflejada en el presupuesto del municipio porque entro directamente a la cuenta de ASOGRANJAS (En eño 2010 la asociación quedo con toda la documentación al día para cualquier proceso de contratación).</t>
  </si>
  <si>
    <t>El proyecto Distrito Agrario entrega $6500000 en efectivo para comenrcialización. El proyecto ERAI  entrego 3.500.000 representados en dotación para el punto de venta.</t>
  </si>
  <si>
    <t>Wilson García</t>
  </si>
  <si>
    <t># de canales establecidos/ # de canales proyectados</t>
  </si>
  <si>
    <t>3 canales de comercialización en el cuatrienio.</t>
  </si>
  <si>
    <r>
      <rPr>
        <sz val="10"/>
        <color indexed="8"/>
        <rFont val="Times New Roman"/>
        <family val="1"/>
      </rPr>
      <t xml:space="preserve"> </t>
    </r>
    <r>
      <rPr>
        <sz val="10"/>
        <color indexed="8"/>
        <rFont val="Arial"/>
        <family val="2"/>
      </rPr>
      <t>Fortalecida la comercialización agropecuaria con estrategias de mercadeo como producción escalonada, asocio en la oferta de productos, identificación de mercados a nivel local, subregional.</t>
    </r>
  </si>
  <si>
    <t>1.2</t>
  </si>
  <si>
    <t>10.200.000 (2304030103) + 12.540.000 (2304030103) + 6.000.000 (23020235) + 5.000.000 (23030301) + 26.540.050 (restaurante campesino 23030303 2008) restaurate campesino 2009 (35.534.871)(restaurante campesino 2010 35.071.647)</t>
  </si>
  <si>
    <r>
      <t xml:space="preserve">Asogranjas 10.200.000 Asogranjas  12.540.000 y willian concentrados </t>
    </r>
    <r>
      <rPr>
        <sz val="10"/>
        <color indexed="8"/>
        <rFont val="Arial"/>
        <family val="2"/>
      </rPr>
      <t xml:space="preserve"> </t>
    </r>
    <r>
      <rPr>
        <sz val="10"/>
        <color indexed="10"/>
        <rFont val="Arial"/>
        <family val="2"/>
      </rPr>
      <t xml:space="preserve"> </t>
    </r>
    <r>
      <rPr>
        <sz val="10"/>
        <color indexed="8"/>
        <rFont val="Arial"/>
        <family val="2"/>
      </rPr>
      <t>+</t>
    </r>
    <r>
      <rPr>
        <sz val="10"/>
        <rFont val="Arial"/>
        <family val="2"/>
      </rPr>
      <t>6.000.000</t>
    </r>
    <r>
      <rPr>
        <sz val="10"/>
        <color indexed="8"/>
        <rFont val="Arial"/>
        <family val="2"/>
      </rPr>
      <t xml:space="preserve"> (Noviembre 06 2008) + </t>
    </r>
    <r>
      <rPr>
        <sz val="10"/>
        <rFont val="Arial"/>
        <family val="2"/>
      </rPr>
      <t>5.000.000</t>
    </r>
    <r>
      <rPr>
        <sz val="10"/>
        <color indexed="8"/>
        <rFont val="Arial"/>
        <family val="2"/>
      </rPr>
      <t xml:space="preserve"> (30 dbre 20008) </t>
    </r>
  </si>
  <si>
    <t>Necesidad de cofinanciación departamental (Secretaria de agricultura),Nacional (Min. de agricultural).</t>
  </si>
  <si>
    <t>% de presupuesto aumentado / % presupuesto proyectado</t>
  </si>
  <si>
    <t>20% de aumento del presupuesto  durante el cuatrienio</t>
  </si>
  <si>
    <t>Fortalecido el Presupuesto para el sector agropecuario</t>
  </si>
  <si>
    <t>1.1</t>
  </si>
  <si>
    <t>FORTALECIMIENTO A LOS PRODUCTORES AGROPECUARIOS DEL MUNICIPIO</t>
  </si>
  <si>
    <t>EJECUTADO</t>
  </si>
  <si>
    <t>PROGRAMADO</t>
  </si>
  <si>
    <t>EVIDENCIAS</t>
  </si>
  <si>
    <t>RESULTADO 1.</t>
  </si>
  <si>
    <t>FORTALECER LOS PROCESOS PRODUCTIVOS AGROPECUARIOS MUNICIPALES</t>
  </si>
  <si>
    <t>OBJETIVO ESPECIFICO</t>
  </si>
  <si>
    <t>OBJETIVO GENERAL</t>
  </si>
  <si>
    <t>Página 1 de 1</t>
  </si>
  <si>
    <t>Versión: 01</t>
  </si>
  <si>
    <t>Código: PDL-FR-02</t>
  </si>
  <si>
    <t>FORMATO PLAN DE ACCIÓN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</si>
</sst>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_(&quot;$&quot;\ * \(#,##0.00\);_(&quot;$&quot;\ * &quot;-&quot;??_);_(@_)"/>
    <numFmt numFmtId="43" formatCode="_(* #,##0.00_);_(* \(#,##0.00\);_(* &quot;-&quot;??_);_(@_)"/>
    <numFmt numFmtId="164" formatCode="_ * #,##0.00_ ;_ * \-#,##0.00_ ;_ * &quot;-&quot;??_ ;_ @_ "/>
    <numFmt numFmtId="165" formatCode="_ * #,##0_ ;_ * \-#,##0_ ;_ * &quot;-&quot;??_ ;_ @_ "/>
    <numFmt numFmtId="166" formatCode="_(* #,##0_);_(* \(#,##0\);_(* &quot;-&quot;??_);_(@_)"/>
    <numFmt numFmtId="167" formatCode="_ &quot;$&quot;\ * #,##0.00_ ;_ &quot;$&quot;\ * \-#,##0.00_ ;_ &quot;$&quot;\ * &quot;-&quot;??_ ;_ @_ "/>
    <numFmt numFmtId="168" formatCode="_ [$€-2]\ * #,##0.00_ ;_ [$€-2]\ * \-#,##0.00_ ;_ [$€-2]\ * &quot;-&quot;??_ "/>
  </numFmts>
  <fonts count="19" x14ac:knownFonts="1">
    <font>
      <sz val="11"/>
      <name val="Tahoma"/>
    </font>
    <font>
      <sz val="11"/>
      <color indexed="8"/>
      <name val="Calibri"/>
      <family val="2"/>
    </font>
    <font>
      <sz val="10"/>
      <color indexed="8"/>
      <name val="Arial"/>
      <family val="2"/>
    </font>
    <font>
      <sz val="11"/>
      <name val="Tahoma"/>
    </font>
    <font>
      <b/>
      <sz val="10"/>
      <color indexed="8"/>
      <name val="Arial"/>
      <family val="2"/>
    </font>
    <font>
      <b/>
      <sz val="10"/>
      <name val="Arial"/>
      <family val="2"/>
    </font>
    <font>
      <sz val="10"/>
      <name val="Arial"/>
      <family val="2"/>
    </font>
    <font>
      <sz val="12"/>
      <color indexed="8"/>
      <name val="Arial"/>
      <family val="2"/>
    </font>
    <font>
      <sz val="14"/>
      <color theme="1"/>
      <name val="Arial"/>
      <family val="2"/>
    </font>
    <font>
      <sz val="10"/>
      <color indexed="10"/>
      <name val="Arial"/>
      <family val="2"/>
    </font>
    <font>
      <sz val="10"/>
      <color indexed="8"/>
      <name val="Times New Roman"/>
      <family val="1"/>
    </font>
    <font>
      <b/>
      <sz val="10"/>
      <color indexed="8"/>
      <name val="Verdana"/>
      <family val="2"/>
    </font>
    <font>
      <b/>
      <sz val="14"/>
      <color indexed="8"/>
      <name val="Arial"/>
      <family val="2"/>
    </font>
    <font>
      <sz val="12"/>
      <name val="Copperplate Gothic Bold"/>
      <family val="2"/>
    </font>
    <font>
      <sz val="7.5"/>
      <name val="Arial"/>
      <family val="2"/>
    </font>
    <font>
      <sz val="11"/>
      <name val="Tahoma"/>
      <family val="2"/>
    </font>
    <font>
      <b/>
      <sz val="14"/>
      <name val="Arial"/>
      <family val="2"/>
    </font>
    <font>
      <b/>
      <sz val="8"/>
      <color indexed="81"/>
      <name val="Tahoma"/>
      <family val="2"/>
    </font>
    <font>
      <sz val="8"/>
      <color indexed="81"/>
      <name val="Tahoma"/>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11"/>
        <bgColor indexed="64"/>
      </patternFill>
    </fill>
    <fill>
      <patternFill patternType="solid">
        <fgColor indexed="10"/>
        <bgColor indexed="64"/>
      </patternFill>
    </fill>
    <fill>
      <patternFill patternType="solid">
        <fgColor rgb="FFFF0000"/>
        <bgColor indexed="64"/>
      </patternFill>
    </fill>
    <fill>
      <patternFill patternType="solid">
        <fgColor rgb="FFFFC000"/>
        <bgColor indexed="64"/>
      </patternFill>
    </fill>
    <fill>
      <patternFill patternType="solid">
        <fgColor indexed="51"/>
        <bgColor indexed="64"/>
      </patternFill>
    </fill>
  </fills>
  <borders count="44">
    <border>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s>
  <cellStyleXfs count="12">
    <xf numFmtId="0" fontId="0" fillId="0" borderId="0"/>
    <xf numFmtId="164"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0" fontId="1" fillId="0" borderId="0"/>
    <xf numFmtId="168" fontId="1" fillId="0" borderId="0" applyFont="0" applyFill="0" applyBorder="0" applyAlignment="0" applyProtection="0"/>
    <xf numFmtId="164" fontId="15" fillId="0" borderId="0" applyFont="0" applyFill="0" applyBorder="0" applyAlignment="0" applyProtection="0"/>
    <xf numFmtId="0" fontId="6" fillId="0" borderId="0"/>
    <xf numFmtId="9" fontId="15" fillId="0" borderId="0" applyFont="0" applyFill="0" applyBorder="0" applyAlignment="0" applyProtection="0"/>
  </cellStyleXfs>
  <cellXfs count="209">
    <xf numFmtId="0" fontId="0" fillId="0" borderId="0" xfId="0"/>
    <xf numFmtId="0" fontId="2" fillId="0" borderId="0" xfId="4" applyFont="1"/>
    <xf numFmtId="165" fontId="2" fillId="0" borderId="0" xfId="1" applyNumberFormat="1" applyFont="1"/>
    <xf numFmtId="166" fontId="2" fillId="0" borderId="0" xfId="5" applyNumberFormat="1" applyFont="1"/>
    <xf numFmtId="165" fontId="4" fillId="0" borderId="1" xfId="1" applyNumberFormat="1" applyFont="1" applyBorder="1"/>
    <xf numFmtId="43" fontId="4" fillId="0" borderId="2" xfId="4" applyNumberFormat="1" applyFont="1" applyBorder="1"/>
    <xf numFmtId="10" fontId="2" fillId="0" borderId="0" xfId="4" applyNumberFormat="1" applyFont="1"/>
    <xf numFmtId="44" fontId="2" fillId="0" borderId="0" xfId="4" applyNumberFormat="1" applyFont="1"/>
    <xf numFmtId="166" fontId="4" fillId="0" borderId="3" xfId="5" applyNumberFormat="1" applyFont="1" applyBorder="1"/>
    <xf numFmtId="0" fontId="2" fillId="0" borderId="3" xfId="4" applyFont="1" applyBorder="1" applyAlignment="1">
      <alignment horizontal="center"/>
    </xf>
    <xf numFmtId="0" fontId="2" fillId="0" borderId="4" xfId="4" applyFont="1" applyBorder="1"/>
    <xf numFmtId="165" fontId="2" fillId="0" borderId="3" xfId="1" applyNumberFormat="1" applyFont="1" applyBorder="1"/>
    <xf numFmtId="0" fontId="2" fillId="0" borderId="3" xfId="4" applyFont="1" applyBorder="1"/>
    <xf numFmtId="10" fontId="2" fillId="0" borderId="3" xfId="4" applyNumberFormat="1" applyFont="1" applyBorder="1"/>
    <xf numFmtId="44" fontId="2" fillId="0" borderId="3" xfId="4" applyNumberFormat="1" applyFont="1" applyBorder="1"/>
    <xf numFmtId="4" fontId="5" fillId="0" borderId="3" xfId="4" applyNumberFormat="1" applyFont="1" applyBorder="1" applyAlignment="1">
      <alignment vertical="center" wrapText="1"/>
    </xf>
    <xf numFmtId="166" fontId="6" fillId="0" borderId="3" xfId="5" applyNumberFormat="1" applyFont="1" applyBorder="1" applyAlignment="1">
      <alignment vertical="center" wrapText="1"/>
    </xf>
    <xf numFmtId="0" fontId="5" fillId="0" borderId="3" xfId="4" applyFont="1" applyBorder="1" applyAlignment="1">
      <alignment vertical="center" wrapText="1"/>
    </xf>
    <xf numFmtId="0" fontId="2" fillId="0" borderId="3" xfId="4" applyFont="1" applyFill="1" applyBorder="1"/>
    <xf numFmtId="0" fontId="2" fillId="0" borderId="3" xfId="4" applyFont="1" applyBorder="1" applyAlignment="1">
      <alignment horizontal="center" vertical="center" wrapText="1"/>
    </xf>
    <xf numFmtId="167" fontId="7" fillId="0" borderId="3" xfId="2" applyNumberFormat="1" applyFont="1" applyBorder="1" applyAlignment="1">
      <alignment vertical="center"/>
    </xf>
    <xf numFmtId="0" fontId="2" fillId="0" borderId="5" xfId="4" applyFont="1" applyBorder="1" applyAlignment="1">
      <alignment horizontal="center" vertical="center"/>
    </xf>
    <xf numFmtId="9" fontId="6" fillId="0" borderId="3" xfId="3" applyNumberFormat="1" applyFont="1" applyBorder="1" applyAlignment="1">
      <alignment vertical="center"/>
    </xf>
    <xf numFmtId="0" fontId="6" fillId="0" borderId="5" xfId="6" applyFont="1" applyBorder="1" applyAlignment="1">
      <alignment horizontal="justify" vertical="center"/>
    </xf>
    <xf numFmtId="0" fontId="6" fillId="0" borderId="5" xfId="6" applyFont="1" applyBorder="1" applyAlignment="1">
      <alignment horizontal="center" vertical="center"/>
    </xf>
    <xf numFmtId="9" fontId="6" fillId="0" borderId="5" xfId="6" applyNumberFormat="1" applyFont="1" applyBorder="1" applyAlignment="1">
      <alignment horizontal="center" vertical="center"/>
    </xf>
    <xf numFmtId="0" fontId="6" fillId="0" borderId="3" xfId="4" applyFont="1" applyFill="1" applyBorder="1" applyAlignment="1">
      <alignment vertical="center" wrapText="1"/>
    </xf>
    <xf numFmtId="166" fontId="2" fillId="2" borderId="3" xfId="5" applyNumberFormat="1" applyFont="1" applyFill="1" applyBorder="1" applyAlignment="1">
      <alignment vertical="center" wrapText="1"/>
    </xf>
    <xf numFmtId="0" fontId="6" fillId="0" borderId="3" xfId="7" applyFont="1" applyFill="1" applyBorder="1" applyAlignment="1">
      <alignment vertical="center" wrapText="1"/>
    </xf>
    <xf numFmtId="0" fontId="2" fillId="3" borderId="3" xfId="4" applyFont="1" applyFill="1" applyBorder="1" applyAlignment="1">
      <alignment vertical="center" wrapText="1"/>
    </xf>
    <xf numFmtId="0" fontId="2" fillId="3" borderId="3" xfId="4" applyFont="1" applyFill="1" applyBorder="1" applyAlignment="1">
      <alignment horizontal="center" vertical="center" wrapText="1"/>
    </xf>
    <xf numFmtId="0" fontId="2" fillId="0" borderId="3" xfId="4" applyFont="1" applyFill="1" applyBorder="1" applyAlignment="1">
      <alignment vertical="center" wrapText="1"/>
    </xf>
    <xf numFmtId="0" fontId="5" fillId="4" borderId="3" xfId="4" applyFont="1" applyFill="1" applyBorder="1" applyAlignment="1">
      <alignment horizontal="center" vertical="center" wrapText="1"/>
    </xf>
    <xf numFmtId="0" fontId="2" fillId="0" borderId="3" xfId="4" applyFont="1" applyFill="1" applyBorder="1" applyAlignment="1">
      <alignment horizontal="center" vertical="center" wrapText="1"/>
    </xf>
    <xf numFmtId="165" fontId="2" fillId="0" borderId="3" xfId="1" applyNumberFormat="1" applyFont="1" applyBorder="1" applyAlignment="1">
      <alignment horizontal="center" vertical="center"/>
    </xf>
    <xf numFmtId="0" fontId="2" fillId="3" borderId="3" xfId="4" applyFont="1" applyFill="1" applyBorder="1" applyAlignment="1">
      <alignment horizontal="center" wrapText="1"/>
    </xf>
    <xf numFmtId="0" fontId="2" fillId="0" borderId="4" xfId="4" applyFont="1" applyBorder="1" applyAlignment="1">
      <alignment horizontal="center" wrapText="1"/>
    </xf>
    <xf numFmtId="165" fontId="8" fillId="0" borderId="3" xfId="1" applyNumberFormat="1" applyFont="1" applyBorder="1" applyAlignment="1">
      <alignment vertical="center"/>
    </xf>
    <xf numFmtId="9" fontId="6" fillId="0" borderId="3" xfId="3" applyNumberFormat="1" applyFont="1" applyBorder="1" applyAlignment="1">
      <alignment horizontal="center" vertical="center"/>
    </xf>
    <xf numFmtId="166" fontId="2" fillId="0" borderId="3" xfId="5" applyNumberFormat="1" applyFont="1" applyFill="1" applyBorder="1" applyAlignment="1">
      <alignment vertical="center" wrapText="1"/>
    </xf>
    <xf numFmtId="0" fontId="6" fillId="2" borderId="3" xfId="4" applyFont="1" applyFill="1" applyBorder="1" applyAlignment="1">
      <alignment vertical="center" wrapText="1"/>
    </xf>
    <xf numFmtId="0" fontId="2" fillId="0" borderId="4" xfId="4" applyFont="1" applyBorder="1" applyAlignment="1">
      <alignment vertical="center"/>
    </xf>
    <xf numFmtId="0" fontId="6" fillId="3" borderId="3" xfId="4" applyFont="1" applyFill="1" applyBorder="1" applyAlignment="1">
      <alignment horizontal="center" vertical="center" wrapText="1"/>
    </xf>
    <xf numFmtId="0" fontId="2" fillId="0" borderId="6" xfId="4" applyFont="1" applyBorder="1"/>
    <xf numFmtId="10" fontId="6" fillId="0" borderId="3" xfId="3" applyNumberFormat="1" applyFont="1" applyBorder="1" applyAlignment="1">
      <alignment vertical="center"/>
    </xf>
    <xf numFmtId="0" fontId="6" fillId="0" borderId="5" xfId="4" applyFont="1" applyFill="1" applyBorder="1" applyAlignment="1">
      <alignment vertical="center" wrapText="1"/>
    </xf>
    <xf numFmtId="166" fontId="2" fillId="2" borderId="5" xfId="5" applyNumberFormat="1" applyFont="1" applyFill="1" applyBorder="1" applyAlignment="1">
      <alignment vertical="center" wrapText="1"/>
    </xf>
    <xf numFmtId="0" fontId="6" fillId="0" borderId="5" xfId="7" applyFont="1" applyFill="1" applyBorder="1" applyAlignment="1">
      <alignment vertical="center" wrapText="1"/>
    </xf>
    <xf numFmtId="0" fontId="2" fillId="2" borderId="5" xfId="4" applyFont="1" applyFill="1" applyBorder="1" applyAlignment="1">
      <alignment vertical="center" wrapText="1"/>
    </xf>
    <xf numFmtId="0" fontId="2" fillId="3" borderId="5" xfId="4" applyFont="1" applyFill="1" applyBorder="1" applyAlignment="1">
      <alignment horizontal="center" vertical="center" wrapText="1"/>
    </xf>
    <xf numFmtId="0" fontId="6" fillId="2" borderId="5" xfId="4" applyFont="1" applyFill="1" applyBorder="1" applyAlignment="1">
      <alignment vertical="center" wrapText="1"/>
    </xf>
    <xf numFmtId="0" fontId="4" fillId="5" borderId="7" xfId="7" applyFont="1" applyFill="1" applyBorder="1" applyAlignment="1">
      <alignment horizontal="center" vertical="center" wrapText="1"/>
    </xf>
    <xf numFmtId="0" fontId="4" fillId="5" borderId="8" xfId="7" applyFont="1" applyFill="1" applyBorder="1" applyAlignment="1">
      <alignment horizontal="center" vertical="center" wrapText="1"/>
    </xf>
    <xf numFmtId="165" fontId="4" fillId="5" borderId="9" xfId="1" applyNumberFormat="1" applyFont="1" applyFill="1" applyBorder="1" applyAlignment="1">
      <alignment horizontal="center" vertical="center" wrapText="1"/>
    </xf>
    <xf numFmtId="0" fontId="4" fillId="5" borderId="9" xfId="7" applyFont="1" applyFill="1" applyBorder="1" applyAlignment="1">
      <alignment horizontal="center" vertical="center" wrapText="1"/>
    </xf>
    <xf numFmtId="164" fontId="4" fillId="6" borderId="9" xfId="1" applyNumberFormat="1" applyFont="1" applyFill="1" applyBorder="1" applyAlignment="1">
      <alignment horizontal="center" vertical="center" wrapText="1"/>
    </xf>
    <xf numFmtId="0" fontId="4" fillId="5" borderId="10" xfId="7" applyFont="1" applyFill="1" applyBorder="1" applyAlignment="1">
      <alignment horizontal="center" vertical="center" wrapText="1"/>
    </xf>
    <xf numFmtId="0" fontId="4" fillId="5" borderId="8" xfId="7" applyFont="1" applyFill="1" applyBorder="1" applyAlignment="1">
      <alignment horizontal="center" vertical="center" wrapText="1"/>
    </xf>
    <xf numFmtId="0" fontId="4" fillId="5" borderId="11" xfId="7" applyFont="1" applyFill="1" applyBorder="1" applyAlignment="1">
      <alignment horizontal="center" vertical="center" wrapText="1"/>
    </xf>
    <xf numFmtId="4" fontId="5" fillId="6" borderId="12" xfId="4" applyNumberFormat="1" applyFont="1" applyFill="1" applyBorder="1" applyAlignment="1">
      <alignment horizontal="center" vertical="center" wrapText="1"/>
    </xf>
    <xf numFmtId="166" fontId="5" fillId="6" borderId="9" xfId="5" applyNumberFormat="1" applyFont="1" applyFill="1" applyBorder="1" applyAlignment="1">
      <alignment horizontal="center" vertical="center" wrapText="1"/>
    </xf>
    <xf numFmtId="0" fontId="5" fillId="6" borderId="9" xfId="4" applyFont="1" applyFill="1" applyBorder="1" applyAlignment="1">
      <alignment horizontal="center" vertical="center" wrapText="1"/>
    </xf>
    <xf numFmtId="0" fontId="5" fillId="6" borderId="11" xfId="4" applyFont="1" applyFill="1" applyBorder="1" applyAlignment="1">
      <alignment horizontal="center" vertical="center" wrapText="1"/>
    </xf>
    <xf numFmtId="0" fontId="5" fillId="5" borderId="12" xfId="4" applyFont="1" applyFill="1" applyBorder="1" applyAlignment="1">
      <alignment horizontal="center" vertical="center" wrapText="1"/>
    </xf>
    <xf numFmtId="0" fontId="5" fillId="6" borderId="12" xfId="6" applyFont="1" applyFill="1" applyBorder="1" applyAlignment="1">
      <alignment horizontal="center" vertical="center" wrapText="1"/>
    </xf>
    <xf numFmtId="0" fontId="5" fillId="6" borderId="11" xfId="6" applyFont="1" applyFill="1" applyBorder="1" applyAlignment="1">
      <alignment horizontal="center" vertical="center" wrapText="1"/>
    </xf>
    <xf numFmtId="4" fontId="5" fillId="4" borderId="6" xfId="7" applyNumberFormat="1" applyFont="1" applyFill="1" applyBorder="1" applyAlignment="1">
      <alignment horizontal="center" vertical="center" wrapText="1"/>
    </xf>
    <xf numFmtId="4" fontId="5" fillId="4" borderId="13" xfId="7" applyNumberFormat="1" applyFont="1" applyFill="1" applyBorder="1" applyAlignment="1">
      <alignment horizontal="center" vertical="center" wrapText="1"/>
    </xf>
    <xf numFmtId="4" fontId="5" fillId="4" borderId="14" xfId="7" applyNumberFormat="1" applyFont="1" applyFill="1" applyBorder="1" applyAlignment="1">
      <alignment horizontal="center" vertical="center" wrapText="1"/>
    </xf>
    <xf numFmtId="4" fontId="5" fillId="4" borderId="15" xfId="7" applyNumberFormat="1" applyFont="1" applyFill="1" applyBorder="1" applyAlignment="1">
      <alignment horizontal="center" vertical="center" wrapText="1"/>
    </xf>
    <xf numFmtId="4" fontId="5" fillId="4" borderId="16" xfId="7" applyNumberFormat="1" applyFont="1" applyFill="1" applyBorder="1" applyAlignment="1">
      <alignment horizontal="center" vertical="center" wrapText="1"/>
    </xf>
    <xf numFmtId="0" fontId="5" fillId="4" borderId="17" xfId="4" applyFont="1" applyFill="1" applyBorder="1" applyAlignment="1">
      <alignment horizontal="center" vertical="center" wrapText="1"/>
    </xf>
    <xf numFmtId="0" fontId="5" fillId="4" borderId="14" xfId="4" applyFont="1" applyFill="1" applyBorder="1" applyAlignment="1">
      <alignment horizontal="center" vertical="center" wrapText="1"/>
    </xf>
    <xf numFmtId="0" fontId="5" fillId="4" borderId="16" xfId="4" applyFont="1" applyFill="1" applyBorder="1" applyAlignment="1">
      <alignment horizontal="center" vertical="center" wrapText="1"/>
    </xf>
    <xf numFmtId="0" fontId="0" fillId="0" borderId="17" xfId="0" applyBorder="1"/>
    <xf numFmtId="0" fontId="2" fillId="0" borderId="3" xfId="4" applyFont="1" applyFill="1" applyBorder="1" applyAlignment="1">
      <alignment horizontal="left" vertical="center" wrapText="1"/>
    </xf>
    <xf numFmtId="0" fontId="2" fillId="3" borderId="6" xfId="4" applyFont="1" applyFill="1" applyBorder="1" applyAlignment="1">
      <alignment horizontal="left" vertical="center" wrapText="1"/>
    </xf>
    <xf numFmtId="0" fontId="2" fillId="0" borderId="6" xfId="4" applyFont="1" applyBorder="1" applyAlignment="1">
      <alignment vertical="center" wrapText="1"/>
    </xf>
    <xf numFmtId="165" fontId="2" fillId="0" borderId="5" xfId="1" applyNumberFormat="1" applyFont="1" applyBorder="1" applyAlignment="1">
      <alignment vertical="center"/>
    </xf>
    <xf numFmtId="9" fontId="6" fillId="0" borderId="18" xfId="3" applyNumberFormat="1" applyFont="1" applyBorder="1" applyAlignment="1">
      <alignment vertical="center"/>
    </xf>
    <xf numFmtId="0" fontId="6" fillId="0" borderId="19" xfId="6" applyFont="1" applyBorder="1" applyAlignment="1">
      <alignment horizontal="justify" vertical="center"/>
    </xf>
    <xf numFmtId="0" fontId="6" fillId="0" borderId="20" xfId="6" applyFont="1" applyBorder="1" applyAlignment="1">
      <alignment horizontal="center" vertical="center"/>
    </xf>
    <xf numFmtId="9" fontId="6" fillId="0" borderId="20" xfId="6" applyNumberFormat="1" applyFont="1" applyBorder="1" applyAlignment="1">
      <alignment horizontal="center" vertical="center"/>
    </xf>
    <xf numFmtId="0" fontId="6" fillId="0" borderId="21" xfId="4" applyFont="1" applyFill="1" applyBorder="1" applyAlignment="1">
      <alignment vertical="center" wrapText="1"/>
    </xf>
    <xf numFmtId="166" fontId="2" fillId="2" borderId="18" xfId="5" applyNumberFormat="1" applyFont="1" applyFill="1" applyBorder="1" applyAlignment="1">
      <alignment vertical="center" wrapText="1"/>
    </xf>
    <xf numFmtId="0" fontId="6" fillId="0" borderId="18" xfId="7" applyFont="1" applyFill="1" applyBorder="1" applyAlignment="1">
      <alignment vertical="center" wrapText="1"/>
    </xf>
    <xf numFmtId="0" fontId="2" fillId="0" borderId="19" xfId="4" applyFont="1" applyFill="1" applyBorder="1" applyAlignment="1">
      <alignment vertical="center" wrapText="1"/>
    </xf>
    <xf numFmtId="0" fontId="2" fillId="0" borderId="21" xfId="4" applyFont="1" applyFill="1" applyBorder="1" applyAlignment="1">
      <alignment horizontal="center" vertical="center" wrapText="1"/>
    </xf>
    <xf numFmtId="0" fontId="6" fillId="2" borderId="21" xfId="4" applyFont="1" applyFill="1" applyBorder="1" applyAlignment="1">
      <alignment vertical="center" wrapText="1"/>
    </xf>
    <xf numFmtId="0" fontId="2" fillId="0" borderId="19" xfId="4" applyFont="1" applyBorder="1" applyAlignment="1">
      <alignment vertical="center"/>
    </xf>
    <xf numFmtId="0" fontId="2" fillId="3" borderId="3" xfId="4" applyFont="1" applyFill="1" applyBorder="1" applyAlignment="1">
      <alignment horizontal="left" vertical="center" wrapText="1"/>
    </xf>
    <xf numFmtId="0" fontId="2" fillId="0" borderId="4" xfId="4" applyFont="1" applyBorder="1" applyAlignment="1">
      <alignment vertical="center" wrapText="1"/>
    </xf>
    <xf numFmtId="165" fontId="8" fillId="0" borderId="3" xfId="1" applyNumberFormat="1" applyFont="1" applyFill="1" applyBorder="1" applyAlignment="1">
      <alignment vertical="center"/>
    </xf>
    <xf numFmtId="0" fontId="2" fillId="0" borderId="3" xfId="4" applyFont="1" applyBorder="1" applyAlignment="1">
      <alignment horizontal="center" vertical="center"/>
    </xf>
    <xf numFmtId="9" fontId="6" fillId="0" borderId="22" xfId="3" applyNumberFormat="1" applyFont="1" applyBorder="1" applyAlignment="1">
      <alignment vertical="center"/>
    </xf>
    <xf numFmtId="0" fontId="6" fillId="0" borderId="18" xfId="6" applyFont="1" applyBorder="1" applyAlignment="1">
      <alignment horizontal="justify" vertical="center"/>
    </xf>
    <xf numFmtId="0" fontId="6" fillId="0" borderId="22" xfId="4" applyFont="1" applyFill="1" applyBorder="1" applyAlignment="1">
      <alignment vertical="center" wrapText="1"/>
    </xf>
    <xf numFmtId="166" fontId="2" fillId="2" borderId="22" xfId="5" applyNumberFormat="1" applyFont="1" applyFill="1" applyBorder="1" applyAlignment="1">
      <alignment vertical="center" wrapText="1"/>
    </xf>
    <xf numFmtId="0" fontId="6" fillId="0" borderId="22" xfId="7" applyFont="1" applyFill="1" applyBorder="1" applyAlignment="1">
      <alignment vertical="center" wrapText="1"/>
    </xf>
    <xf numFmtId="0" fontId="2" fillId="0" borderId="22" xfId="4" applyFont="1" applyFill="1" applyBorder="1" applyAlignment="1">
      <alignment vertical="center" wrapText="1"/>
    </xf>
    <xf numFmtId="0" fontId="2" fillId="0" borderId="22" xfId="4" applyFont="1" applyFill="1" applyBorder="1" applyAlignment="1">
      <alignment horizontal="center" vertical="center" wrapText="1"/>
    </xf>
    <xf numFmtId="0" fontId="6" fillId="2" borderId="22" xfId="4" applyFont="1" applyFill="1" applyBorder="1" applyAlignment="1">
      <alignment vertical="center" wrapText="1"/>
    </xf>
    <xf numFmtId="0" fontId="2" fillId="0" borderId="22" xfId="4" applyFont="1" applyBorder="1" applyAlignment="1">
      <alignment vertical="center"/>
    </xf>
    <xf numFmtId="167" fontId="2" fillId="0" borderId="3" xfId="2" applyNumberFormat="1" applyFont="1" applyBorder="1" applyAlignment="1">
      <alignment vertical="center"/>
    </xf>
    <xf numFmtId="166" fontId="6" fillId="2" borderId="3" xfId="5" applyNumberFormat="1" applyFont="1" applyFill="1" applyBorder="1" applyAlignment="1">
      <alignment vertical="center" wrapText="1"/>
    </xf>
    <xf numFmtId="0" fontId="2" fillId="0" borderId="3" xfId="4" applyFont="1" applyBorder="1" applyAlignment="1">
      <alignment vertical="center"/>
    </xf>
    <xf numFmtId="0" fontId="6" fillId="0" borderId="3" xfId="4" applyFont="1" applyFill="1" applyBorder="1" applyAlignment="1">
      <alignment horizontal="center" vertical="center" wrapText="1"/>
    </xf>
    <xf numFmtId="166" fontId="6" fillId="2" borderId="5" xfId="5" applyNumberFormat="1" applyFont="1" applyFill="1" applyBorder="1" applyAlignment="1">
      <alignment vertical="center" wrapText="1"/>
    </xf>
    <xf numFmtId="0" fontId="2" fillId="0" borderId="5" xfId="4" applyFont="1" applyBorder="1" applyAlignment="1">
      <alignment vertical="center"/>
    </xf>
    <xf numFmtId="0" fontId="5" fillId="5" borderId="4" xfId="4" applyFont="1" applyFill="1" applyBorder="1" applyAlignment="1">
      <alignment horizontal="center" vertical="center" wrapText="1"/>
    </xf>
    <xf numFmtId="0" fontId="5" fillId="6" borderId="1" xfId="4" applyFont="1" applyFill="1" applyBorder="1" applyAlignment="1">
      <alignment horizontal="center" vertical="center" wrapText="1"/>
    </xf>
    <xf numFmtId="4" fontId="5" fillId="4" borderId="5" xfId="7" applyNumberFormat="1" applyFont="1" applyFill="1" applyBorder="1" applyAlignment="1">
      <alignment horizontal="center" vertical="center" wrapText="1"/>
    </xf>
    <xf numFmtId="0" fontId="0" fillId="0" borderId="4" xfId="0" applyBorder="1"/>
    <xf numFmtId="0" fontId="5" fillId="4" borderId="1" xfId="4" applyFont="1" applyFill="1" applyBorder="1" applyAlignment="1">
      <alignment horizontal="center" vertical="center" wrapText="1"/>
    </xf>
    <xf numFmtId="0" fontId="2" fillId="3" borderId="6" xfId="4" applyFont="1" applyFill="1" applyBorder="1" applyAlignment="1">
      <alignment horizontal="center" vertical="center" wrapText="1"/>
    </xf>
    <xf numFmtId="167" fontId="7" fillId="0" borderId="5" xfId="2" applyNumberFormat="1" applyFont="1" applyBorder="1" applyAlignment="1">
      <alignment vertical="center"/>
    </xf>
    <xf numFmtId="10" fontId="6" fillId="0" borderId="5" xfId="3" applyNumberFormat="1" applyFont="1" applyBorder="1" applyAlignment="1">
      <alignment vertical="center"/>
    </xf>
    <xf numFmtId="3" fontId="6" fillId="0" borderId="20" xfId="6" applyNumberFormat="1" applyFont="1" applyBorder="1" applyAlignment="1">
      <alignment horizontal="center" vertical="center"/>
    </xf>
    <xf numFmtId="0" fontId="6" fillId="0" borderId="19" xfId="6" applyFont="1" applyBorder="1" applyAlignment="1">
      <alignment horizontal="center" vertical="center"/>
    </xf>
    <xf numFmtId="166" fontId="6" fillId="0" borderId="18" xfId="5" applyNumberFormat="1" applyFont="1" applyFill="1" applyBorder="1" applyAlignment="1">
      <alignment vertical="center" wrapText="1"/>
    </xf>
    <xf numFmtId="2" fontId="6" fillId="0" borderId="5" xfId="7" applyNumberFormat="1" applyFont="1" applyFill="1" applyBorder="1" applyAlignment="1">
      <alignment vertical="center" wrapText="1"/>
    </xf>
    <xf numFmtId="0" fontId="6" fillId="0" borderId="19" xfId="4" applyFont="1" applyFill="1" applyBorder="1" applyAlignment="1">
      <alignment vertical="center" wrapText="1"/>
    </xf>
    <xf numFmtId="0" fontId="6" fillId="0" borderId="4" xfId="4" applyFont="1" applyFill="1" applyBorder="1" applyAlignment="1">
      <alignment horizontal="center" vertical="center" wrapText="1"/>
    </xf>
    <xf numFmtId="0" fontId="6" fillId="0" borderId="1" xfId="4" applyFont="1" applyFill="1" applyBorder="1" applyAlignment="1">
      <alignment vertical="center" wrapText="1"/>
    </xf>
    <xf numFmtId="0" fontId="5" fillId="4" borderId="20" xfId="4" applyFont="1" applyFill="1" applyBorder="1" applyAlignment="1">
      <alignment horizontal="center" vertical="center" wrapText="1"/>
    </xf>
    <xf numFmtId="3" fontId="6" fillId="0" borderId="5" xfId="6" applyNumberFormat="1" applyFont="1" applyBorder="1" applyAlignment="1">
      <alignment horizontal="center" vertical="center"/>
    </xf>
    <xf numFmtId="0" fontId="6" fillId="0" borderId="18" xfId="6" applyFont="1" applyBorder="1" applyAlignment="1">
      <alignment horizontal="center" vertical="center"/>
    </xf>
    <xf numFmtId="166" fontId="6" fillId="0" borderId="22" xfId="5" applyNumberFormat="1" applyFont="1" applyFill="1" applyBorder="1" applyAlignment="1">
      <alignment vertical="center" wrapText="1"/>
    </xf>
    <xf numFmtId="2" fontId="6" fillId="0" borderId="3" xfId="7" applyNumberFormat="1" applyFont="1" applyFill="1" applyBorder="1" applyAlignment="1">
      <alignment vertical="center" wrapText="1"/>
    </xf>
    <xf numFmtId="166" fontId="6" fillId="0" borderId="3" xfId="5" applyNumberFormat="1" applyFont="1" applyFill="1" applyBorder="1" applyAlignment="1">
      <alignment vertical="center" wrapText="1"/>
    </xf>
    <xf numFmtId="0" fontId="2" fillId="0" borderId="3" xfId="4" applyFont="1" applyFill="1" applyBorder="1" applyAlignment="1">
      <alignment horizontal="center" vertical="center"/>
    </xf>
    <xf numFmtId="165" fontId="2" fillId="0" borderId="3" xfId="1" applyNumberFormat="1" applyFont="1" applyFill="1" applyBorder="1" applyAlignment="1">
      <alignment horizontal="center" vertical="center"/>
    </xf>
    <xf numFmtId="0" fontId="6" fillId="0" borderId="3" xfId="4" applyFont="1" applyBorder="1" applyAlignment="1">
      <alignment horizontal="center" vertical="center" wrapText="1"/>
    </xf>
    <xf numFmtId="0" fontId="2" fillId="0" borderId="0" xfId="4" applyFont="1" applyAlignment="1">
      <alignment wrapText="1"/>
    </xf>
    <xf numFmtId="167" fontId="7" fillId="0" borderId="3" xfId="2" applyNumberFormat="1" applyFont="1" applyFill="1" applyBorder="1" applyAlignment="1">
      <alignment vertical="center"/>
    </xf>
    <xf numFmtId="0" fontId="2" fillId="0" borderId="3" xfId="4" applyFont="1" applyBorder="1" applyAlignment="1">
      <alignment vertical="center" wrapText="1"/>
    </xf>
    <xf numFmtId="1" fontId="6" fillId="2" borderId="3" xfId="4" applyNumberFormat="1" applyFont="1" applyFill="1" applyBorder="1" applyAlignment="1">
      <alignment horizontal="center" vertical="center" wrapText="1"/>
    </xf>
    <xf numFmtId="9" fontId="6" fillId="2" borderId="3" xfId="4" applyNumberFormat="1" applyFont="1" applyFill="1" applyBorder="1" applyAlignment="1">
      <alignment vertical="center" wrapText="1"/>
    </xf>
    <xf numFmtId="0" fontId="6" fillId="0" borderId="6" xfId="6" applyFont="1" applyBorder="1" applyAlignment="1">
      <alignment vertical="center"/>
    </xf>
    <xf numFmtId="0" fontId="6" fillId="0" borderId="4" xfId="6" applyFont="1" applyBorder="1" applyAlignment="1">
      <alignment vertical="center"/>
    </xf>
    <xf numFmtId="0" fontId="2" fillId="0" borderId="5" xfId="4" applyFont="1" applyBorder="1" applyAlignment="1">
      <alignment vertical="center" wrapText="1"/>
    </xf>
    <xf numFmtId="9" fontId="6" fillId="0" borderId="5" xfId="3" applyNumberFormat="1" applyFont="1" applyBorder="1" applyAlignment="1">
      <alignment vertical="center"/>
    </xf>
    <xf numFmtId="166" fontId="6" fillId="0" borderId="5" xfId="5" applyNumberFormat="1" applyFont="1" applyFill="1" applyBorder="1" applyAlignment="1">
      <alignment vertical="center" wrapText="1"/>
    </xf>
    <xf numFmtId="9" fontId="6" fillId="0" borderId="5" xfId="7" applyNumberFormat="1" applyFont="1" applyFill="1" applyBorder="1" applyAlignment="1">
      <alignment vertical="center" wrapText="1"/>
    </xf>
    <xf numFmtId="9" fontId="6" fillId="0" borderId="5" xfId="4" applyNumberFormat="1" applyFont="1" applyFill="1" applyBorder="1" applyAlignment="1">
      <alignment horizontal="center" vertical="center" wrapText="1"/>
    </xf>
    <xf numFmtId="0" fontId="11" fillId="6" borderId="23" xfId="4" applyFont="1" applyFill="1" applyBorder="1" applyAlignment="1">
      <alignment horizontal="center" vertical="center" wrapText="1"/>
    </xf>
    <xf numFmtId="0" fontId="11" fillId="6" borderId="24" xfId="4" applyFont="1" applyFill="1" applyBorder="1" applyAlignment="1">
      <alignment horizontal="center" vertical="center" wrapText="1"/>
    </xf>
    <xf numFmtId="165" fontId="5" fillId="5" borderId="4" xfId="1" applyNumberFormat="1" applyFont="1" applyFill="1" applyBorder="1" applyAlignment="1">
      <alignment horizontal="center" vertical="center" wrapText="1"/>
    </xf>
    <xf numFmtId="164" fontId="4" fillId="6" borderId="25" xfId="1" applyNumberFormat="1" applyFont="1" applyFill="1" applyBorder="1" applyAlignment="1">
      <alignment horizontal="center" vertical="center" wrapText="1"/>
    </xf>
    <xf numFmtId="0" fontId="4" fillId="6" borderId="26" xfId="7" applyFont="1" applyFill="1" applyBorder="1" applyAlignment="1">
      <alignment horizontal="center" vertical="center" wrapText="1"/>
    </xf>
    <xf numFmtId="0" fontId="4" fillId="6" borderId="25" xfId="7" applyFont="1" applyFill="1" applyBorder="1" applyAlignment="1">
      <alignment horizontal="center" vertical="center" wrapText="1"/>
    </xf>
    <xf numFmtId="0" fontId="4" fillId="6" borderId="27" xfId="7" applyFont="1" applyFill="1" applyBorder="1" applyAlignment="1">
      <alignment horizontal="center" vertical="center" wrapText="1"/>
    </xf>
    <xf numFmtId="0" fontId="4" fillId="6" borderId="28" xfId="7" applyFont="1" applyFill="1" applyBorder="1" applyAlignment="1">
      <alignment horizontal="center" vertical="center" wrapText="1"/>
    </xf>
    <xf numFmtId="0" fontId="4" fillId="6" borderId="29" xfId="7" applyFont="1" applyFill="1" applyBorder="1" applyAlignment="1">
      <alignment horizontal="center" vertical="center" wrapText="1"/>
    </xf>
    <xf numFmtId="0" fontId="11" fillId="6" borderId="30" xfId="4" applyFont="1" applyFill="1" applyBorder="1" applyAlignment="1">
      <alignment horizontal="center" vertical="center" wrapText="1"/>
    </xf>
    <xf numFmtId="0" fontId="11" fillId="6" borderId="31" xfId="4" applyFont="1" applyFill="1" applyBorder="1" applyAlignment="1">
      <alignment horizontal="center" vertical="center" wrapText="1"/>
    </xf>
    <xf numFmtId="4" fontId="5" fillId="6" borderId="0" xfId="7" applyNumberFormat="1" applyFont="1" applyFill="1" applyBorder="1" applyAlignment="1">
      <alignment horizontal="center" vertical="center" wrapText="1"/>
    </xf>
    <xf numFmtId="4" fontId="5" fillId="6" borderId="32" xfId="7" applyNumberFormat="1" applyFont="1" applyFill="1" applyBorder="1" applyAlignment="1">
      <alignment horizontal="center" vertical="center" wrapText="1"/>
    </xf>
    <xf numFmtId="0" fontId="4" fillId="5" borderId="33" xfId="7" applyFont="1" applyFill="1" applyBorder="1" applyAlignment="1">
      <alignment vertical="center" wrapText="1"/>
    </xf>
    <xf numFmtId="0" fontId="4" fillId="5" borderId="34" xfId="7" applyFont="1" applyFill="1" applyBorder="1" applyAlignment="1">
      <alignment vertical="center" wrapText="1"/>
    </xf>
    <xf numFmtId="0" fontId="5" fillId="6" borderId="23" xfId="7" applyFont="1" applyFill="1" applyBorder="1" applyAlignment="1">
      <alignment horizontal="center" vertical="center" wrapText="1"/>
    </xf>
    <xf numFmtId="0" fontId="5" fillId="6" borderId="32" xfId="7" applyFont="1" applyFill="1" applyBorder="1" applyAlignment="1">
      <alignment horizontal="center" vertical="center" wrapText="1"/>
    </xf>
    <xf numFmtId="0" fontId="5" fillId="6" borderId="24" xfId="7" applyFont="1" applyFill="1" applyBorder="1" applyAlignment="1">
      <alignment horizontal="center" vertical="center" wrapText="1"/>
    </xf>
    <xf numFmtId="0" fontId="5" fillId="6" borderId="0" xfId="7" applyFont="1" applyFill="1" applyBorder="1" applyAlignment="1">
      <alignment horizontal="center" vertical="center" wrapText="1"/>
    </xf>
    <xf numFmtId="0" fontId="5" fillId="6" borderId="35" xfId="7" applyFont="1" applyFill="1" applyBorder="1" applyAlignment="1">
      <alignment horizontal="center" vertical="center" wrapText="1"/>
    </xf>
    <xf numFmtId="0" fontId="11" fillId="6" borderId="36" xfId="4" applyFont="1" applyFill="1" applyBorder="1" applyAlignment="1">
      <alignment horizontal="center" vertical="center" wrapText="1"/>
    </xf>
    <xf numFmtId="0" fontId="11" fillId="6" borderId="37" xfId="4" applyFont="1" applyFill="1" applyBorder="1" applyAlignment="1">
      <alignment horizontal="center" vertical="center" wrapText="1"/>
    </xf>
    <xf numFmtId="4" fontId="5" fillId="6" borderId="38" xfId="7" applyNumberFormat="1" applyFont="1" applyFill="1" applyBorder="1" applyAlignment="1">
      <alignment horizontal="center" vertical="center" wrapText="1"/>
    </xf>
    <xf numFmtId="4" fontId="5" fillId="6" borderId="39" xfId="7" applyNumberFormat="1" applyFont="1" applyFill="1" applyBorder="1" applyAlignment="1">
      <alignment horizontal="center" vertical="center" wrapText="1"/>
    </xf>
    <xf numFmtId="0" fontId="5" fillId="6" borderId="40" xfId="7" applyFont="1" applyFill="1" applyBorder="1" applyAlignment="1">
      <alignment horizontal="center" vertical="center" wrapText="1"/>
    </xf>
    <xf numFmtId="0" fontId="5" fillId="6" borderId="38" xfId="7" applyFont="1" applyFill="1" applyBorder="1" applyAlignment="1">
      <alignment horizontal="center" vertical="center" wrapText="1"/>
    </xf>
    <xf numFmtId="0" fontId="5" fillId="6" borderId="39" xfId="7" applyFont="1" applyFill="1" applyBorder="1" applyAlignment="1">
      <alignment horizontal="center" vertical="center" wrapText="1"/>
    </xf>
    <xf numFmtId="0" fontId="5" fillId="6" borderId="34" xfId="7" applyFont="1" applyFill="1" applyBorder="1" applyAlignment="1">
      <alignment horizontal="center" vertical="center" wrapText="1"/>
    </xf>
    <xf numFmtId="0" fontId="5" fillId="6" borderId="1" xfId="7" applyFont="1" applyFill="1" applyBorder="1" applyAlignment="1">
      <alignment horizontal="center" vertical="center" wrapText="1"/>
    </xf>
    <xf numFmtId="0" fontId="5" fillId="6" borderId="4" xfId="7" applyFont="1" applyFill="1" applyBorder="1" applyAlignment="1">
      <alignment horizontal="center" vertical="center" wrapText="1"/>
    </xf>
    <xf numFmtId="0" fontId="2" fillId="7" borderId="22" xfId="4" applyFont="1" applyFill="1" applyBorder="1"/>
    <xf numFmtId="0" fontId="5" fillId="6" borderId="35" xfId="7" applyFont="1" applyFill="1" applyBorder="1" applyAlignment="1">
      <alignment horizontal="center" vertical="center" wrapText="1"/>
    </xf>
    <xf numFmtId="0" fontId="5" fillId="6" borderId="7" xfId="7" applyFont="1" applyFill="1" applyBorder="1" applyAlignment="1">
      <alignment horizontal="center" vertical="center" wrapText="1"/>
    </xf>
    <xf numFmtId="0" fontId="2" fillId="7" borderId="3" xfId="4" applyFont="1" applyFill="1" applyBorder="1"/>
    <xf numFmtId="0" fontId="5" fillId="6" borderId="41" xfId="7" applyFont="1" applyFill="1" applyBorder="1" applyAlignment="1">
      <alignment horizontal="center" vertical="center" wrapText="1"/>
    </xf>
    <xf numFmtId="0" fontId="5" fillId="6" borderId="41" xfId="7" applyFont="1" applyFill="1" applyBorder="1" applyAlignment="1">
      <alignment horizontal="center" vertical="center" wrapText="1"/>
    </xf>
    <xf numFmtId="0" fontId="2" fillId="8" borderId="3" xfId="4" applyFont="1" applyFill="1" applyBorder="1"/>
    <xf numFmtId="0" fontId="5" fillId="9" borderId="41" xfId="7" applyFont="1" applyFill="1" applyBorder="1" applyAlignment="1">
      <alignment horizontal="center" vertical="center" wrapText="1"/>
    </xf>
    <xf numFmtId="0" fontId="5" fillId="9" borderId="41" xfId="7" applyFont="1" applyFill="1" applyBorder="1" applyAlignment="1">
      <alignment horizontal="center" vertical="center" wrapText="1"/>
    </xf>
    <xf numFmtId="0" fontId="5" fillId="9" borderId="4" xfId="7" applyFont="1" applyFill="1" applyBorder="1" applyAlignment="1">
      <alignment horizontal="center" vertical="center" wrapText="1"/>
    </xf>
    <xf numFmtId="0" fontId="12" fillId="6" borderId="42" xfId="7" applyFont="1" applyFill="1" applyBorder="1" applyAlignment="1">
      <alignment horizontal="center" vertical="center" wrapText="1"/>
    </xf>
    <xf numFmtId="0" fontId="12" fillId="6" borderId="42" xfId="7" applyFont="1" applyFill="1" applyBorder="1" applyAlignment="1">
      <alignment horizontal="center" vertical="center" wrapText="1"/>
    </xf>
    <xf numFmtId="0" fontId="6" fillId="0" borderId="0" xfId="6" applyFont="1"/>
    <xf numFmtId="165" fontId="6" fillId="0" borderId="0" xfId="1" applyNumberFormat="1" applyFont="1"/>
    <xf numFmtId="0" fontId="6" fillId="0" borderId="0" xfId="6" applyFont="1" applyAlignment="1">
      <alignment horizontal="justify"/>
    </xf>
    <xf numFmtId="166" fontId="6" fillId="0" borderId="0" xfId="5" applyNumberFormat="1" applyFont="1"/>
    <xf numFmtId="0" fontId="2" fillId="0" borderId="0" xfId="7" applyFont="1" applyAlignment="1">
      <alignment vertical="center"/>
    </xf>
    <xf numFmtId="0" fontId="0" fillId="0" borderId="1" xfId="0" applyBorder="1" applyAlignment="1">
      <alignment vertical="center"/>
    </xf>
    <xf numFmtId="0" fontId="0" fillId="0" borderId="41" xfId="0" applyBorder="1" applyAlignment="1">
      <alignment vertical="center"/>
    </xf>
    <xf numFmtId="0" fontId="0" fillId="0" borderId="4" xfId="0" applyBorder="1" applyAlignment="1">
      <alignment vertical="center"/>
    </xf>
    <xf numFmtId="0" fontId="13" fillId="0" borderId="20"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6" xfId="0" applyFont="1" applyBorder="1" applyAlignment="1">
      <alignment horizontal="center" vertical="center" wrapText="1"/>
    </xf>
    <xf numFmtId="0" fontId="14" fillId="0" borderId="5" xfId="0" applyFont="1" applyBorder="1" applyAlignment="1"/>
    <xf numFmtId="0" fontId="13" fillId="0" borderId="1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21" xfId="0" applyFont="1" applyBorder="1" applyAlignment="1">
      <alignment horizontal="center" vertical="center" wrapText="1"/>
    </xf>
    <xf numFmtId="0" fontId="14" fillId="0" borderId="18" xfId="0" applyFont="1" applyBorder="1" applyAlignment="1"/>
    <xf numFmtId="0" fontId="15" fillId="0" borderId="41" xfId="0" applyFont="1" applyBorder="1" applyAlignment="1">
      <alignment vertical="center"/>
    </xf>
    <xf numFmtId="0" fontId="15" fillId="0" borderId="4" xfId="0" applyFont="1" applyBorder="1" applyAlignment="1">
      <alignment vertical="center"/>
    </xf>
    <xf numFmtId="0" fontId="13" fillId="0" borderId="43" xfId="0" applyFont="1" applyBorder="1" applyAlignment="1">
      <alignment horizontal="center" vertical="center" wrapText="1"/>
    </xf>
    <xf numFmtId="0" fontId="13" fillId="0" borderId="35" xfId="0" applyFont="1" applyBorder="1" applyAlignment="1">
      <alignment horizontal="center" vertical="center" wrapText="1"/>
    </xf>
    <xf numFmtId="0" fontId="16" fillId="0" borderId="7" xfId="0" applyFont="1" applyBorder="1" applyAlignment="1">
      <alignment horizontal="center" vertical="center" wrapText="1"/>
    </xf>
    <xf numFmtId="0" fontId="14" fillId="0" borderId="22" xfId="0" applyFont="1" applyBorder="1" applyAlignment="1"/>
  </cellXfs>
  <cellStyles count="12">
    <cellStyle name="Euro" xfId="8"/>
    <cellStyle name="Millares" xfId="1" builtinId="3"/>
    <cellStyle name="Millares 2" xfId="9"/>
    <cellStyle name="Millares_diagnóstico diana" xfId="5"/>
    <cellStyle name="Moneda" xfId="2" builtinId="4"/>
    <cellStyle name="Normal" xfId="0" builtinId="0"/>
    <cellStyle name="Normal 2" xfId="10"/>
    <cellStyle name="Normal_Arbol de problemas INFRAESTRUCTURA" xfId="7"/>
    <cellStyle name="Normal_diagnóstico diana" xfId="4"/>
    <cellStyle name="Normal_Hoja1" xfId="6"/>
    <cellStyle name="Porcentaje" xfId="3" builtinId="5"/>
    <cellStyle name="Porcentual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47675" cy="488950"/>
    <xdr:pic>
      <xdr:nvPicPr>
        <xdr:cNvPr id="2" name="2 Imagen" descr="F:\ESCUDOK.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7675"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9"/>
  <sheetViews>
    <sheetView tabSelected="1" topLeftCell="A46" zoomScale="75" zoomScaleNormal="75" workbookViewId="0">
      <selection activeCell="R49" sqref="R49"/>
    </sheetView>
  </sheetViews>
  <sheetFormatPr baseColWidth="10" defaultRowHeight="12.75" x14ac:dyDescent="0.2"/>
  <cols>
    <col min="1" max="6" width="11" style="1"/>
    <col min="7" max="7" width="14.125" style="3" customWidth="1"/>
    <col min="8" max="19" width="11" style="1"/>
    <col min="20" max="20" width="19.375" style="2" customWidth="1"/>
    <col min="21" max="16384" width="11" style="1"/>
  </cols>
  <sheetData>
    <row r="1" spans="1:26" s="191" customFormat="1" ht="14.25" x14ac:dyDescent="0.15">
      <c r="A1" s="208"/>
      <c r="B1" s="207" t="s">
        <v>203</v>
      </c>
      <c r="C1" s="206"/>
      <c r="D1" s="206"/>
      <c r="E1" s="206"/>
      <c r="F1" s="206"/>
      <c r="G1" s="206"/>
      <c r="H1" s="206"/>
      <c r="I1" s="206"/>
      <c r="J1" s="206"/>
      <c r="K1" s="206"/>
      <c r="L1" s="206"/>
      <c r="M1" s="206"/>
      <c r="N1" s="206"/>
      <c r="O1" s="206"/>
      <c r="P1" s="206"/>
      <c r="Q1" s="206"/>
      <c r="R1" s="206"/>
      <c r="S1" s="206"/>
      <c r="T1" s="205"/>
      <c r="U1" s="204" t="s">
        <v>202</v>
      </c>
      <c r="V1" s="203"/>
      <c r="W1" s="192"/>
    </row>
    <row r="2" spans="1:26" s="191" customFormat="1" ht="14.25" x14ac:dyDescent="0.15">
      <c r="A2" s="202"/>
      <c r="B2" s="201"/>
      <c r="C2" s="200"/>
      <c r="D2" s="200"/>
      <c r="E2" s="200"/>
      <c r="F2" s="200"/>
      <c r="G2" s="200"/>
      <c r="H2" s="200"/>
      <c r="I2" s="200"/>
      <c r="J2" s="200"/>
      <c r="K2" s="200"/>
      <c r="L2" s="200"/>
      <c r="M2" s="200"/>
      <c r="N2" s="200"/>
      <c r="O2" s="200"/>
      <c r="P2" s="200"/>
      <c r="Q2" s="200"/>
      <c r="R2" s="200"/>
      <c r="S2" s="200"/>
      <c r="T2" s="199"/>
      <c r="U2" s="194" t="s">
        <v>201</v>
      </c>
      <c r="V2" s="193"/>
      <c r="W2" s="192"/>
    </row>
    <row r="3" spans="1:26" s="191" customFormat="1" ht="14.25" x14ac:dyDescent="0.15">
      <c r="A3" s="198"/>
      <c r="B3" s="197"/>
      <c r="C3" s="196"/>
      <c r="D3" s="196"/>
      <c r="E3" s="196"/>
      <c r="F3" s="196"/>
      <c r="G3" s="196"/>
      <c r="H3" s="196"/>
      <c r="I3" s="196"/>
      <c r="J3" s="196"/>
      <c r="K3" s="196"/>
      <c r="L3" s="196"/>
      <c r="M3" s="196"/>
      <c r="N3" s="196"/>
      <c r="O3" s="196"/>
      <c r="P3" s="196"/>
      <c r="Q3" s="196"/>
      <c r="R3" s="196"/>
      <c r="S3" s="196"/>
      <c r="T3" s="195"/>
      <c r="U3" s="194" t="s">
        <v>200</v>
      </c>
      <c r="V3" s="193"/>
      <c r="W3" s="192"/>
    </row>
    <row r="4" spans="1:26" x14ac:dyDescent="0.2">
      <c r="B4" s="187"/>
      <c r="C4" s="187"/>
      <c r="D4" s="187"/>
      <c r="E4" s="187"/>
      <c r="F4" s="187"/>
      <c r="G4" s="190"/>
      <c r="H4" s="189"/>
      <c r="I4" s="189"/>
      <c r="J4" s="189"/>
      <c r="K4" s="189"/>
      <c r="L4" s="189"/>
      <c r="M4" s="189"/>
      <c r="N4" s="189"/>
      <c r="O4" s="189"/>
      <c r="P4" s="189"/>
      <c r="Q4" s="189"/>
      <c r="R4" s="189"/>
      <c r="S4" s="187"/>
      <c r="T4" s="188"/>
      <c r="U4" s="187"/>
      <c r="V4" s="187"/>
      <c r="W4" s="187"/>
    </row>
    <row r="5" spans="1:26" ht="18" x14ac:dyDescent="0.2">
      <c r="A5" s="186"/>
      <c r="B5" s="186"/>
      <c r="C5" s="186"/>
      <c r="D5" s="186"/>
      <c r="E5" s="186"/>
      <c r="F5" s="186"/>
      <c r="G5" s="186"/>
      <c r="H5" s="186"/>
      <c r="I5" s="186"/>
      <c r="J5" s="186"/>
      <c r="K5" s="186"/>
      <c r="L5" s="186"/>
      <c r="M5" s="186"/>
      <c r="N5" s="186"/>
      <c r="O5" s="186"/>
      <c r="P5" s="186"/>
      <c r="Q5" s="186"/>
      <c r="R5" s="186"/>
      <c r="S5" s="186"/>
      <c r="T5" s="186"/>
      <c r="U5" s="186"/>
      <c r="V5" s="185"/>
      <c r="W5" s="178"/>
    </row>
    <row r="6" spans="1:26" ht="13.5" thickBot="1" x14ac:dyDescent="0.25">
      <c r="A6" s="184" t="s">
        <v>199</v>
      </c>
      <c r="B6" s="183"/>
      <c r="C6" s="183"/>
      <c r="D6" s="183"/>
      <c r="E6" s="183"/>
      <c r="F6" s="183"/>
      <c r="G6" s="183"/>
      <c r="H6" s="183"/>
      <c r="I6" s="183"/>
      <c r="J6" s="183"/>
      <c r="K6" s="183"/>
      <c r="L6" s="183"/>
      <c r="M6" s="183"/>
      <c r="N6" s="183"/>
      <c r="O6" s="183"/>
      <c r="P6" s="183"/>
      <c r="Q6" s="183"/>
      <c r="R6" s="183"/>
      <c r="S6" s="183"/>
      <c r="T6" s="183"/>
      <c r="U6" s="183"/>
      <c r="V6" s="182"/>
      <c r="W6" s="181"/>
    </row>
    <row r="7" spans="1:26" ht="13.5" thickBot="1" x14ac:dyDescent="0.25">
      <c r="A7" s="172" t="s">
        <v>197</v>
      </c>
      <c r="B7" s="170"/>
      <c r="C7" s="170"/>
      <c r="D7" s="170"/>
      <c r="E7" s="170"/>
      <c r="F7" s="170"/>
      <c r="G7" s="170"/>
      <c r="H7" s="170"/>
      <c r="I7" s="170"/>
      <c r="J7" s="170"/>
      <c r="K7" s="170"/>
      <c r="L7" s="170"/>
      <c r="M7" s="170"/>
      <c r="N7" s="170"/>
      <c r="O7" s="170"/>
      <c r="P7" s="170"/>
      <c r="Q7" s="170"/>
      <c r="R7" s="170"/>
      <c r="S7" s="170"/>
      <c r="T7" s="170"/>
      <c r="U7" s="170"/>
      <c r="V7" s="163"/>
      <c r="W7" s="178"/>
    </row>
    <row r="8" spans="1:26" x14ac:dyDescent="0.2">
      <c r="A8" s="174" t="s">
        <v>198</v>
      </c>
      <c r="B8" s="180"/>
      <c r="C8" s="180"/>
      <c r="D8" s="180"/>
      <c r="E8" s="180"/>
      <c r="F8" s="180"/>
      <c r="G8" s="180"/>
      <c r="H8" s="180"/>
      <c r="I8" s="180"/>
      <c r="J8" s="180"/>
      <c r="K8" s="180"/>
      <c r="L8" s="180"/>
      <c r="M8" s="180"/>
      <c r="N8" s="180"/>
      <c r="O8" s="180"/>
      <c r="P8" s="180"/>
      <c r="Q8" s="180"/>
      <c r="R8" s="180"/>
      <c r="S8" s="180"/>
      <c r="T8" s="180"/>
      <c r="U8" s="180"/>
      <c r="V8" s="179"/>
      <c r="W8" s="178"/>
    </row>
    <row r="9" spans="1:26" ht="13.5" thickBot="1" x14ac:dyDescent="0.25">
      <c r="A9" s="177" t="s">
        <v>197</v>
      </c>
      <c r="B9" s="176"/>
      <c r="C9" s="176"/>
      <c r="D9" s="176"/>
      <c r="E9" s="176"/>
      <c r="F9" s="176"/>
      <c r="G9" s="176"/>
      <c r="H9" s="176"/>
      <c r="I9" s="176"/>
      <c r="J9" s="176"/>
      <c r="K9" s="176"/>
      <c r="L9" s="176"/>
      <c r="M9" s="176"/>
      <c r="N9" s="176"/>
      <c r="O9" s="176"/>
      <c r="P9" s="176"/>
      <c r="Q9" s="176"/>
      <c r="R9" s="176"/>
      <c r="S9" s="176"/>
      <c r="T9" s="176"/>
      <c r="U9" s="176"/>
      <c r="V9" s="164"/>
      <c r="W9" s="175"/>
    </row>
    <row r="10" spans="1:26" ht="13.5" thickBot="1" x14ac:dyDescent="0.25">
      <c r="A10" s="174" t="s">
        <v>196</v>
      </c>
      <c r="B10" s="173"/>
      <c r="C10" s="172" t="s">
        <v>43</v>
      </c>
      <c r="D10" s="169"/>
      <c r="E10" s="171" t="s">
        <v>42</v>
      </c>
      <c r="F10" s="170"/>
      <c r="G10" s="170"/>
      <c r="H10" s="169"/>
      <c r="I10" s="168" t="s">
        <v>41</v>
      </c>
      <c r="J10" s="167"/>
      <c r="K10" s="167"/>
      <c r="L10" s="167"/>
      <c r="M10" s="167"/>
      <c r="N10" s="167"/>
      <c r="O10" s="167"/>
      <c r="P10" s="167"/>
      <c r="Q10" s="167"/>
      <c r="R10" s="167"/>
      <c r="S10" s="167"/>
      <c r="T10" s="167"/>
      <c r="U10" s="167"/>
      <c r="V10" s="166" t="s">
        <v>195</v>
      </c>
      <c r="W10" s="165"/>
    </row>
    <row r="11" spans="1:26" ht="26.25" thickBot="1" x14ac:dyDescent="0.25">
      <c r="A11" s="164"/>
      <c r="B11" s="164"/>
      <c r="C11" s="161"/>
      <c r="D11" s="163"/>
      <c r="E11" s="162"/>
      <c r="F11" s="161"/>
      <c r="G11" s="161"/>
      <c r="H11" s="160"/>
      <c r="I11" s="156"/>
      <c r="J11" s="159" t="s">
        <v>194</v>
      </c>
      <c r="K11" s="158" t="s">
        <v>193</v>
      </c>
      <c r="L11" s="159" t="s">
        <v>194</v>
      </c>
      <c r="M11" s="158" t="s">
        <v>193</v>
      </c>
      <c r="N11" s="159" t="s">
        <v>194</v>
      </c>
      <c r="O11" s="158" t="s">
        <v>193</v>
      </c>
      <c r="P11" s="159" t="s">
        <v>194</v>
      </c>
      <c r="Q11" s="158" t="s">
        <v>193</v>
      </c>
      <c r="R11" s="157"/>
      <c r="S11" s="156"/>
      <c r="T11" s="156"/>
      <c r="U11" s="156"/>
      <c r="V11" s="155"/>
      <c r="W11" s="154"/>
    </row>
    <row r="12" spans="1:26" ht="39" thickBot="1" x14ac:dyDescent="0.25">
      <c r="A12" s="153" t="s">
        <v>192</v>
      </c>
      <c r="B12" s="152"/>
      <c r="C12" s="151" t="s">
        <v>39</v>
      </c>
      <c r="D12" s="109" t="s">
        <v>33</v>
      </c>
      <c r="E12" s="151" t="s">
        <v>39</v>
      </c>
      <c r="F12" s="150" t="s">
        <v>38</v>
      </c>
      <c r="G12" s="150" t="s">
        <v>37</v>
      </c>
      <c r="H12" s="149" t="s">
        <v>36</v>
      </c>
      <c r="I12" s="109" t="s">
        <v>35</v>
      </c>
      <c r="J12" s="57">
        <v>2008</v>
      </c>
      <c r="K12" s="56"/>
      <c r="L12" s="57">
        <v>2009</v>
      </c>
      <c r="M12" s="56"/>
      <c r="N12" s="57">
        <v>2010</v>
      </c>
      <c r="O12" s="56"/>
      <c r="P12" s="57">
        <v>2011</v>
      </c>
      <c r="Q12" s="56"/>
      <c r="R12" s="148" t="s">
        <v>34</v>
      </c>
      <c r="S12" s="109" t="s">
        <v>33</v>
      </c>
      <c r="T12" s="147" t="s">
        <v>32</v>
      </c>
      <c r="U12" s="109" t="s">
        <v>31</v>
      </c>
      <c r="V12" s="146"/>
      <c r="W12" s="145"/>
    </row>
    <row r="13" spans="1:26" ht="267.75" x14ac:dyDescent="0.2">
      <c r="A13" s="32" t="s">
        <v>191</v>
      </c>
      <c r="B13" s="31" t="s">
        <v>190</v>
      </c>
      <c r="C13" s="45" t="s">
        <v>189</v>
      </c>
      <c r="D13" s="144">
        <v>0.2</v>
      </c>
      <c r="E13" s="45" t="s">
        <v>188</v>
      </c>
      <c r="F13" s="143">
        <v>0.95</v>
      </c>
      <c r="G13" s="142">
        <v>100000000</v>
      </c>
      <c r="H13" s="45" t="s">
        <v>187</v>
      </c>
      <c r="I13" s="25">
        <v>0.75</v>
      </c>
      <c r="J13" s="25">
        <v>0.05</v>
      </c>
      <c r="K13" s="25">
        <v>0.09</v>
      </c>
      <c r="L13" s="25">
        <v>0.05</v>
      </c>
      <c r="M13" s="25">
        <v>0.1</v>
      </c>
      <c r="N13" s="25">
        <v>0.01</v>
      </c>
      <c r="O13" s="25">
        <v>0.01</v>
      </c>
      <c r="P13" s="23">
        <v>0</v>
      </c>
      <c r="Q13" s="23"/>
      <c r="R13" s="141">
        <f>+S13*100/(D13)/100</f>
        <v>1</v>
      </c>
      <c r="S13" s="25">
        <f>SUM(K13,M13,O13,Q13)</f>
        <v>0.2</v>
      </c>
      <c r="T13" s="92">
        <v>130886568</v>
      </c>
      <c r="U13" s="138" t="s">
        <v>89</v>
      </c>
      <c r="V13" s="49" t="s">
        <v>186</v>
      </c>
      <c r="W13" s="140" t="s">
        <v>185</v>
      </c>
      <c r="Z13" s="1">
        <v>95814921</v>
      </c>
    </row>
    <row r="14" spans="1:26" ht="255" x14ac:dyDescent="0.2">
      <c r="A14" s="32" t="s">
        <v>184</v>
      </c>
      <c r="B14" s="31" t="s">
        <v>183</v>
      </c>
      <c r="C14" s="26" t="s">
        <v>182</v>
      </c>
      <c r="D14" s="106">
        <v>3</v>
      </c>
      <c r="E14" s="26" t="s">
        <v>181</v>
      </c>
      <c r="F14" s="128">
        <f>(S14/D14)</f>
        <v>1</v>
      </c>
      <c r="G14" s="129">
        <v>10000000</v>
      </c>
      <c r="H14" s="26" t="s">
        <v>2</v>
      </c>
      <c r="I14" s="25">
        <v>0.75</v>
      </c>
      <c r="J14" s="24">
        <v>0</v>
      </c>
      <c r="K14" s="24">
        <v>0</v>
      </c>
      <c r="L14" s="24">
        <v>2</v>
      </c>
      <c r="M14" s="24">
        <v>2</v>
      </c>
      <c r="N14" s="125">
        <v>1</v>
      </c>
      <c r="O14" s="23">
        <v>1</v>
      </c>
      <c r="P14" s="23">
        <v>1</v>
      </c>
      <c r="Q14" s="23"/>
      <c r="R14" s="44">
        <f>+S14*100/(D14)/100</f>
        <v>1</v>
      </c>
      <c r="S14" s="24">
        <f>+Q14+O14+M14+K14</f>
        <v>3</v>
      </c>
      <c r="T14" s="20">
        <v>10000000</v>
      </c>
      <c r="U14" s="139" t="s">
        <v>180</v>
      </c>
      <c r="V14" s="30" t="s">
        <v>179</v>
      </c>
      <c r="W14" s="135" t="s">
        <v>178</v>
      </c>
      <c r="Z14" s="1">
        <v>10000000</v>
      </c>
    </row>
    <row r="15" spans="1:26" ht="293.25" x14ac:dyDescent="0.2">
      <c r="A15" s="32" t="s">
        <v>177</v>
      </c>
      <c r="B15" s="31" t="s">
        <v>176</v>
      </c>
      <c r="C15" s="26" t="s">
        <v>150</v>
      </c>
      <c r="D15" s="106">
        <v>10</v>
      </c>
      <c r="E15" s="26" t="s">
        <v>149</v>
      </c>
      <c r="F15" s="128">
        <f>(S15/D15)</f>
        <v>1</v>
      </c>
      <c r="G15" s="129">
        <v>20000000</v>
      </c>
      <c r="H15" s="26" t="s">
        <v>175</v>
      </c>
      <c r="I15" s="25">
        <v>0.75</v>
      </c>
      <c r="J15" s="24">
        <v>2</v>
      </c>
      <c r="K15" s="24">
        <v>1</v>
      </c>
      <c r="L15" s="24">
        <v>4</v>
      </c>
      <c r="M15" s="24">
        <v>4</v>
      </c>
      <c r="N15" s="125">
        <v>3</v>
      </c>
      <c r="O15" s="23">
        <v>5</v>
      </c>
      <c r="P15" s="23">
        <v>10</v>
      </c>
      <c r="Q15" s="23"/>
      <c r="R15" s="44">
        <f>+S15*100/(D15)/100</f>
        <v>1</v>
      </c>
      <c r="S15" s="93">
        <f>+Q15+O15+M15+K15</f>
        <v>10</v>
      </c>
      <c r="T15" s="92">
        <v>23850000</v>
      </c>
      <c r="U15" s="138" t="s">
        <v>89</v>
      </c>
      <c r="V15" s="30" t="s">
        <v>174</v>
      </c>
      <c r="W15" s="135" t="s">
        <v>173</v>
      </c>
      <c r="Z15" s="1">
        <v>73500000</v>
      </c>
    </row>
    <row r="16" spans="1:26" ht="178.5" x14ac:dyDescent="0.2">
      <c r="A16" s="32" t="s">
        <v>172</v>
      </c>
      <c r="B16" s="31" t="s">
        <v>171</v>
      </c>
      <c r="C16" s="137" t="s">
        <v>170</v>
      </c>
      <c r="D16" s="136">
        <v>2</v>
      </c>
      <c r="E16" s="26" t="s">
        <v>169</v>
      </c>
      <c r="F16" s="128">
        <f>(S16/D16)</f>
        <v>0.5</v>
      </c>
      <c r="G16" s="104">
        <v>30000000</v>
      </c>
      <c r="H16" s="26" t="s">
        <v>168</v>
      </c>
      <c r="I16" s="25">
        <v>0.75</v>
      </c>
      <c r="J16" s="24">
        <v>1</v>
      </c>
      <c r="K16" s="24">
        <v>1</v>
      </c>
      <c r="L16" s="24">
        <v>1</v>
      </c>
      <c r="M16" s="24">
        <v>0</v>
      </c>
      <c r="N16" s="125">
        <v>1</v>
      </c>
      <c r="O16" s="23">
        <v>0</v>
      </c>
      <c r="P16" s="23">
        <v>1</v>
      </c>
      <c r="Q16" s="23"/>
      <c r="R16" s="44">
        <f>+S16*100/(D16)/100</f>
        <v>0.5</v>
      </c>
      <c r="S16" s="93">
        <f>+Q16+O16+M16+K16</f>
        <v>1</v>
      </c>
      <c r="T16" s="20">
        <v>13000000</v>
      </c>
      <c r="U16" s="41" t="s">
        <v>89</v>
      </c>
      <c r="V16" s="42" t="s">
        <v>167</v>
      </c>
      <c r="W16" s="93"/>
      <c r="Z16" s="1">
        <v>13000000</v>
      </c>
    </row>
    <row r="17" spans="1:26" ht="229.5" x14ac:dyDescent="0.2">
      <c r="A17" s="32" t="s">
        <v>166</v>
      </c>
      <c r="B17" s="31" t="s">
        <v>165</v>
      </c>
      <c r="C17" s="40" t="s">
        <v>158</v>
      </c>
      <c r="D17" s="42">
        <v>3</v>
      </c>
      <c r="E17" s="26" t="s">
        <v>157</v>
      </c>
      <c r="F17" s="128">
        <f>(S17/D17)</f>
        <v>1</v>
      </c>
      <c r="G17" s="104">
        <v>20000000</v>
      </c>
      <c r="H17" s="26" t="s">
        <v>164</v>
      </c>
      <c r="I17" s="25">
        <v>0.75</v>
      </c>
      <c r="J17" s="24">
        <v>1</v>
      </c>
      <c r="K17" s="24">
        <v>1</v>
      </c>
      <c r="L17" s="24">
        <v>1</v>
      </c>
      <c r="M17" s="24">
        <v>1</v>
      </c>
      <c r="N17" s="125">
        <v>1</v>
      </c>
      <c r="O17" s="23">
        <v>1</v>
      </c>
      <c r="P17" s="23">
        <v>0</v>
      </c>
      <c r="Q17" s="23"/>
      <c r="R17" s="44">
        <f>+S17*100/(D17)/100</f>
        <v>1</v>
      </c>
      <c r="S17" s="93">
        <f>+Q17+O17+M17+K17</f>
        <v>3</v>
      </c>
      <c r="T17" s="92">
        <v>22859500</v>
      </c>
      <c r="U17" s="19" t="s">
        <v>163</v>
      </c>
      <c r="V17" s="42" t="s">
        <v>162</v>
      </c>
      <c r="W17" s="135" t="s">
        <v>161</v>
      </c>
      <c r="Z17" s="1">
        <v>9350000</v>
      </c>
    </row>
    <row r="18" spans="1:26" ht="331.5" x14ac:dyDescent="0.2">
      <c r="A18" s="32" t="s">
        <v>160</v>
      </c>
      <c r="B18" s="31" t="s">
        <v>159</v>
      </c>
      <c r="C18" s="40" t="s">
        <v>158</v>
      </c>
      <c r="D18" s="42">
        <v>3</v>
      </c>
      <c r="E18" s="26" t="s">
        <v>157</v>
      </c>
      <c r="F18" s="128">
        <f>(S18/D18)</f>
        <v>1</v>
      </c>
      <c r="G18" s="104">
        <v>30000000</v>
      </c>
      <c r="H18" s="26" t="s">
        <v>156</v>
      </c>
      <c r="I18" s="25">
        <v>0.75</v>
      </c>
      <c r="J18" s="24">
        <v>1</v>
      </c>
      <c r="K18" s="24">
        <v>1</v>
      </c>
      <c r="L18" s="24">
        <v>1</v>
      </c>
      <c r="M18" s="24">
        <v>0</v>
      </c>
      <c r="N18" s="125">
        <v>2</v>
      </c>
      <c r="O18" s="23">
        <v>2</v>
      </c>
      <c r="P18" s="23">
        <v>1</v>
      </c>
      <c r="Q18" s="23"/>
      <c r="R18" s="44">
        <f>+S18*100/(D18)/100</f>
        <v>1</v>
      </c>
      <c r="S18" s="93">
        <f>+Q18+O18+M18+K18</f>
        <v>3</v>
      </c>
      <c r="T18" s="92">
        <v>25000000</v>
      </c>
      <c r="U18" s="41" t="s">
        <v>155</v>
      </c>
      <c r="V18" s="30" t="s">
        <v>154</v>
      </c>
      <c r="W18" s="29" t="s">
        <v>153</v>
      </c>
      <c r="Z18" s="1">
        <v>11969872</v>
      </c>
    </row>
    <row r="19" spans="1:26" ht="191.25" x14ac:dyDescent="0.2">
      <c r="A19" s="32" t="s">
        <v>152</v>
      </c>
      <c r="B19" s="31" t="s">
        <v>151</v>
      </c>
      <c r="C19" s="26" t="s">
        <v>150</v>
      </c>
      <c r="D19" s="106">
        <v>10</v>
      </c>
      <c r="E19" s="26" t="s">
        <v>149</v>
      </c>
      <c r="F19" s="128">
        <f>(S19/D19)</f>
        <v>1</v>
      </c>
      <c r="G19" s="104">
        <v>5000000</v>
      </c>
      <c r="H19" s="26" t="s">
        <v>2</v>
      </c>
      <c r="I19" s="25">
        <v>0.75</v>
      </c>
      <c r="J19" s="24">
        <v>0</v>
      </c>
      <c r="K19" s="24">
        <v>0</v>
      </c>
      <c r="L19" s="24">
        <v>5</v>
      </c>
      <c r="M19" s="24">
        <v>5</v>
      </c>
      <c r="N19" s="125">
        <v>5</v>
      </c>
      <c r="O19" s="23">
        <v>5</v>
      </c>
      <c r="P19" s="23">
        <v>5</v>
      </c>
      <c r="Q19" s="23"/>
      <c r="R19" s="44">
        <f>+S19*100/(D19)/100</f>
        <v>1</v>
      </c>
      <c r="S19" s="93">
        <f>+Q19+O19+M19+K19</f>
        <v>10</v>
      </c>
      <c r="T19" s="20">
        <v>6000000</v>
      </c>
      <c r="U19" s="41" t="s">
        <v>133</v>
      </c>
      <c r="V19" s="30" t="s">
        <v>148</v>
      </c>
      <c r="W19" s="33"/>
      <c r="Z19" s="1">
        <v>6000000</v>
      </c>
    </row>
    <row r="20" spans="1:26" ht="191.25" x14ac:dyDescent="0.2">
      <c r="A20" s="32" t="s">
        <v>147</v>
      </c>
      <c r="B20" s="31" t="s">
        <v>146</v>
      </c>
      <c r="C20" s="40" t="s">
        <v>145</v>
      </c>
      <c r="D20" s="42">
        <v>2</v>
      </c>
      <c r="E20" s="26" t="s">
        <v>144</v>
      </c>
      <c r="F20" s="128">
        <f>(S20/D20)</f>
        <v>0.5</v>
      </c>
      <c r="G20" s="104">
        <v>50000000</v>
      </c>
      <c r="H20" s="26" t="s">
        <v>143</v>
      </c>
      <c r="I20" s="25">
        <v>0.75</v>
      </c>
      <c r="J20" s="24">
        <v>0</v>
      </c>
      <c r="K20" s="24">
        <v>0</v>
      </c>
      <c r="L20" s="24">
        <v>0</v>
      </c>
      <c r="M20" s="24">
        <v>0</v>
      </c>
      <c r="N20" s="125">
        <v>1</v>
      </c>
      <c r="O20" s="23">
        <v>1</v>
      </c>
      <c r="P20" s="23">
        <v>0</v>
      </c>
      <c r="Q20" s="23"/>
      <c r="R20" s="44">
        <f>+S20*100/(D20)/100</f>
        <v>0.5</v>
      </c>
      <c r="S20" s="93">
        <f>+Q20+O20+M20+K20</f>
        <v>1</v>
      </c>
      <c r="T20" s="20">
        <v>0</v>
      </c>
      <c r="U20" s="41" t="s">
        <v>133</v>
      </c>
      <c r="W20" s="12"/>
      <c r="Z20" s="1">
        <v>0</v>
      </c>
    </row>
    <row r="21" spans="1:26" ht="178.5" x14ac:dyDescent="0.2">
      <c r="A21" s="32" t="s">
        <v>142</v>
      </c>
      <c r="B21" s="31" t="s">
        <v>141</v>
      </c>
      <c r="C21" s="40" t="s">
        <v>140</v>
      </c>
      <c r="D21" s="42">
        <v>1</v>
      </c>
      <c r="E21" s="26" t="s">
        <v>139</v>
      </c>
      <c r="F21" s="128">
        <f>(S21/D21)</f>
        <v>0</v>
      </c>
      <c r="G21" s="104">
        <v>50000000</v>
      </c>
      <c r="H21" s="26" t="s">
        <v>75</v>
      </c>
      <c r="I21" s="25">
        <v>0.75</v>
      </c>
      <c r="J21" s="24">
        <v>0</v>
      </c>
      <c r="K21" s="24">
        <v>0</v>
      </c>
      <c r="L21" s="24">
        <v>0</v>
      </c>
      <c r="M21" s="24">
        <v>0</v>
      </c>
      <c r="N21" s="24">
        <v>0</v>
      </c>
      <c r="O21" s="23">
        <v>0</v>
      </c>
      <c r="P21" s="23"/>
      <c r="Q21" s="23"/>
      <c r="R21" s="44">
        <f>+S21*100/(D21)/100</f>
        <v>0</v>
      </c>
      <c r="S21" s="93">
        <f>+Q21+O21+M21+K21</f>
        <v>0</v>
      </c>
      <c r="T21" s="20">
        <v>0</v>
      </c>
      <c r="U21" s="41" t="s">
        <v>133</v>
      </c>
      <c r="V21" s="35" t="s">
        <v>138</v>
      </c>
      <c r="W21" s="33"/>
      <c r="Z21" s="1">
        <v>0</v>
      </c>
    </row>
    <row r="22" spans="1:26" ht="165.75" x14ac:dyDescent="0.2">
      <c r="A22" s="32" t="s">
        <v>137</v>
      </c>
      <c r="B22" s="31" t="s">
        <v>136</v>
      </c>
      <c r="C22" s="40" t="s">
        <v>135</v>
      </c>
      <c r="D22" s="42">
        <v>5</v>
      </c>
      <c r="E22" s="26" t="s">
        <v>134</v>
      </c>
      <c r="F22" s="128">
        <f>(S22/D22)</f>
        <v>1</v>
      </c>
      <c r="G22" s="104">
        <v>0</v>
      </c>
      <c r="H22" s="26" t="s">
        <v>2</v>
      </c>
      <c r="I22" s="25">
        <v>0.75</v>
      </c>
      <c r="J22" s="24">
        <v>0</v>
      </c>
      <c r="K22" s="24">
        <v>0</v>
      </c>
      <c r="L22" s="24">
        <v>0</v>
      </c>
      <c r="M22" s="24">
        <v>0</v>
      </c>
      <c r="N22" s="24">
        <v>5</v>
      </c>
      <c r="O22" s="23">
        <v>5</v>
      </c>
      <c r="P22" s="23"/>
      <c r="Q22" s="23"/>
      <c r="R22" s="44">
        <f>+S22*100/(D22)/100</f>
        <v>1</v>
      </c>
      <c r="S22" s="93">
        <f>+Q22+O22+M22+K22</f>
        <v>5</v>
      </c>
      <c r="T22" s="134">
        <v>0</v>
      </c>
      <c r="U22" s="41" t="s">
        <v>133</v>
      </c>
      <c r="V22" s="35" t="s">
        <v>132</v>
      </c>
      <c r="W22" s="18"/>
      <c r="Z22" s="1">
        <v>0</v>
      </c>
    </row>
    <row r="23" spans="1:26" ht="127.5" x14ac:dyDescent="0.2">
      <c r="A23" s="32" t="s">
        <v>131</v>
      </c>
      <c r="B23" s="31" t="s">
        <v>130</v>
      </c>
      <c r="C23" s="26" t="s">
        <v>129</v>
      </c>
      <c r="D23" s="106">
        <v>6</v>
      </c>
      <c r="E23" s="26" t="s">
        <v>128</v>
      </c>
      <c r="F23" s="128">
        <f>(S23/D23)</f>
        <v>1</v>
      </c>
      <c r="G23" s="129">
        <v>30000000</v>
      </c>
      <c r="H23" s="26" t="s">
        <v>127</v>
      </c>
      <c r="I23" s="25">
        <v>0.75</v>
      </c>
      <c r="J23" s="24">
        <v>1</v>
      </c>
      <c r="K23" s="24">
        <v>1</v>
      </c>
      <c r="L23" s="24">
        <v>2</v>
      </c>
      <c r="M23" s="24">
        <v>0</v>
      </c>
      <c r="N23" s="24">
        <v>4</v>
      </c>
      <c r="O23" s="24">
        <v>5</v>
      </c>
      <c r="P23" s="23">
        <v>2</v>
      </c>
      <c r="Q23" s="23"/>
      <c r="R23" s="44">
        <f>+S23*100/(D23)/100</f>
        <v>1</v>
      </c>
      <c r="S23" s="93">
        <f>+Q23+O23+M23+K23</f>
        <v>6</v>
      </c>
      <c r="T23" s="92">
        <v>19399104</v>
      </c>
      <c r="U23" s="91" t="s">
        <v>114</v>
      </c>
      <c r="V23" s="30" t="s">
        <v>126</v>
      </c>
      <c r="W23" s="106" t="s">
        <v>125</v>
      </c>
      <c r="Z23" s="1">
        <v>4999104</v>
      </c>
    </row>
    <row r="24" spans="1:26" ht="127.5" x14ac:dyDescent="0.2">
      <c r="A24" s="32" t="s">
        <v>124</v>
      </c>
      <c r="B24" s="31" t="s">
        <v>123</v>
      </c>
      <c r="C24" s="26" t="s">
        <v>122</v>
      </c>
      <c r="D24" s="106">
        <v>7</v>
      </c>
      <c r="E24" s="26" t="s">
        <v>121</v>
      </c>
      <c r="F24" s="128">
        <f>(S24/D24)</f>
        <v>1</v>
      </c>
      <c r="G24" s="129">
        <v>15000000</v>
      </c>
      <c r="H24" s="26" t="s">
        <v>15</v>
      </c>
      <c r="I24" s="25">
        <v>0.75</v>
      </c>
      <c r="J24" s="24">
        <v>7</v>
      </c>
      <c r="K24" s="24">
        <v>7</v>
      </c>
      <c r="L24" s="24">
        <v>0</v>
      </c>
      <c r="M24" s="24">
        <v>0</v>
      </c>
      <c r="N24" s="24">
        <v>0</v>
      </c>
      <c r="O24" s="23">
        <v>0</v>
      </c>
      <c r="P24" s="23">
        <v>4</v>
      </c>
      <c r="Q24" s="23"/>
      <c r="R24" s="44">
        <f>+S24*100/(D24)/100</f>
        <v>1</v>
      </c>
      <c r="S24" s="93">
        <f>+Q24+O24+M24+K24</f>
        <v>7</v>
      </c>
      <c r="T24" s="20">
        <v>16012161</v>
      </c>
      <c r="U24" s="91" t="s">
        <v>114</v>
      </c>
      <c r="V24" s="42" t="s">
        <v>120</v>
      </c>
      <c r="W24" s="106" t="s">
        <v>119</v>
      </c>
      <c r="X24" s="133"/>
      <c r="Z24" s="1">
        <v>16012161</v>
      </c>
    </row>
    <row r="25" spans="1:26" ht="229.5" x14ac:dyDescent="0.2">
      <c r="A25" s="32" t="s">
        <v>118</v>
      </c>
      <c r="B25" s="31" t="s">
        <v>117</v>
      </c>
      <c r="C25" s="26" t="s">
        <v>116</v>
      </c>
      <c r="D25" s="106">
        <v>1</v>
      </c>
      <c r="E25" s="26" t="s">
        <v>115</v>
      </c>
      <c r="F25" s="128">
        <f>(S25/D25)</f>
        <v>1</v>
      </c>
      <c r="G25" s="129">
        <v>10000000</v>
      </c>
      <c r="H25" s="26" t="s">
        <v>75</v>
      </c>
      <c r="I25" s="25">
        <v>0.75</v>
      </c>
      <c r="J25" s="24">
        <v>1</v>
      </c>
      <c r="K25" s="24">
        <v>1</v>
      </c>
      <c r="L25" s="24">
        <v>0</v>
      </c>
      <c r="M25" s="24">
        <v>0</v>
      </c>
      <c r="N25" s="125">
        <v>0</v>
      </c>
      <c r="O25" s="23">
        <v>0</v>
      </c>
      <c r="P25" s="23"/>
      <c r="Q25" s="23"/>
      <c r="R25" s="44">
        <f>+S25*100/(D25)/100</f>
        <v>1</v>
      </c>
      <c r="S25" s="93">
        <f>+Q25+O25+M25+K25</f>
        <v>1</v>
      </c>
      <c r="T25" s="20">
        <v>21514098</v>
      </c>
      <c r="U25" s="91" t="s">
        <v>114</v>
      </c>
      <c r="V25" s="132" t="s">
        <v>113</v>
      </c>
      <c r="W25" s="132" t="s">
        <v>112</v>
      </c>
      <c r="Z25" s="1">
        <v>21514098</v>
      </c>
    </row>
    <row r="26" spans="1:26" ht="127.5" x14ac:dyDescent="0.2">
      <c r="A26" s="32" t="s">
        <v>111</v>
      </c>
      <c r="B26" s="31" t="s">
        <v>110</v>
      </c>
      <c r="C26" s="26" t="s">
        <v>109</v>
      </c>
      <c r="D26" s="106">
        <v>4</v>
      </c>
      <c r="E26" s="26" t="s">
        <v>108</v>
      </c>
      <c r="F26" s="128">
        <f>(S26/D26)</f>
        <v>1</v>
      </c>
      <c r="G26" s="129">
        <v>50000000</v>
      </c>
      <c r="H26" s="26" t="s">
        <v>15</v>
      </c>
      <c r="I26" s="25">
        <v>0.75</v>
      </c>
      <c r="J26" s="24">
        <v>0</v>
      </c>
      <c r="K26" s="24">
        <v>0</v>
      </c>
      <c r="L26" s="24">
        <v>0</v>
      </c>
      <c r="M26" s="24">
        <v>0</v>
      </c>
      <c r="N26" s="125">
        <v>3</v>
      </c>
      <c r="O26" s="23">
        <v>4</v>
      </c>
      <c r="P26" s="23"/>
      <c r="Q26" s="23"/>
      <c r="R26" s="44">
        <f>+S26*100/(D26)/100</f>
        <v>1</v>
      </c>
      <c r="S26" s="93">
        <f>+Q26+O26+M26+K26</f>
        <v>4</v>
      </c>
      <c r="T26" s="131">
        <v>72721027</v>
      </c>
      <c r="U26" s="91" t="s">
        <v>47</v>
      </c>
      <c r="V26" s="30" t="s">
        <v>107</v>
      </c>
      <c r="W26" s="12"/>
      <c r="Z26" s="1">
        <v>0</v>
      </c>
    </row>
    <row r="27" spans="1:26" ht="204" x14ac:dyDescent="0.2">
      <c r="A27" s="32" t="s">
        <v>106</v>
      </c>
      <c r="B27" s="31" t="s">
        <v>105</v>
      </c>
      <c r="C27" s="26" t="s">
        <v>104</v>
      </c>
      <c r="D27" s="106">
        <v>30</v>
      </c>
      <c r="E27" s="26" t="s">
        <v>103</v>
      </c>
      <c r="F27" s="128">
        <f>(S27/D27)</f>
        <v>1</v>
      </c>
      <c r="G27" s="129">
        <v>40000000</v>
      </c>
      <c r="H27" s="26" t="s">
        <v>102</v>
      </c>
      <c r="I27" s="25">
        <v>0.75</v>
      </c>
      <c r="J27" s="24">
        <v>10</v>
      </c>
      <c r="K27" s="24">
        <v>7</v>
      </c>
      <c r="L27" s="24">
        <v>15</v>
      </c>
      <c r="M27" s="24">
        <v>23</v>
      </c>
      <c r="N27" s="125">
        <v>10</v>
      </c>
      <c r="O27" s="24">
        <v>0</v>
      </c>
      <c r="P27" s="23"/>
      <c r="Q27" s="23"/>
      <c r="R27" s="44">
        <f>+S27*100/(D27)/100</f>
        <v>1</v>
      </c>
      <c r="S27" s="93">
        <f>+Q27+O27+M27+K27</f>
        <v>30</v>
      </c>
      <c r="T27" s="20">
        <v>109431102</v>
      </c>
      <c r="U27" s="41"/>
      <c r="V27" s="35" t="s">
        <v>101</v>
      </c>
      <c r="W27" s="130" t="s">
        <v>100</v>
      </c>
      <c r="Z27" s="1">
        <v>48571000</v>
      </c>
    </row>
    <row r="28" spans="1:26" ht="293.25" x14ac:dyDescent="0.2">
      <c r="A28" s="32" t="s">
        <v>99</v>
      </c>
      <c r="B28" s="31" t="s">
        <v>98</v>
      </c>
      <c r="C28" s="26" t="s">
        <v>97</v>
      </c>
      <c r="D28" s="106">
        <v>2</v>
      </c>
      <c r="E28" s="26" t="s">
        <v>96</v>
      </c>
      <c r="F28" s="128">
        <f>(S28/D28)</f>
        <v>1</v>
      </c>
      <c r="G28" s="129">
        <v>15000000</v>
      </c>
      <c r="H28" s="26" t="s">
        <v>75</v>
      </c>
      <c r="I28" s="25">
        <v>0.75</v>
      </c>
      <c r="J28" s="24">
        <v>2</v>
      </c>
      <c r="K28" s="24">
        <v>2</v>
      </c>
      <c r="L28" s="24">
        <v>0</v>
      </c>
      <c r="M28" s="24">
        <v>0</v>
      </c>
      <c r="N28" s="125">
        <v>0</v>
      </c>
      <c r="O28" s="24">
        <v>0</v>
      </c>
      <c r="P28" s="23"/>
      <c r="Q28" s="23"/>
      <c r="R28" s="44">
        <f>+S28*100/(D28)/100</f>
        <v>1</v>
      </c>
      <c r="S28" s="93">
        <f>+Q28+O28+M28+K28</f>
        <v>2</v>
      </c>
      <c r="T28" s="20">
        <v>15647241</v>
      </c>
      <c r="U28" s="10"/>
      <c r="V28" s="30" t="s">
        <v>95</v>
      </c>
      <c r="W28" s="33" t="s">
        <v>94</v>
      </c>
      <c r="Z28" s="1">
        <v>14000000</v>
      </c>
    </row>
    <row r="29" spans="1:26" ht="153" x14ac:dyDescent="0.2">
      <c r="A29" s="32" t="s">
        <v>93</v>
      </c>
      <c r="B29" s="31" t="s">
        <v>92</v>
      </c>
      <c r="C29" s="26" t="s">
        <v>91</v>
      </c>
      <c r="D29" s="106">
        <v>20</v>
      </c>
      <c r="E29" s="26" t="s">
        <v>90</v>
      </c>
      <c r="F29" s="128">
        <f>(S29/D29)</f>
        <v>0.38500000000000001</v>
      </c>
      <c r="G29" s="129">
        <v>20000000</v>
      </c>
      <c r="H29" s="26" t="s">
        <v>2</v>
      </c>
      <c r="I29" s="25">
        <v>0.75</v>
      </c>
      <c r="J29" s="24">
        <v>5</v>
      </c>
      <c r="K29" s="24">
        <v>7</v>
      </c>
      <c r="L29" s="24">
        <v>5</v>
      </c>
      <c r="M29" s="24">
        <v>0</v>
      </c>
      <c r="N29" s="125">
        <v>10</v>
      </c>
      <c r="O29" s="23">
        <v>0.7</v>
      </c>
      <c r="P29" s="24">
        <v>72</v>
      </c>
      <c r="Q29" s="23"/>
      <c r="R29" s="44">
        <f>+S29*100/(D29)/100</f>
        <v>0.38500000000000001</v>
      </c>
      <c r="S29" s="93">
        <f>+Q29+O29+M29+K29</f>
        <v>7.7</v>
      </c>
      <c r="T29" s="92">
        <v>5639000</v>
      </c>
      <c r="U29" s="41" t="s">
        <v>89</v>
      </c>
      <c r="V29" s="30" t="s">
        <v>88</v>
      </c>
      <c r="W29" s="33" t="s">
        <v>87</v>
      </c>
      <c r="Z29" s="1">
        <v>3639000</v>
      </c>
    </row>
    <row r="30" spans="1:26" ht="306" x14ac:dyDescent="0.2">
      <c r="A30" s="32" t="s">
        <v>86</v>
      </c>
      <c r="B30" s="31" t="s">
        <v>85</v>
      </c>
      <c r="C30" s="26" t="s">
        <v>84</v>
      </c>
      <c r="D30" s="106">
        <v>4</v>
      </c>
      <c r="E30" s="26" t="s">
        <v>83</v>
      </c>
      <c r="F30" s="128">
        <f>(S30/D30)</f>
        <v>1</v>
      </c>
      <c r="G30" s="129">
        <v>50000000</v>
      </c>
      <c r="H30" s="26" t="s">
        <v>75</v>
      </c>
      <c r="I30" s="25">
        <v>0.75</v>
      </c>
      <c r="J30" s="24">
        <v>1</v>
      </c>
      <c r="K30" s="24">
        <v>2</v>
      </c>
      <c r="L30" s="24">
        <v>4</v>
      </c>
      <c r="M30" s="24">
        <v>2</v>
      </c>
      <c r="N30" s="125">
        <v>2</v>
      </c>
      <c r="O30" s="23">
        <v>0</v>
      </c>
      <c r="P30" s="23"/>
      <c r="Q30" s="23"/>
      <c r="R30" s="44">
        <f>+S30*100/(D30)/100</f>
        <v>1</v>
      </c>
      <c r="S30" s="93">
        <f>+Q30+O30+M30+K30</f>
        <v>4</v>
      </c>
      <c r="T30" s="92">
        <v>88376725</v>
      </c>
      <c r="U30" s="91" t="s">
        <v>82</v>
      </c>
      <c r="V30" s="42" t="s">
        <v>81</v>
      </c>
      <c r="W30" s="106" t="s">
        <v>80</v>
      </c>
      <c r="Z30" s="1">
        <v>37126200</v>
      </c>
    </row>
    <row r="31" spans="1:26" ht="229.5" x14ac:dyDescent="0.2">
      <c r="A31" s="32" t="s">
        <v>79</v>
      </c>
      <c r="B31" s="101" t="s">
        <v>78</v>
      </c>
      <c r="C31" s="26" t="s">
        <v>77</v>
      </c>
      <c r="D31" s="106">
        <v>3</v>
      </c>
      <c r="E31" s="96" t="s">
        <v>76</v>
      </c>
      <c r="F31" s="128">
        <f>(S31/D31)</f>
        <v>0.66666666666666663</v>
      </c>
      <c r="G31" s="127">
        <v>30000000</v>
      </c>
      <c r="H31" s="96" t="s">
        <v>75</v>
      </c>
      <c r="I31" s="25">
        <v>0.75</v>
      </c>
      <c r="J31" s="126">
        <v>1</v>
      </c>
      <c r="K31" s="24">
        <v>1</v>
      </c>
      <c r="L31" s="24">
        <v>1</v>
      </c>
      <c r="M31" s="24">
        <v>1</v>
      </c>
      <c r="N31" s="125">
        <v>1</v>
      </c>
      <c r="O31" s="95">
        <v>0</v>
      </c>
      <c r="P31" s="95">
        <v>1</v>
      </c>
      <c r="Q31" s="95"/>
      <c r="R31" s="44">
        <f>+S31*100/(D31)/100</f>
        <v>0.66666666666666674</v>
      </c>
      <c r="S31" s="93">
        <f>+Q31+O31+M31+K31</f>
        <v>2</v>
      </c>
      <c r="T31" s="20">
        <v>16605934</v>
      </c>
      <c r="U31" s="91" t="s">
        <v>47</v>
      </c>
      <c r="V31" s="30" t="s">
        <v>74</v>
      </c>
      <c r="W31" s="31" t="s">
        <v>73</v>
      </c>
      <c r="Z31" s="1">
        <v>16605934</v>
      </c>
    </row>
    <row r="32" spans="1:26" ht="15.75" thickBot="1" x14ac:dyDescent="0.25">
      <c r="A32" s="124"/>
      <c r="B32" s="88"/>
      <c r="C32" s="123"/>
      <c r="D32" s="122"/>
      <c r="E32" s="121"/>
      <c r="F32" s="120"/>
      <c r="G32" s="119"/>
      <c r="H32" s="83"/>
      <c r="I32" s="82"/>
      <c r="J32" s="118"/>
      <c r="K32" s="81"/>
      <c r="L32" s="81"/>
      <c r="M32" s="81"/>
      <c r="N32" s="117"/>
      <c r="O32" s="80"/>
      <c r="P32" s="80"/>
      <c r="Q32" s="80"/>
      <c r="R32" s="116">
        <f>SUM(R13:R31)</f>
        <v>16.051666666666666</v>
      </c>
      <c r="S32" s="21"/>
      <c r="T32" s="115"/>
      <c r="U32" s="77"/>
      <c r="V32" s="114"/>
      <c r="W32" s="31"/>
    </row>
    <row r="33" spans="1:23" ht="14.25" x14ac:dyDescent="0.2">
      <c r="A33" s="73" t="s">
        <v>72</v>
      </c>
      <c r="B33" s="71"/>
      <c r="C33" s="113" t="s">
        <v>43</v>
      </c>
      <c r="D33" s="112"/>
      <c r="E33" s="73" t="s">
        <v>42</v>
      </c>
      <c r="F33" s="72"/>
      <c r="G33" s="72"/>
      <c r="H33" s="71"/>
      <c r="I33" s="70" t="s">
        <v>41</v>
      </c>
      <c r="J33" s="69"/>
      <c r="K33" s="69"/>
      <c r="L33" s="69"/>
      <c r="M33" s="69"/>
      <c r="N33" s="69"/>
      <c r="O33" s="69"/>
      <c r="P33" s="69"/>
      <c r="Q33" s="69"/>
      <c r="R33" s="68"/>
      <c r="S33" s="111"/>
      <c r="T33" s="111"/>
      <c r="U33" s="67"/>
      <c r="V33" s="66"/>
      <c r="W33" s="9"/>
    </row>
    <row r="34" spans="1:23" ht="39" thickBot="1" x14ac:dyDescent="0.25">
      <c r="A34" s="65" t="s">
        <v>71</v>
      </c>
      <c r="B34" s="64"/>
      <c r="C34" s="110" t="s">
        <v>39</v>
      </c>
      <c r="D34" s="109" t="s">
        <v>33</v>
      </c>
      <c r="E34" s="62" t="s">
        <v>39</v>
      </c>
      <c r="F34" s="61" t="s">
        <v>38</v>
      </c>
      <c r="G34" s="60" t="s">
        <v>37</v>
      </c>
      <c r="H34" s="59" t="s">
        <v>36</v>
      </c>
      <c r="I34" s="58" t="s">
        <v>35</v>
      </c>
      <c r="J34" s="57">
        <v>2008</v>
      </c>
      <c r="K34" s="56"/>
      <c r="L34" s="57">
        <v>2009</v>
      </c>
      <c r="M34" s="56"/>
      <c r="N34" s="57">
        <v>2010</v>
      </c>
      <c r="O34" s="56"/>
      <c r="P34" s="57">
        <v>211</v>
      </c>
      <c r="Q34" s="56"/>
      <c r="R34" s="55" t="s">
        <v>34</v>
      </c>
      <c r="S34" s="54" t="s">
        <v>33</v>
      </c>
      <c r="T34" s="53" t="s">
        <v>32</v>
      </c>
      <c r="U34" s="52" t="s">
        <v>31</v>
      </c>
      <c r="V34" s="51"/>
      <c r="W34" s="9"/>
    </row>
    <row r="35" spans="1:23" ht="191.25" x14ac:dyDescent="0.2">
      <c r="A35" s="108" t="s">
        <v>70</v>
      </c>
      <c r="B35" s="50" t="s">
        <v>69</v>
      </c>
      <c r="C35" s="40" t="s">
        <v>68</v>
      </c>
      <c r="D35" s="42">
        <v>50</v>
      </c>
      <c r="E35" s="50" t="s">
        <v>67</v>
      </c>
      <c r="F35" s="47">
        <f>(S35/D35)</f>
        <v>0.88</v>
      </c>
      <c r="G35" s="107">
        <v>260000000</v>
      </c>
      <c r="H35" s="45" t="s">
        <v>2</v>
      </c>
      <c r="I35" s="25">
        <v>0.75</v>
      </c>
      <c r="J35" s="24">
        <v>15</v>
      </c>
      <c r="K35" s="24">
        <v>12</v>
      </c>
      <c r="L35" s="24">
        <v>20</v>
      </c>
      <c r="M35" s="24">
        <v>17</v>
      </c>
      <c r="N35" s="24">
        <v>15</v>
      </c>
      <c r="O35" s="24">
        <v>15</v>
      </c>
      <c r="P35" s="23">
        <v>12</v>
      </c>
      <c r="Q35" s="23"/>
      <c r="R35" s="44">
        <f>+S35*100/(D35)/100</f>
        <v>0.88</v>
      </c>
      <c r="S35" s="93">
        <f>+Q35+O35+M35+K35</f>
        <v>44</v>
      </c>
      <c r="T35" s="92">
        <v>203225570</v>
      </c>
      <c r="U35" s="91" t="s">
        <v>53</v>
      </c>
      <c r="V35" s="30" t="s">
        <v>66</v>
      </c>
      <c r="W35" s="106" t="s">
        <v>65</v>
      </c>
    </row>
    <row r="36" spans="1:23" ht="204" x14ac:dyDescent="0.2">
      <c r="A36" s="105" t="s">
        <v>64</v>
      </c>
      <c r="B36" s="40" t="s">
        <v>63</v>
      </c>
      <c r="C36" s="40" t="s">
        <v>62</v>
      </c>
      <c r="D36" s="42">
        <v>50</v>
      </c>
      <c r="E36" s="40" t="s">
        <v>61</v>
      </c>
      <c r="F36" s="28">
        <f>(S36/D36)</f>
        <v>1</v>
      </c>
      <c r="G36" s="104">
        <v>50000000</v>
      </c>
      <c r="H36" s="26" t="s">
        <v>2</v>
      </c>
      <c r="I36" s="25">
        <v>0.75</v>
      </c>
      <c r="J36" s="24">
        <v>20</v>
      </c>
      <c r="K36" s="24">
        <v>20</v>
      </c>
      <c r="L36" s="24">
        <v>20</v>
      </c>
      <c r="M36" s="24">
        <v>20</v>
      </c>
      <c r="N36" s="24">
        <v>10</v>
      </c>
      <c r="O36" s="23">
        <v>10</v>
      </c>
      <c r="P36" s="23">
        <v>10</v>
      </c>
      <c r="Q36" s="23"/>
      <c r="R36" s="44">
        <f>+S36*100/(D36)/100</f>
        <v>1</v>
      </c>
      <c r="S36" s="93">
        <f>+Q36+O36+M36+K36</f>
        <v>50</v>
      </c>
      <c r="T36" s="92">
        <v>33350000</v>
      </c>
      <c r="U36" s="105"/>
      <c r="V36" s="30" t="s">
        <v>60</v>
      </c>
      <c r="W36" s="33" t="s">
        <v>59</v>
      </c>
    </row>
    <row r="37" spans="1:23" ht="216.75" x14ac:dyDescent="0.2">
      <c r="A37" s="105" t="s">
        <v>58</v>
      </c>
      <c r="B37" s="40" t="s">
        <v>57</v>
      </c>
      <c r="C37" s="40" t="s">
        <v>56</v>
      </c>
      <c r="D37" s="42">
        <v>100</v>
      </c>
      <c r="E37" s="31" t="s">
        <v>55</v>
      </c>
      <c r="F37" s="28">
        <f>(S37/D37)</f>
        <v>0.75</v>
      </c>
      <c r="G37" s="104">
        <v>5000000</v>
      </c>
      <c r="H37" s="26" t="s">
        <v>54</v>
      </c>
      <c r="I37" s="25">
        <v>0.75</v>
      </c>
      <c r="J37" s="24">
        <v>25</v>
      </c>
      <c r="K37" s="24">
        <v>25</v>
      </c>
      <c r="L37" s="24">
        <v>25</v>
      </c>
      <c r="M37" s="24">
        <v>25</v>
      </c>
      <c r="N37" s="24">
        <v>25</v>
      </c>
      <c r="O37" s="23">
        <v>25</v>
      </c>
      <c r="P37" s="23">
        <v>25</v>
      </c>
      <c r="Q37" s="23"/>
      <c r="R37" s="44">
        <f>+S37*100/(D37)/100</f>
        <v>0.75</v>
      </c>
      <c r="S37" s="93">
        <f>+Q37+O37+M37+K37</f>
        <v>75</v>
      </c>
      <c r="T37" s="103">
        <v>2000000</v>
      </c>
      <c r="U37" s="91" t="s">
        <v>53</v>
      </c>
      <c r="V37" s="35" t="s">
        <v>52</v>
      </c>
      <c r="W37" s="18"/>
    </row>
    <row r="38" spans="1:23" ht="204" x14ac:dyDescent="0.2">
      <c r="A38" s="102" t="s">
        <v>51</v>
      </c>
      <c r="B38" s="101" t="s">
        <v>50</v>
      </c>
      <c r="C38" s="99" t="s">
        <v>49</v>
      </c>
      <c r="D38" s="100">
        <v>4</v>
      </c>
      <c r="E38" s="99" t="s">
        <v>48</v>
      </c>
      <c r="F38" s="98">
        <f>(S38/D38)</f>
        <v>0.75</v>
      </c>
      <c r="G38" s="97">
        <v>10000000</v>
      </c>
      <c r="H38" s="96" t="s">
        <v>26</v>
      </c>
      <c r="I38" s="25">
        <v>0.75</v>
      </c>
      <c r="J38" s="24">
        <v>1</v>
      </c>
      <c r="K38" s="24">
        <v>0</v>
      </c>
      <c r="L38" s="24">
        <v>2</v>
      </c>
      <c r="M38" s="24">
        <v>2</v>
      </c>
      <c r="N38" s="24">
        <v>1</v>
      </c>
      <c r="O38" s="95">
        <v>1</v>
      </c>
      <c r="P38" s="95">
        <v>1</v>
      </c>
      <c r="Q38" s="95"/>
      <c r="R38" s="94">
        <f>S38/D38</f>
        <v>0.75</v>
      </c>
      <c r="S38" s="93">
        <f>+Q38+O38+M38+K38</f>
        <v>3</v>
      </c>
      <c r="T38" s="92">
        <v>23750000</v>
      </c>
      <c r="U38" s="91" t="s">
        <v>47</v>
      </c>
      <c r="V38" s="90" t="s">
        <v>46</v>
      </c>
      <c r="W38" s="75" t="s">
        <v>45</v>
      </c>
    </row>
    <row r="39" spans="1:23" ht="13.5" thickBot="1" x14ac:dyDescent="0.25">
      <c r="A39" s="89"/>
      <c r="B39" s="88"/>
      <c r="C39" s="86"/>
      <c r="D39" s="87"/>
      <c r="E39" s="86"/>
      <c r="F39" s="85"/>
      <c r="G39" s="84"/>
      <c r="H39" s="83"/>
      <c r="I39" s="82"/>
      <c r="J39" s="81"/>
      <c r="K39" s="81"/>
      <c r="L39" s="81"/>
      <c r="M39" s="81"/>
      <c r="N39" s="81"/>
      <c r="O39" s="80"/>
      <c r="P39" s="80"/>
      <c r="Q39" s="80"/>
      <c r="R39" s="79">
        <f>SUM(R35:R38)</f>
        <v>3.38</v>
      </c>
      <c r="S39" s="21"/>
      <c r="T39" s="78"/>
      <c r="U39" s="77"/>
      <c r="V39" s="76"/>
      <c r="W39" s="75"/>
    </row>
    <row r="40" spans="1:23" ht="14.25" x14ac:dyDescent="0.2">
      <c r="A40" s="73" t="s">
        <v>44</v>
      </c>
      <c r="B40" s="71"/>
      <c r="C40" s="73" t="s">
        <v>43</v>
      </c>
      <c r="D40" s="74"/>
      <c r="E40" s="73" t="s">
        <v>42</v>
      </c>
      <c r="F40" s="72"/>
      <c r="G40" s="72"/>
      <c r="H40" s="71"/>
      <c r="I40" s="70" t="s">
        <v>41</v>
      </c>
      <c r="J40" s="69"/>
      <c r="K40" s="69"/>
      <c r="L40" s="69"/>
      <c r="M40" s="69"/>
      <c r="N40" s="69"/>
      <c r="O40" s="69"/>
      <c r="P40" s="69"/>
      <c r="Q40" s="69"/>
      <c r="R40" s="68"/>
      <c r="S40" s="68"/>
      <c r="T40" s="68"/>
      <c r="U40" s="67"/>
      <c r="V40" s="66"/>
      <c r="W40" s="9"/>
    </row>
    <row r="41" spans="1:23" ht="39" thickBot="1" x14ac:dyDescent="0.25">
      <c r="A41" s="65" t="s">
        <v>40</v>
      </c>
      <c r="B41" s="64"/>
      <c r="C41" s="62" t="s">
        <v>39</v>
      </c>
      <c r="D41" s="63" t="s">
        <v>33</v>
      </c>
      <c r="E41" s="62" t="s">
        <v>39</v>
      </c>
      <c r="F41" s="61" t="s">
        <v>38</v>
      </c>
      <c r="G41" s="60" t="s">
        <v>37</v>
      </c>
      <c r="H41" s="59" t="s">
        <v>36</v>
      </c>
      <c r="I41" s="58" t="s">
        <v>35</v>
      </c>
      <c r="J41" s="57">
        <v>2008</v>
      </c>
      <c r="K41" s="56"/>
      <c r="L41" s="57">
        <v>2009</v>
      </c>
      <c r="M41" s="56"/>
      <c r="N41" s="57">
        <v>2010</v>
      </c>
      <c r="O41" s="56"/>
      <c r="P41" s="57">
        <v>211</v>
      </c>
      <c r="Q41" s="56"/>
      <c r="R41" s="55" t="s">
        <v>34</v>
      </c>
      <c r="S41" s="54" t="s">
        <v>33</v>
      </c>
      <c r="T41" s="53" t="s">
        <v>32</v>
      </c>
      <c r="U41" s="52" t="s">
        <v>31</v>
      </c>
      <c r="V41" s="51"/>
      <c r="W41" s="9"/>
    </row>
    <row r="42" spans="1:23" ht="165.75" x14ac:dyDescent="0.2">
      <c r="A42" s="32" t="s">
        <v>30</v>
      </c>
      <c r="B42" s="50" t="s">
        <v>29</v>
      </c>
      <c r="C42" s="48" t="s">
        <v>28</v>
      </c>
      <c r="D42" s="49">
        <v>1</v>
      </c>
      <c r="E42" s="48" t="s">
        <v>27</v>
      </c>
      <c r="F42" s="47">
        <f>(S42/D42)</f>
        <v>0</v>
      </c>
      <c r="G42" s="46">
        <v>10000000</v>
      </c>
      <c r="H42" s="45" t="s">
        <v>26</v>
      </c>
      <c r="I42" s="25">
        <v>0.75</v>
      </c>
      <c r="J42" s="24">
        <v>0</v>
      </c>
      <c r="K42" s="24">
        <v>0</v>
      </c>
      <c r="L42" s="24">
        <v>0</v>
      </c>
      <c r="M42" s="24">
        <v>0</v>
      </c>
      <c r="N42" s="24">
        <v>1</v>
      </c>
      <c r="O42" s="23">
        <v>0</v>
      </c>
      <c r="P42" s="23"/>
      <c r="Q42" s="23"/>
      <c r="R42" s="44">
        <f>+S42*100/(D42)/100</f>
        <v>0</v>
      </c>
      <c r="S42" s="21">
        <f>+Q42+O42+M42+K42</f>
        <v>0</v>
      </c>
      <c r="T42" s="20">
        <v>0</v>
      </c>
      <c r="U42" s="43"/>
      <c r="V42" s="29" t="s">
        <v>25</v>
      </c>
      <c r="W42" s="18"/>
    </row>
    <row r="43" spans="1:23" ht="127.5" x14ac:dyDescent="0.2">
      <c r="A43" s="32" t="s">
        <v>24</v>
      </c>
      <c r="B43" s="40" t="s">
        <v>23</v>
      </c>
      <c r="C43" s="40" t="s">
        <v>22</v>
      </c>
      <c r="D43" s="42">
        <v>1</v>
      </c>
      <c r="E43" s="29" t="s">
        <v>21</v>
      </c>
      <c r="F43" s="28">
        <f>(S43/D43)</f>
        <v>1</v>
      </c>
      <c r="G43" s="27">
        <v>8000000</v>
      </c>
      <c r="H43" s="26" t="s">
        <v>15</v>
      </c>
      <c r="I43" s="25">
        <v>0.75</v>
      </c>
      <c r="J43" s="24">
        <v>0</v>
      </c>
      <c r="K43" s="24">
        <v>0</v>
      </c>
      <c r="L43" s="24">
        <v>0</v>
      </c>
      <c r="M43" s="24">
        <v>0</v>
      </c>
      <c r="N43" s="24">
        <v>0</v>
      </c>
      <c r="O43" s="23">
        <v>1</v>
      </c>
      <c r="P43" s="23"/>
      <c r="Q43" s="23"/>
      <c r="R43" s="22">
        <f>S43/D43</f>
        <v>1</v>
      </c>
      <c r="S43" s="21">
        <f>+Q43+O43+M43+K43</f>
        <v>1</v>
      </c>
      <c r="T43" s="20">
        <v>9000000</v>
      </c>
      <c r="U43" s="41"/>
      <c r="V43" s="35" t="s">
        <v>20</v>
      </c>
      <c r="W43" s="18"/>
    </row>
    <row r="44" spans="1:23" ht="204" x14ac:dyDescent="0.2">
      <c r="A44" s="32" t="s">
        <v>19</v>
      </c>
      <c r="B44" s="40" t="s">
        <v>18</v>
      </c>
      <c r="C44" s="31" t="s">
        <v>17</v>
      </c>
      <c r="D44" s="33">
        <v>4</v>
      </c>
      <c r="E44" s="31" t="s">
        <v>16</v>
      </c>
      <c r="F44" s="28">
        <f>(S44/D44)</f>
        <v>0.75</v>
      </c>
      <c r="G44" s="39">
        <v>4000000</v>
      </c>
      <c r="H44" s="26" t="s">
        <v>15</v>
      </c>
      <c r="I44" s="25">
        <v>0.75</v>
      </c>
      <c r="J44" s="24">
        <v>0</v>
      </c>
      <c r="K44" s="24">
        <v>0</v>
      </c>
      <c r="L44" s="24">
        <v>2</v>
      </c>
      <c r="M44" s="24">
        <v>2</v>
      </c>
      <c r="N44" s="24">
        <v>1</v>
      </c>
      <c r="O44" s="24">
        <v>1</v>
      </c>
      <c r="P44" s="24">
        <v>1</v>
      </c>
      <c r="Q44" s="24"/>
      <c r="R44" s="38">
        <f>S44/D44</f>
        <v>0.75</v>
      </c>
      <c r="S44" s="21">
        <f>+Q44+O44+M44+K44</f>
        <v>3</v>
      </c>
      <c r="T44" s="37">
        <v>4000000</v>
      </c>
      <c r="U44" s="36"/>
      <c r="V44" s="35" t="s">
        <v>14</v>
      </c>
      <c r="W44" s="33" t="s">
        <v>13</v>
      </c>
    </row>
    <row r="45" spans="1:23" ht="369.75" x14ac:dyDescent="0.2">
      <c r="A45" s="32" t="s">
        <v>12</v>
      </c>
      <c r="B45" s="31" t="s">
        <v>11</v>
      </c>
      <c r="C45" s="29" t="s">
        <v>10</v>
      </c>
      <c r="D45" s="30">
        <v>1</v>
      </c>
      <c r="E45" s="31" t="s">
        <v>9</v>
      </c>
      <c r="F45" s="28">
        <f>(S45/D45)</f>
        <v>1</v>
      </c>
      <c r="G45" s="27">
        <v>6000000</v>
      </c>
      <c r="H45" s="26" t="s">
        <v>2</v>
      </c>
      <c r="I45" s="25">
        <v>0.75</v>
      </c>
      <c r="J45" s="24">
        <v>1</v>
      </c>
      <c r="K45" s="24">
        <v>1</v>
      </c>
      <c r="L45" s="24">
        <v>0</v>
      </c>
      <c r="M45" s="24">
        <v>0</v>
      </c>
      <c r="N45" s="24">
        <v>1</v>
      </c>
      <c r="O45" s="23">
        <v>0</v>
      </c>
      <c r="P45" s="23"/>
      <c r="Q45" s="23"/>
      <c r="R45" s="22">
        <f>S45/D45</f>
        <v>1</v>
      </c>
      <c r="S45" s="21">
        <f>+Q45+O45+M45+K45</f>
        <v>1</v>
      </c>
      <c r="T45" s="34">
        <v>11000000</v>
      </c>
      <c r="U45" s="10"/>
      <c r="V45" s="30" t="s">
        <v>8</v>
      </c>
      <c r="W45" s="33" t="s">
        <v>7</v>
      </c>
    </row>
    <row r="46" spans="1:23" ht="114.75" x14ac:dyDescent="0.2">
      <c r="A46" s="32" t="s">
        <v>6</v>
      </c>
      <c r="B46" s="31" t="s">
        <v>5</v>
      </c>
      <c r="C46" s="29" t="s">
        <v>4</v>
      </c>
      <c r="D46" s="30">
        <v>1</v>
      </c>
      <c r="E46" s="29" t="s">
        <v>3</v>
      </c>
      <c r="F46" s="28">
        <f>(S46/D46)</f>
        <v>0</v>
      </c>
      <c r="G46" s="27"/>
      <c r="H46" s="26" t="s">
        <v>2</v>
      </c>
      <c r="I46" s="25">
        <v>0.75</v>
      </c>
      <c r="J46" s="24">
        <v>0</v>
      </c>
      <c r="K46" s="24">
        <v>0</v>
      </c>
      <c r="L46" s="24">
        <v>0</v>
      </c>
      <c r="M46" s="24">
        <v>0</v>
      </c>
      <c r="N46" s="24">
        <v>1</v>
      </c>
      <c r="O46" s="23">
        <v>0</v>
      </c>
      <c r="P46" s="23">
        <v>1</v>
      </c>
      <c r="Q46" s="23"/>
      <c r="R46" s="22">
        <f>S46/D46</f>
        <v>0</v>
      </c>
      <c r="S46" s="21">
        <f>+Q46+O46+M46+K46</f>
        <v>0</v>
      </c>
      <c r="T46" s="20">
        <v>0</v>
      </c>
      <c r="U46" s="10"/>
      <c r="V46" s="19" t="s">
        <v>1</v>
      </c>
      <c r="W46" s="18"/>
    </row>
    <row r="47" spans="1:23" ht="51" x14ac:dyDescent="0.2">
      <c r="A47" s="12"/>
      <c r="B47" s="17" t="s">
        <v>0</v>
      </c>
      <c r="C47" s="17"/>
      <c r="D47" s="17"/>
      <c r="E47" s="17"/>
      <c r="F47" s="17"/>
      <c r="G47" s="16"/>
      <c r="H47" s="15"/>
      <c r="I47" s="12"/>
      <c r="J47" s="12"/>
      <c r="K47" s="14"/>
      <c r="L47" s="12"/>
      <c r="M47" s="14"/>
      <c r="N47" s="12"/>
      <c r="O47" s="12"/>
      <c r="P47" s="12"/>
      <c r="Q47" s="12"/>
      <c r="R47" s="13">
        <f>SUM(R42:R46)</f>
        <v>2.75</v>
      </c>
      <c r="S47" s="12"/>
      <c r="T47" s="11"/>
      <c r="U47" s="10"/>
      <c r="V47" s="10"/>
      <c r="W47" s="9"/>
    </row>
    <row r="48" spans="1:23" ht="13.5" thickBot="1" x14ac:dyDescent="0.25">
      <c r="G48" s="8">
        <f>+G45+G44+G43+G42+G38+G37+G36+G35+G31+G30+G29+G28+G27+G26+G25+G24+G23+G22+G21+G20+G19+G18+G17+G16+G15+G14+G13</f>
        <v>928000000</v>
      </c>
    </row>
    <row r="49" spans="12:20" ht="13.5" thickBot="1" x14ac:dyDescent="0.25">
      <c r="L49" s="7"/>
      <c r="R49" s="6">
        <f>(R32+R39+R47)/28</f>
        <v>0.79220238095238094</v>
      </c>
      <c r="S49" s="5"/>
      <c r="T49" s="4">
        <f>SUM(T13:T48)</f>
        <v>883268030</v>
      </c>
    </row>
  </sheetData>
  <mergeCells count="34">
    <mergeCell ref="A40:B40"/>
    <mergeCell ref="C40:D40"/>
    <mergeCell ref="E40:H40"/>
    <mergeCell ref="I40:U40"/>
    <mergeCell ref="A41:B41"/>
    <mergeCell ref="J41:K41"/>
    <mergeCell ref="L41:M41"/>
    <mergeCell ref="N41:O41"/>
    <mergeCell ref="P41:Q41"/>
    <mergeCell ref="A33:B33"/>
    <mergeCell ref="C33:D33"/>
    <mergeCell ref="E33:H33"/>
    <mergeCell ref="I33:U33"/>
    <mergeCell ref="A34:B34"/>
    <mergeCell ref="J34:K34"/>
    <mergeCell ref="L34:M34"/>
    <mergeCell ref="N34:O34"/>
    <mergeCell ref="P34:Q34"/>
    <mergeCell ref="A10:B10"/>
    <mergeCell ref="C10:D10"/>
    <mergeCell ref="E10:H10"/>
    <mergeCell ref="I10:U10"/>
    <mergeCell ref="V10:W12"/>
    <mergeCell ref="A12:B12"/>
    <mergeCell ref="J12:K12"/>
    <mergeCell ref="L12:M12"/>
    <mergeCell ref="N12:O12"/>
    <mergeCell ref="P12:Q12"/>
    <mergeCell ref="B1:T3"/>
    <mergeCell ref="A5:U5"/>
    <mergeCell ref="A6:U6"/>
    <mergeCell ref="A7:U7"/>
    <mergeCell ref="A8:U8"/>
    <mergeCell ref="A9:U9"/>
  </mergeCells>
  <pageMargins left="0.7" right="0.7" top="0.75" bottom="0.75" header="0.3" footer="0.3"/>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AGROAMBIENTAL</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2014-03-10T19:31:14Z</dcterms:created>
  <dcterms:modified xsi:type="dcterms:W3CDTF">2014-03-10T19:31:31Z</dcterms:modified>
</cp:coreProperties>
</file>