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12240" windowHeight="8115"/>
  </bookViews>
  <sheets>
    <sheet name="INGRESOS_2012" sheetId="1" r:id="rId1"/>
    <sheet name="Adición 12" sheetId="4" r:id="rId2"/>
    <sheet name="Funcion" sheetId="3" r:id="rId3"/>
    <sheet name="GASTOS_2012" sheetId="2" r:id="rId4"/>
    <sheet name="Hoja1" sheetId="5" r:id="rId5"/>
  </sheets>
  <definedNames>
    <definedName name="_xlnm.Print_Area" localSheetId="0">INGRESOS_2012!$A$1:$D$47</definedName>
    <definedName name="_xlnm.Print_Titles" localSheetId="3">GASTOS_2012!$A:$C,GASTOS_2012!#REF!</definedName>
    <definedName name="_xlnm.Print_Titles" localSheetId="0">INGRESOS_2012!$A:$C,INGRESOS_2012!$1:$1</definedName>
  </definedNames>
  <calcPr calcId="144525" fullCalcOnLoad="1"/>
</workbook>
</file>

<file path=xl/calcChain.xml><?xml version="1.0" encoding="utf-8"?>
<calcChain xmlns="http://schemas.openxmlformats.org/spreadsheetml/2006/main">
  <c r="G40" i="5"/>
  <c r="C136" i="2"/>
  <c r="C127"/>
  <c r="C107"/>
  <c r="G68" i="5"/>
  <c r="G44"/>
  <c r="G42"/>
  <c r="G38"/>
  <c r="G33"/>
  <c r="E68"/>
  <c r="E38"/>
  <c r="E33"/>
  <c r="F5" i="3"/>
  <c r="C5" i="2"/>
  <c r="C4"/>
  <c r="C8"/>
  <c r="C11"/>
  <c r="C21"/>
  <c r="C26"/>
  <c r="C19"/>
  <c r="C32"/>
  <c r="C34"/>
  <c r="C10"/>
  <c r="C59"/>
  <c r="C64"/>
  <c r="C58"/>
  <c r="C68"/>
  <c r="C75"/>
  <c r="C74"/>
  <c r="C81"/>
  <c r="C88"/>
  <c r="C84"/>
  <c r="C95"/>
  <c r="C99"/>
  <c r="C102"/>
  <c r="C106"/>
  <c r="C111"/>
  <c r="C114"/>
  <c r="C124"/>
  <c r="C131"/>
  <c r="C134"/>
  <c r="C140"/>
  <c r="C145"/>
  <c r="C148"/>
  <c r="C151"/>
  <c r="C155"/>
  <c r="C154"/>
  <c r="C161"/>
  <c r="C163"/>
  <c r="C165"/>
  <c r="C167"/>
  <c r="C160"/>
  <c r="C170"/>
  <c r="C175"/>
  <c r="C179"/>
  <c r="C159"/>
  <c r="C184"/>
  <c r="C183"/>
  <c r="C182"/>
  <c r="C188"/>
  <c r="C187"/>
  <c r="C192"/>
  <c r="C191"/>
  <c r="E7" i="3"/>
  <c r="E3"/>
  <c r="E47" i="1"/>
  <c r="E2" i="3"/>
  <c r="E4"/>
  <c r="B2" i="4"/>
  <c r="B18"/>
  <c r="B11"/>
  <c r="B9"/>
  <c r="E73" i="3"/>
  <c r="J70"/>
  <c r="J69"/>
  <c r="J68"/>
  <c r="J67"/>
  <c r="J63"/>
  <c r="J62"/>
  <c r="J61"/>
  <c r="D13"/>
  <c r="D27"/>
  <c r="F13"/>
  <c r="G13"/>
  <c r="I13"/>
  <c r="J13"/>
  <c r="D14"/>
  <c r="E14"/>
  <c r="F14"/>
  <c r="G14"/>
  <c r="I14"/>
  <c r="D15"/>
  <c r="E15"/>
  <c r="F15"/>
  <c r="J15"/>
  <c r="G15"/>
  <c r="I15"/>
  <c r="D16"/>
  <c r="E16"/>
  <c r="F16"/>
  <c r="J16"/>
  <c r="G16"/>
  <c r="I16"/>
  <c r="D17"/>
  <c r="E17"/>
  <c r="F17"/>
  <c r="J17"/>
  <c r="G17"/>
  <c r="I17"/>
  <c r="D18"/>
  <c r="E18"/>
  <c r="F18"/>
  <c r="J18"/>
  <c r="G18"/>
  <c r="I18"/>
  <c r="D19"/>
  <c r="E19"/>
  <c r="F19"/>
  <c r="J19"/>
  <c r="G19"/>
  <c r="I19"/>
  <c r="D20"/>
  <c r="E20"/>
  <c r="F20"/>
  <c r="J20"/>
  <c r="G20"/>
  <c r="I20"/>
  <c r="D21"/>
  <c r="E21"/>
  <c r="F21"/>
  <c r="J21"/>
  <c r="G21"/>
  <c r="I21"/>
  <c r="D22"/>
  <c r="E22"/>
  <c r="F22"/>
  <c r="J22"/>
  <c r="G22"/>
  <c r="I22"/>
  <c r="D23"/>
  <c r="E23"/>
  <c r="F23"/>
  <c r="J23"/>
  <c r="G23"/>
  <c r="I23"/>
  <c r="D24"/>
  <c r="E24"/>
  <c r="F24"/>
  <c r="J24"/>
  <c r="G24"/>
  <c r="I24"/>
  <c r="D25"/>
  <c r="E25"/>
  <c r="F25"/>
  <c r="J25"/>
  <c r="G25"/>
  <c r="I25"/>
  <c r="J32"/>
  <c r="J33"/>
  <c r="J34"/>
  <c r="J35"/>
  <c r="J38"/>
  <c r="J39"/>
  <c r="J40"/>
  <c r="J41"/>
  <c r="J42"/>
  <c r="D52"/>
  <c r="D53"/>
  <c r="D54"/>
  <c r="D55"/>
  <c r="D56"/>
  <c r="D58"/>
  <c r="E52"/>
  <c r="E53"/>
  <c r="J53"/>
  <c r="E54"/>
  <c r="E55"/>
  <c r="J55"/>
  <c r="E56"/>
  <c r="E58"/>
  <c r="F52"/>
  <c r="F53"/>
  <c r="F54"/>
  <c r="F55"/>
  <c r="F56"/>
  <c r="F58"/>
  <c r="G52"/>
  <c r="G53"/>
  <c r="G54"/>
  <c r="G55"/>
  <c r="G56"/>
  <c r="G58"/>
  <c r="H58"/>
  <c r="I52"/>
  <c r="I58"/>
  <c r="I53"/>
  <c r="I54"/>
  <c r="I55"/>
  <c r="I56"/>
  <c r="J52"/>
  <c r="J58"/>
  <c r="J71"/>
  <c r="J54"/>
  <c r="J56"/>
  <c r="C58"/>
  <c r="I27"/>
  <c r="H27"/>
  <c r="G27"/>
  <c r="E27"/>
  <c r="C27"/>
  <c r="C3" i="1"/>
  <c r="C4"/>
  <c r="D5"/>
  <c r="D47"/>
  <c r="D6"/>
  <c r="D7"/>
  <c r="D8"/>
  <c r="D9"/>
  <c r="D10"/>
  <c r="D11"/>
  <c r="D12"/>
  <c r="D13"/>
  <c r="D14"/>
  <c r="D15"/>
  <c r="C19"/>
  <c r="D20"/>
  <c r="D21"/>
  <c r="D22"/>
  <c r="D23"/>
  <c r="D24"/>
  <c r="D25"/>
  <c r="D26"/>
  <c r="C45"/>
  <c r="C44"/>
  <c r="F27" i="3"/>
  <c r="J14"/>
  <c r="J27"/>
  <c r="J29"/>
  <c r="J45"/>
  <c r="J49"/>
  <c r="D48" i="1"/>
  <c r="D49"/>
  <c r="C2"/>
  <c r="C105" i="2"/>
  <c r="C3"/>
  <c r="C67"/>
  <c r="C57"/>
  <c r="C2"/>
</calcChain>
</file>

<file path=xl/sharedStrings.xml><?xml version="1.0" encoding="utf-8"?>
<sst xmlns="http://schemas.openxmlformats.org/spreadsheetml/2006/main" count="587" uniqueCount="452">
  <si>
    <t>COD_PRES</t>
  </si>
  <si>
    <t>CONCEPTO</t>
  </si>
  <si>
    <t>VALOR</t>
  </si>
  <si>
    <t>ICLD</t>
  </si>
  <si>
    <t>PRESUPUESTO DE INGRESOS CORRIENTES MAS RECURSOS DE CAPITAL</t>
  </si>
  <si>
    <t xml:space="preserve">INGRESOS CORRIENTES </t>
  </si>
  <si>
    <t>INGRESOS TRIBUTARIOS</t>
  </si>
  <si>
    <t>Impuesto Predial Unificado Vigencia Actual</t>
  </si>
  <si>
    <t>Impuesto Predial Unificado Vigencias Anteriores</t>
  </si>
  <si>
    <t>Impuesto vehiculos</t>
  </si>
  <si>
    <t>Impuesto de Industria y Comercio</t>
  </si>
  <si>
    <t>Impuesto de avisos, tableros y vallas (15% ind.Ccio)</t>
  </si>
  <si>
    <t>Sobretasa a la gasolina</t>
  </si>
  <si>
    <t>Impuesto de Delineación urbana, estudios y aprobación</t>
  </si>
  <si>
    <t>Impuesto de Espectáculos públicos</t>
  </si>
  <si>
    <t>Impuesto de Degüello de ganado menor</t>
  </si>
  <si>
    <t>Impuesto sobre rifas y apuestas y juegos permitidos</t>
  </si>
  <si>
    <t>Otros tributarios</t>
  </si>
  <si>
    <t>Contribucion sobre contratos de obra publica Ley 1106 de 2006</t>
  </si>
  <si>
    <t>Estampilla procultura</t>
  </si>
  <si>
    <t>Estampilla proadulto mayor</t>
  </si>
  <si>
    <t>INGRESOS NO TRIBUTARIOS</t>
  </si>
  <si>
    <t>Plaza de mercado</t>
  </si>
  <si>
    <t>Servicio de matadero</t>
  </si>
  <si>
    <t>Multas y Sanciones</t>
  </si>
  <si>
    <t>Contribuciones</t>
  </si>
  <si>
    <t>Certificados, paz y salvos, comprobantes.</t>
  </si>
  <si>
    <t>Arrendamiento de bienes Muebles e inmuebles</t>
  </si>
  <si>
    <t>Proposito general libre destinacion</t>
  </si>
  <si>
    <t>Participacion para agua potable y saneamiento basico</t>
  </si>
  <si>
    <t xml:space="preserve">SGP Recreación y Deportes </t>
  </si>
  <si>
    <t>SGP Cultura</t>
  </si>
  <si>
    <t>Participacion para libre inversion</t>
  </si>
  <si>
    <t>Participacion para FONPET</t>
  </si>
  <si>
    <t>Régimen subsidiado-Continuidad</t>
  </si>
  <si>
    <t>Prestación de Servicios</t>
  </si>
  <si>
    <t>Aportes Patronales</t>
  </si>
  <si>
    <t>Salud Publica</t>
  </si>
  <si>
    <t>Calidad educativa</t>
  </si>
  <si>
    <t>Alimentación Escolar</t>
  </si>
  <si>
    <t>Empresa para la salud-ETESA.</t>
  </si>
  <si>
    <t>Fosyga</t>
  </si>
  <si>
    <t>Aportes, traspasos y transferencias de empresas Nacionales</t>
  </si>
  <si>
    <t>Otros aportes, traspasos y transferencias Departamentales</t>
  </si>
  <si>
    <t>Regalias transporte crudo</t>
  </si>
  <si>
    <t>INGRESOS DE CAPITAL</t>
  </si>
  <si>
    <t>RECURSOS DEL CREDITO</t>
  </si>
  <si>
    <t>Crédito Interno - Banca Comercial</t>
  </si>
  <si>
    <t>PRESUPUESTO DE GASTOS</t>
  </si>
  <si>
    <t>GASTOS DE FUNCIONAMIENTO</t>
  </si>
  <si>
    <t>SECCION 10-CONCEJO MUNICIPAL</t>
  </si>
  <si>
    <t>Transferencias al Concejo.</t>
  </si>
  <si>
    <t>SECCION 20-PERSONERIA MUNICIPAL</t>
  </si>
  <si>
    <t>Transferencias a la Personería.</t>
  </si>
  <si>
    <t>SECCION 30-GASTOS DE FUNCIONAMIENTO NIVEL CENTRAL</t>
  </si>
  <si>
    <t>SERVICIOS PERSONALES ASOCIADOS A LA NOMINA</t>
  </si>
  <si>
    <t>Sueldo personal de nómina</t>
  </si>
  <si>
    <t>Bonificación Especial de Dirección</t>
  </si>
  <si>
    <t>Prima de navidad</t>
  </si>
  <si>
    <t>Prima de Vacaciones</t>
  </si>
  <si>
    <t>Cesantías</t>
  </si>
  <si>
    <t>Intereses a la cesantias</t>
  </si>
  <si>
    <t>CONTRIBUCIONES INHERENTES A LA NOMINA SECTOR PUBLICO Y PRIVADO</t>
  </si>
  <si>
    <t>Salud</t>
  </si>
  <si>
    <t>Pension</t>
  </si>
  <si>
    <t>Riesgos profesionales</t>
  </si>
  <si>
    <t>Regimen contributivo concejales</t>
  </si>
  <si>
    <t>CONTRIBUCIONES PARAFISCALES</t>
  </si>
  <si>
    <t>COMFAMILIAR</t>
  </si>
  <si>
    <t>ICBF</t>
  </si>
  <si>
    <t>SENA</t>
  </si>
  <si>
    <t>ESAP</t>
  </si>
  <si>
    <t>Aportes Ley 21/82</t>
  </si>
  <si>
    <t>SERVICIOS PERSONALES INDIRECTOS</t>
  </si>
  <si>
    <t>Personal de contrato apoyo a la Administracion</t>
  </si>
  <si>
    <t>SEGURIDAD SOCIAL</t>
  </si>
  <si>
    <t>Pensionados</t>
  </si>
  <si>
    <t>GASTOS GENERALES</t>
  </si>
  <si>
    <t>Compra de equipo</t>
  </si>
  <si>
    <t>Materiales y suministros</t>
  </si>
  <si>
    <t>Combustibles y lubricantes</t>
  </si>
  <si>
    <t>Dotacion Personal</t>
  </si>
  <si>
    <t>Viáticos y Gastos de Viaje</t>
  </si>
  <si>
    <t>Comunicaciones y transporte</t>
  </si>
  <si>
    <t xml:space="preserve">Servicios Públicos </t>
  </si>
  <si>
    <t>Mantenimiento Vehículos y Maquinaria</t>
  </si>
  <si>
    <t>Seguros y Fianzas</t>
  </si>
  <si>
    <t>Gastos varios e imprevistos</t>
  </si>
  <si>
    <t>Arrendamientos</t>
  </si>
  <si>
    <t>Servicios Bancarios</t>
  </si>
  <si>
    <t>Auxilios Funerarios</t>
  </si>
  <si>
    <t>Impresos y publicaciones</t>
  </si>
  <si>
    <t>Gastos electorales</t>
  </si>
  <si>
    <t>OTRAS TRANSFERENCIAS</t>
  </si>
  <si>
    <t>Otras transferencias corrientes</t>
  </si>
  <si>
    <t>SERVICIO DE DEUDA PUBLICA</t>
  </si>
  <si>
    <t>Deuda publica.</t>
  </si>
  <si>
    <t>INVERSION</t>
  </si>
  <si>
    <t>INVERSION CON INGRESOS CORRIENTES DE LIBRE DESTINACION</t>
  </si>
  <si>
    <t>PROGRAMA SALUD</t>
  </si>
  <si>
    <t>Otros gastos en salud</t>
  </si>
  <si>
    <t>Funcionamiento</t>
  </si>
  <si>
    <t>Inversion</t>
  </si>
  <si>
    <t>PROGRAMA FORTALECIMIENTO INSTITUCIONAL</t>
  </si>
  <si>
    <t>Pasivos contingentes, sentencias y conciliaciones</t>
  </si>
  <si>
    <t>INVERSION CON RECURSOS DEL SISTEMA GENERAL DE PARTICIPACIONES</t>
  </si>
  <si>
    <t xml:space="preserve">PROGRAMA SALUD </t>
  </si>
  <si>
    <t>Régimen subsidiado</t>
  </si>
  <si>
    <t>Aportes</t>
  </si>
  <si>
    <t xml:space="preserve">PROGRAMA CALIDAD EDUCATIVA </t>
  </si>
  <si>
    <t>Construcción, adquisición, mejoramiento y mantenimiento de preinfraestructura e infraestructura propia del sector</t>
  </si>
  <si>
    <t>Transporte escolar</t>
  </si>
  <si>
    <t>Dotaciones de los establecimientos educativos</t>
  </si>
  <si>
    <t xml:space="preserve">Servicios publicos </t>
  </si>
  <si>
    <t>Matricula oficial niños de 5 a 17 años Sisben I y II</t>
  </si>
  <si>
    <t>PROGRAMA ALIMENTACION ESCOLAR</t>
  </si>
  <si>
    <t>Subprograma de Alimentacion Escolar</t>
  </si>
  <si>
    <t xml:space="preserve">PROGRAMA AGUA POTABLE Y SANEAMIENTO BÁSICO </t>
  </si>
  <si>
    <t>Formulación, implantación y acciones de fortalecimiento de esquemas organizacionales para la administración y operación de los servicios de acueducto, alcantarillado y aseo, en las zonas urbana y rural</t>
  </si>
  <si>
    <t>Plan Departamental de Aguas</t>
  </si>
  <si>
    <t>Subsidios</t>
  </si>
  <si>
    <t>Acueducto rural</t>
  </si>
  <si>
    <t>Acueducto urbano</t>
  </si>
  <si>
    <t>Alcantarillado urbano</t>
  </si>
  <si>
    <t>Aseo urbano</t>
  </si>
  <si>
    <t>Aseo rural</t>
  </si>
  <si>
    <t xml:space="preserve">PROGRAMA RECREACIÓN Y DEPORTES </t>
  </si>
  <si>
    <t>Fomento Actividades Deportivas.</t>
  </si>
  <si>
    <t>PROGRAMA ARTE Y CULTURA</t>
  </si>
  <si>
    <t>Fomentar el acceso, la innovacvion y creacion y la produccion artistica y cultural</t>
  </si>
  <si>
    <t>PROGRAMA FONPET</t>
  </si>
  <si>
    <t>Subprograma Fondo de Pensiones Territorial</t>
  </si>
  <si>
    <t>LIBRE INVERSION SGP - OTROS SECTORES</t>
  </si>
  <si>
    <t>PROGRAMA VIVIENDA</t>
  </si>
  <si>
    <t>PROGRAMA ELECTRICO</t>
  </si>
  <si>
    <t>PROGRAMA ATENCION A GRUPOS VULNERABLES</t>
  </si>
  <si>
    <t xml:space="preserve">Programa primera infancia </t>
  </si>
  <si>
    <t xml:space="preserve">Programa  infancia </t>
  </si>
  <si>
    <t>Programa adolescencia</t>
  </si>
  <si>
    <t>Programa desplazados</t>
  </si>
  <si>
    <t>Programas diseñados  para la superación de la pobreza  extrema</t>
  </si>
  <si>
    <t>Programa discapacitados</t>
  </si>
  <si>
    <t>Atención Mujer cabeza de familia</t>
  </si>
  <si>
    <t>Programa de fortalecimiento Brigada Bomberil y/o Defensa Civil</t>
  </si>
  <si>
    <t>PROGRAMA SERVICIOS PUBLICOS</t>
  </si>
  <si>
    <t>Alumbrado Publico</t>
  </si>
  <si>
    <t>PROGRAMA AGROPECUARIO</t>
  </si>
  <si>
    <t>Promover, participar y/o financiar proyectos de desarrollo del area rural</t>
  </si>
  <si>
    <t>Programacion integral de servicios de apoyo</t>
  </si>
  <si>
    <t>PROGRAMA MEDIO AMBIENTE</t>
  </si>
  <si>
    <t>PROGRAMA PROMOCION DEL DESARROLLO</t>
  </si>
  <si>
    <t>Fondos destinados a becas, subsidios y créditos educativos universitarios (ley 1012 de 2006)</t>
  </si>
  <si>
    <t>Fomento actividades productivas</t>
  </si>
  <si>
    <t>PROGRAMA INFRAESTRUCTURA VIAL</t>
  </si>
  <si>
    <t>Adquisicion de suministros</t>
  </si>
  <si>
    <t>PROGRAMA DESARROLLO COMUNITARIO</t>
  </si>
  <si>
    <t>Procesos integrales de participacion ciudadana y Fortalecimiento a Organizaciones sociales, comunitarias e indígenas</t>
  </si>
  <si>
    <t>PROGRAMA PREVENCIÓN Y ATENCIÓN DE DESASTRES</t>
  </si>
  <si>
    <t>Prevencion y atencion de desastres.</t>
  </si>
  <si>
    <t>SECTOR EQUIPAMIENTO</t>
  </si>
  <si>
    <t>INVERSION CON RECURSOS NACIONALES DE  DESTINACION ESPECIFICA</t>
  </si>
  <si>
    <t>FOSYGA - Regimen Subsidiado</t>
  </si>
  <si>
    <t>ETESA - Regimen Subsidiado</t>
  </si>
  <si>
    <t>INVERSION CON RECURSOS PROPIOS DE  DESTINACION ESPECIFICA (Incluye Acuerdo 23 de 2004)</t>
  </si>
  <si>
    <t>PREDIAL INDIGENA</t>
  </si>
  <si>
    <t>VIVIENDA</t>
  </si>
  <si>
    <t>VIAL</t>
  </si>
  <si>
    <t>EDUCACION</t>
  </si>
  <si>
    <t>Dotacion e infraestructura</t>
  </si>
  <si>
    <t>EQUIPAMIENTO</t>
  </si>
  <si>
    <t>PROGRAMA CULTURA</t>
  </si>
  <si>
    <t>Fomentar el acceso, la innovacion y creacion y la produccion artistica y cultural</t>
  </si>
  <si>
    <t>Gestor cultural y fomento bibliotecas</t>
  </si>
  <si>
    <t>Fonpet 20 %</t>
  </si>
  <si>
    <t>PROGRAMA GRUPOS VULNERABLES</t>
  </si>
  <si>
    <t>Adulto mayor - Funcionamiento, adecuación y dotacion</t>
  </si>
  <si>
    <t>PROGRAMA SEGURIDAD Y CONVIVENCIA CIUDADANA</t>
  </si>
  <si>
    <t>Subprograma integral de funcionamiento,  dotacion,  código de convivencia ciudadana y promoción de derechos humanos</t>
  </si>
  <si>
    <t>INVERSION CON RECURSOS DE CAPITAL</t>
  </si>
  <si>
    <t>INVERSION CON RECURSOS DEL CREDITO</t>
  </si>
  <si>
    <t>INFRAESTRUCTURA VIAL</t>
  </si>
  <si>
    <t>INVERSION CON OTROS RECURSOS</t>
  </si>
  <si>
    <t>SALUD</t>
  </si>
  <si>
    <t>Rentas cedidas Régimen Subsidiado</t>
  </si>
  <si>
    <t>INVERSION CON RECURSOS DE REGALIAS</t>
  </si>
  <si>
    <t>PROGRAMA AGUA POTABLE Y SANEAMIENTO BASICO</t>
  </si>
  <si>
    <t>Nro</t>
  </si>
  <si>
    <t>Alcalde</t>
  </si>
  <si>
    <t>Secretarios de Despacho</t>
  </si>
  <si>
    <t>Director Local de Salud</t>
  </si>
  <si>
    <t>Jefes de Oficina</t>
  </si>
  <si>
    <t>Jefe de Oficina</t>
  </si>
  <si>
    <t>Mensual</t>
  </si>
  <si>
    <t>Tesorero</t>
  </si>
  <si>
    <t>Comisario de Familia</t>
  </si>
  <si>
    <t>Técnico Area de Salud</t>
  </si>
  <si>
    <t>Técnico Administrativo (Almacén)</t>
  </si>
  <si>
    <t>Inpector de Tránsito</t>
  </si>
  <si>
    <t>Inspector Urbano</t>
  </si>
  <si>
    <t>Inspectores Rurales</t>
  </si>
  <si>
    <t>Auxiliar Administrativo (Tesorería)</t>
  </si>
  <si>
    <t>Secretario (Tesorería)</t>
  </si>
  <si>
    <t>Auxiliar Administrativo (Contabilidad)</t>
  </si>
  <si>
    <t>Auxiliar Administrativo (Biblioteca)</t>
  </si>
  <si>
    <t>Secretario (Inspección)</t>
  </si>
  <si>
    <t>Profesional Universitario</t>
  </si>
  <si>
    <t>Anual</t>
  </si>
  <si>
    <t>NOMBRE DEL CARGO</t>
  </si>
  <si>
    <t>TOTAL</t>
  </si>
  <si>
    <t>Vacaciones</t>
  </si>
  <si>
    <t>Prima de Navidad</t>
  </si>
  <si>
    <t>P. Vacaciones</t>
  </si>
  <si>
    <t>Intereses</t>
  </si>
  <si>
    <t>TOTAL SERVICIOS PERSONALES ASOCIADOS</t>
  </si>
  <si>
    <t>Inversión</t>
  </si>
  <si>
    <t>NOMINA DE FUNCIONAMIENTO</t>
  </si>
  <si>
    <t>Subtotal</t>
  </si>
  <si>
    <t>Bonificación especial de dirección Alcalde</t>
  </si>
  <si>
    <t>TOTAL SERVICIOS PERSONALES DE NOMINA</t>
  </si>
  <si>
    <t>Salud 8.5%</t>
  </si>
  <si>
    <t>Pensión 12%</t>
  </si>
  <si>
    <t>Riesgos 0.522</t>
  </si>
  <si>
    <t>Salud Concejales 12.5%</t>
  </si>
  <si>
    <t>APORTES PARAFISCALES</t>
  </si>
  <si>
    <t>ICBF 3%</t>
  </si>
  <si>
    <t>SENA 0.5%</t>
  </si>
  <si>
    <t>ESAP 0.5%</t>
  </si>
  <si>
    <t>I.T 1%</t>
  </si>
  <si>
    <t>COMFAMILIAR 4%</t>
  </si>
  <si>
    <t>TOTAL PRESUPUESTO DE FUNCIONAMIENTO</t>
  </si>
  <si>
    <t>NOMINA DE INVERSION</t>
  </si>
  <si>
    <t>TOTAL SECTOR JUSTICIA</t>
  </si>
  <si>
    <t>(Dpto.)</t>
  </si>
  <si>
    <t>REGIMEN SUBSIDIADO</t>
  </si>
  <si>
    <t>Vlr. UPC</t>
  </si>
  <si>
    <t>No. Afiliados</t>
  </si>
  <si>
    <t>TOTAL SISTEMA</t>
  </si>
  <si>
    <t>AGUA POTABLE</t>
  </si>
  <si>
    <t>ALIMENTACION ESCOLAR</t>
  </si>
  <si>
    <t>PROPOSITO GENERAL</t>
  </si>
  <si>
    <t>Libre Destinacion</t>
  </si>
  <si>
    <t>Cultura</t>
  </si>
  <si>
    <t>Deporte</t>
  </si>
  <si>
    <t>Libre Inversión</t>
  </si>
  <si>
    <t>FONPET</t>
  </si>
  <si>
    <t>Subsidiado</t>
  </si>
  <si>
    <t>Salud Pública</t>
  </si>
  <si>
    <t>TOTAL ADICION ULTIMA 12AVA 2011</t>
  </si>
  <si>
    <t>TRANSFERENCIA AL CONCEJO</t>
  </si>
  <si>
    <t>Honorarios Sesiones Ordinarias y Extraord.</t>
  </si>
  <si>
    <t>1.5% Ingresos corrientes de Libre Dest. 2011</t>
  </si>
  <si>
    <t>Transferencia Personería</t>
  </si>
  <si>
    <t>Honorarios Sesiones Ordinarias y Extraordinarias</t>
  </si>
  <si>
    <t>PENSIONADOS</t>
  </si>
  <si>
    <t>NOMBRES Y APELLIDOS</t>
  </si>
  <si>
    <t>CARGO</t>
  </si>
  <si>
    <t>PROFESION</t>
  </si>
  <si>
    <t>CELULAR</t>
  </si>
  <si>
    <t>PRESUPUESTO</t>
  </si>
  <si>
    <t>HERMES MONTERO</t>
  </si>
  <si>
    <t>ASESOR FINANCIERO</t>
  </si>
  <si>
    <t>ADMINISTRADOR PUBLICO</t>
  </si>
  <si>
    <t>NICOLAS TORO</t>
  </si>
  <si>
    <t>ASESOR JURIDICO</t>
  </si>
  <si>
    <t>ABOGADO</t>
  </si>
  <si>
    <t>ALBA NURY CEBALLOS BENAVIDES</t>
  </si>
  <si>
    <t>CONTADORA</t>
  </si>
  <si>
    <t>DUDAVIER ASTAIZA</t>
  </si>
  <si>
    <t>ASESOR PROYECTOS - 1</t>
  </si>
  <si>
    <t>ING. AGRONOMO</t>
  </si>
  <si>
    <t>COLOMBIA RIASCOS</t>
  </si>
  <si>
    <t>ASESOR PROYECTOS - 3</t>
  </si>
  <si>
    <t>ABOGADA</t>
  </si>
  <si>
    <t>NOMINA</t>
  </si>
  <si>
    <t>GILMAR EDER BURGOS MOREANO</t>
  </si>
  <si>
    <t>ALCALDE MUNICIPAL</t>
  </si>
  <si>
    <t>FREIMAN ROLANDO CANTICUS</t>
  </si>
  <si>
    <t>SECRETARIO DE GOBIERNO</t>
  </si>
  <si>
    <t>6 Semestre en administracion publica/ tecnico en comunicación social</t>
  </si>
  <si>
    <t>PABLO RAMIRO ARAUJO</t>
  </si>
  <si>
    <t>SECRETARIO DE PLANEACION</t>
  </si>
  <si>
    <t>5 semestre de administracion publico/ tecnico forestal</t>
  </si>
  <si>
    <t>JAIME ORLANDO REALPE LOPEZ</t>
  </si>
  <si>
    <t>SECRETARIA DE AGRICULTURA</t>
  </si>
  <si>
    <t>zootecnista</t>
  </si>
  <si>
    <t>GUILLERMO ALEJANDRO ROSERO</t>
  </si>
  <si>
    <t>SECRETARIA DE CULTURA</t>
  </si>
  <si>
    <t>Administracion de empreasas</t>
  </si>
  <si>
    <t>LUIS FERNANDO VIDAL TORRES</t>
  </si>
  <si>
    <t>SECRETARIO DE OBRAS PUBLICAS</t>
  </si>
  <si>
    <t>arquitecto</t>
  </si>
  <si>
    <t>JHON CHIRAN ORTIZ</t>
  </si>
  <si>
    <t>SECRETARIO ASUNTOS INDIGENAS</t>
  </si>
  <si>
    <t>Etno educacion</t>
  </si>
  <si>
    <t>CONSTANZA LOPEZ</t>
  </si>
  <si>
    <t>DIRECCION LOCAL DE SALUD</t>
  </si>
  <si>
    <t>Enfermera jefe</t>
  </si>
  <si>
    <t xml:space="preserve">ALCALDE </t>
  </si>
  <si>
    <t>Basico</t>
  </si>
  <si>
    <t>NELCY DEL SOCORRO TELLO</t>
  </si>
  <si>
    <t>TESORERIA</t>
  </si>
  <si>
    <t>LICEHT BENAVIDES</t>
  </si>
  <si>
    <t>COMISARIA DE FAMILIA</t>
  </si>
  <si>
    <t>Abogada</t>
  </si>
  <si>
    <t>SIOMARA ERAZO JACOME</t>
  </si>
  <si>
    <t>PERSONERO MUNICIPAL</t>
  </si>
  <si>
    <t>MARTHA REVELO</t>
  </si>
  <si>
    <t>SECRETARIA DEL CONCEJO</t>
  </si>
  <si>
    <t>MARISEL ROSAS</t>
  </si>
  <si>
    <t>INGENIERO DE SISTEMAS</t>
  </si>
  <si>
    <t>ESNITH HERNANDEZ</t>
  </si>
  <si>
    <t>COORDINADORA SISBEN</t>
  </si>
  <si>
    <t>ADRIANA MARICELA CAIPE CAIPE</t>
  </si>
  <si>
    <t>SECRETARIA PRIVADA DEL ALCALDE</t>
  </si>
  <si>
    <t>SANDRA CHICAIZA</t>
  </si>
  <si>
    <t>SECRETARIA GENERAL</t>
  </si>
  <si>
    <t>ELSY CUERO</t>
  </si>
  <si>
    <t>MENSAJERIA</t>
  </si>
  <si>
    <t>3117052209 - 3163625328</t>
  </si>
  <si>
    <t>LUZ MERY CALVACHE VALLEJO</t>
  </si>
  <si>
    <t>AUXILIAR DE ARCHIVO</t>
  </si>
  <si>
    <t>SANDRA MORAN</t>
  </si>
  <si>
    <t>AUXILIAR DE PLANEACION 1</t>
  </si>
  <si>
    <t>AUXILIAR DE CONTABILIDAD</t>
  </si>
  <si>
    <t>AUXILIAR ASESORES/OPERADOR (CISE)</t>
  </si>
  <si>
    <t>ESPAÑA</t>
  </si>
  <si>
    <t>CELADOR ALCALDIA</t>
  </si>
  <si>
    <t>ARTURO OLIVA</t>
  </si>
  <si>
    <t>CELADOR GALERIA</t>
  </si>
  <si>
    <t>CATHERINE ROSERO</t>
  </si>
  <si>
    <t>COORDINADORA ENLACE MUNICIPAL</t>
  </si>
  <si>
    <t>JUAN CARLOS CHAUCANEZ</t>
  </si>
  <si>
    <t>ASEGURAMIENTO D.L.S</t>
  </si>
  <si>
    <t>MARIO GOYES</t>
  </si>
  <si>
    <t>COORDINADOR DESARROLLO COMUNITARIO</t>
  </si>
  <si>
    <t>PSICOLOGA COMISARIA DE FAMILIA</t>
  </si>
  <si>
    <t>MARTHA QUENAN</t>
  </si>
  <si>
    <t>AUXILIAR ENLACE MUNICIPAL</t>
  </si>
  <si>
    <t xml:space="preserve">VIVIANA LUNA </t>
  </si>
  <si>
    <t>SALUD PUBLICA D.L.S</t>
  </si>
  <si>
    <t>RICARDO ORTIZ</t>
  </si>
  <si>
    <t>TECNOLOGO ACUICOLA</t>
  </si>
  <si>
    <t>CARMEN ALICIA CUESTAS</t>
  </si>
  <si>
    <t xml:space="preserve">ATENCION AL USUARIO </t>
  </si>
  <si>
    <t>JAVIER DELGADO FIERRO</t>
  </si>
  <si>
    <t>JEFE DE PRENSA</t>
  </si>
  <si>
    <t>CELADOR HOGAR AGRUPADO</t>
  </si>
  <si>
    <t>YOLANDA CHECA</t>
  </si>
  <si>
    <t>COORDINADOR DEL CLEPAD</t>
  </si>
  <si>
    <t>CONDUCTOR PAJARITA</t>
  </si>
  <si>
    <t>JHON DE LA CRUZ</t>
  </si>
  <si>
    <t>CONDUCTOR CAMIONETA ALCALDIA</t>
  </si>
  <si>
    <t>SILVIA MENESES</t>
  </si>
  <si>
    <t xml:space="preserve">ADMINISTRADORA MATADERO </t>
  </si>
  <si>
    <t>AUXILIAR MATADERO MUNICIPAL</t>
  </si>
  <si>
    <t>AURA PANTOJA, MARIA MOREANO, REBECA IBARRA, ANDREA PATRICIA TAICUS</t>
  </si>
  <si>
    <t xml:space="preserve">SERVICIOS GENERALES CASA CULTURA-ENLACE-INSPECC.AGRUPADO-IGLESIA, HOGAR. CONCEJO </t>
  </si>
  <si>
    <t>FABIO LOPEZ</t>
  </si>
  <si>
    <t>DELINEANTE DE ARQUITECTURA</t>
  </si>
  <si>
    <t>JACKELINE ERNESTINA ORTIZ</t>
  </si>
  <si>
    <t>COORDINADORA DE EDUCACION</t>
  </si>
  <si>
    <t>AIDA LUCIA GARCIA ANGULO</t>
  </si>
  <si>
    <t>COORDINADORA HOGAR AGRUPADO</t>
  </si>
  <si>
    <t>NINFA BISBICUS</t>
  </si>
  <si>
    <t>MANIPULADORA HOGAR AGRUPADO</t>
  </si>
  <si>
    <t>NURY ELIANA YELA CASTRO</t>
  </si>
  <si>
    <t>ACCION SOCIAL RET UNIDOS</t>
  </si>
  <si>
    <t>ABELINA ELISABET NOGUERA</t>
  </si>
  <si>
    <t>CEDIEL ORTIZ</t>
  </si>
  <si>
    <t>PROMOTORES RED UNIDOS</t>
  </si>
  <si>
    <t>DEISY RAMIREZ</t>
  </si>
  <si>
    <t>comunicador, psicologo, abogado</t>
  </si>
  <si>
    <t>ADRIANA ORTIZ</t>
  </si>
  <si>
    <t>CRISTINA ROSERO</t>
  </si>
  <si>
    <t>VERONICA RISUEÑO</t>
  </si>
  <si>
    <t>ELISABETH NOGUERA</t>
  </si>
  <si>
    <t>SUSANA QUINTERO</t>
  </si>
  <si>
    <t>LEIDY BURBANO</t>
  </si>
  <si>
    <t>untecnico</t>
  </si>
  <si>
    <t xml:space="preserve"> CRN(CENTRO DE RECUPERACION NUTRICIONAL)</t>
  </si>
  <si>
    <t>MEDICO</t>
  </si>
  <si>
    <t>PSICOLOGO O TRABAJADOR SOCIAL</t>
  </si>
  <si>
    <t>NUTRICIONISTA</t>
  </si>
  <si>
    <t>FANY GARCIA REYES</t>
  </si>
  <si>
    <t>AUXILIAR DE ENFERMERIA</t>
  </si>
  <si>
    <t>MARTHA SANTACRUZ</t>
  </si>
  <si>
    <t>YASMIN ORTIZ</t>
  </si>
  <si>
    <t>NATALY IBARRA</t>
  </si>
  <si>
    <t>PERSONAL POR CARRERA ADMINISTRATIVA Y PROVISIONAL</t>
  </si>
  <si>
    <t>ALIRIO REALPE</t>
  </si>
  <si>
    <t>JEFE DE IMPUESTOS</t>
  </si>
  <si>
    <t>DARIO CALBACHE</t>
  </si>
  <si>
    <t>CONTROL INTERNO</t>
  </si>
  <si>
    <t>DORIS SILVA</t>
  </si>
  <si>
    <t>ALMACEN</t>
  </si>
  <si>
    <t>MERY CECILIA MORIANO ROSALES</t>
  </si>
  <si>
    <t>SECRETARIA DE INSPECCION</t>
  </si>
  <si>
    <t>LUZ DARY GARCIA TORRES</t>
  </si>
  <si>
    <t>BIBLIOTECARIA</t>
  </si>
  <si>
    <t>WILLIAN RUANO</t>
  </si>
  <si>
    <t>SECRETARIO DE TESORERIA</t>
  </si>
  <si>
    <t>GUSTAVO ROSALINO CAIPE</t>
  </si>
  <si>
    <t>JULIAN MARTINEZ</t>
  </si>
  <si>
    <t>AUXILIAR DE TESORERIA</t>
  </si>
  <si>
    <t>EFREN OLIVERIO QUINTERO</t>
  </si>
  <si>
    <t>INSPECTOR DE POLICIA CASCO URBANO</t>
  </si>
  <si>
    <t>JESUS BERNARDO ZUÑIGA</t>
  </si>
  <si>
    <t>INSPECTOR DE TRANSITO</t>
  </si>
  <si>
    <t>JESUS JAVIER INSUASTY</t>
  </si>
  <si>
    <t>TECNICO DE SANEAMIENTO BASICO</t>
  </si>
  <si>
    <t>RELACION DE PERSONAL DE ECOOPAR</t>
  </si>
  <si>
    <t>CARGOS</t>
  </si>
  <si>
    <t>AUXILIAR ADMINISTRATIVO ECOPAR</t>
  </si>
  <si>
    <t>JOSE BENAVIDES</t>
  </si>
  <si>
    <t>COORDINADOR DE PLANTA DE PERSONAL</t>
  </si>
  <si>
    <t xml:space="preserve">ANA MERCEDES ARCINIEGAS JURADO </t>
  </si>
  <si>
    <t>COORDINADOR PROYECTO DE SENSIBILIZACION AMBIENTAL</t>
  </si>
  <si>
    <t>Ingeniera agronoma</t>
  </si>
  <si>
    <t>FONTANERO DE ALCANTARILLADO  CASCO URBANO</t>
  </si>
  <si>
    <t>SABULON ROSERO</t>
  </si>
  <si>
    <t>OPERARIO DE ASEO</t>
  </si>
  <si>
    <t>vegas</t>
  </si>
  <si>
    <t>LUIZ ALBERTO CANTICUS</t>
  </si>
  <si>
    <t>el eden</t>
  </si>
  <si>
    <t>NELZON GARCIA ARCINIEGAS</t>
  </si>
  <si>
    <t>FONTANERO DE ACUEDUCTO SAN PABLO</t>
  </si>
  <si>
    <t>ARTEMIO BOTINA</t>
  </si>
  <si>
    <t>FONTANERO DE ACUEDUCTO SAN ISIDRO</t>
  </si>
  <si>
    <t>FONTANERO DE ACUEDUCTO CHAMBU, PALMAR Y OSPINA</t>
  </si>
  <si>
    <t>JUAN ELIAS RUIZ</t>
  </si>
  <si>
    <t>AUXILIAR INFRAESTRUCTURA REDES Y ACUEDUCTO</t>
  </si>
  <si>
    <t>ARMANDO ORDOÑEZ</t>
  </si>
  <si>
    <t>AUXILIAR INFRAESTRUCTURA REDES Y ALCANTARILLADO</t>
  </si>
  <si>
    <t>FERNANDO ORBES</t>
  </si>
  <si>
    <t>GERENTE</t>
  </si>
  <si>
    <t>CONDUCTOR VOLQUETA ASEO</t>
  </si>
  <si>
    <t>PERRSONAL DE NOMINA</t>
  </si>
  <si>
    <t>CONTRATOS PRESTACION DE SERVICIOS</t>
  </si>
  <si>
    <t>Agric</t>
  </si>
  <si>
    <t>Des</t>
  </si>
  <si>
    <t>Fun</t>
  </si>
  <si>
    <t xml:space="preserve">Procesos integrales de participacipacion </t>
  </si>
  <si>
    <t>Subtotal Desarrollo Institucional</t>
  </si>
  <si>
    <t>Subtotal Salud</t>
  </si>
  <si>
    <t>Subtotal Procesos Integrales</t>
  </si>
  <si>
    <t>Total Agricultura</t>
  </si>
  <si>
    <t>Total Prevenciòn de Desastres</t>
  </si>
  <si>
    <t>ANUAL</t>
  </si>
  <si>
    <t>Prevenci y atenciòn de desastres</t>
  </si>
  <si>
    <t>Preinversiòn</t>
  </si>
  <si>
    <t>Construcciòn, mantenimiento y mejoramiento de viviendas de Interès Social</t>
  </si>
  <si>
    <t>Apoyo a Microempresas</t>
  </si>
</sst>
</file>

<file path=xl/styles.xml><?xml version="1.0" encoding="utf-8"?>
<styleSheet xmlns="http://schemas.openxmlformats.org/spreadsheetml/2006/main">
  <numFmts count="7">
    <numFmt numFmtId="41" formatCode="_(* #,##0_);_(* \(#,##0\);_(* &quot;-&quot;_);_(@_)"/>
    <numFmt numFmtId="43" formatCode="_(* #,##0.00_);_(* \(#,##0.00\);_(* &quot;-&quot;??_);_(@_)"/>
    <numFmt numFmtId="171" formatCode="_-* #,##0.00\ _€_-;\-* #,##0.00\ _€_-;_-* &quot;-&quot;??\ _€_-;_-@_-"/>
    <numFmt numFmtId="185" formatCode="_ * #,##0.00_ ;_ * \-#,##0.00_ ;_ * &quot;-&quot;??_ ;_ @_ "/>
    <numFmt numFmtId="194" formatCode="_(* #,##0_);_(* \(#,##0\);_(* &quot;-&quot;??_);_(@_)"/>
    <numFmt numFmtId="195" formatCode="_(* #,##0.0_);_(* \(#,##0.0\);_(* &quot;-&quot;_);_(@_)"/>
    <numFmt numFmtId="196" formatCode="_(* #,##0.00_);_(* \(#,##0.00\);_(* &quot;-&quot;_);_(@_)"/>
  </numFmts>
  <fonts count="38">
    <font>
      <sz val="10"/>
      <name val="Arial"/>
    </font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9"/>
      <name val="Arial"/>
      <family val="2"/>
    </font>
    <font>
      <sz val="8"/>
      <color theme="3" tint="-0.499984740745262"/>
      <name val="Arial"/>
      <family val="2"/>
    </font>
    <font>
      <sz val="8"/>
      <color rgb="FFFF0000"/>
      <name val="Arial"/>
      <family val="2"/>
    </font>
    <font>
      <sz val="8"/>
      <color rgb="FF00B050"/>
      <name val="Arial"/>
      <family val="2"/>
    </font>
    <font>
      <sz val="8"/>
      <color rgb="FF7030A0"/>
      <name val="Arial"/>
      <family val="2"/>
    </font>
    <font>
      <b/>
      <sz val="8"/>
      <color theme="3" tint="-0.499984740745262"/>
      <name val="Arial"/>
      <family val="2"/>
    </font>
    <font>
      <sz val="8"/>
      <color theme="7" tint="-0.249977111117893"/>
      <name val="Arial"/>
      <family val="2"/>
    </font>
    <font>
      <sz val="8"/>
      <color theme="1"/>
      <name val="Calibri"/>
      <family val="2"/>
      <scheme val="minor"/>
    </font>
    <font>
      <sz val="8"/>
      <color rgb="FFFFC000"/>
      <name val="Arial"/>
      <family val="2"/>
    </font>
    <font>
      <sz val="8"/>
      <color rgb="FFC00000"/>
      <name val="Arial"/>
      <family val="2"/>
    </font>
    <font>
      <sz val="8"/>
      <color theme="6" tint="-0.249977111117893"/>
      <name val="Arial"/>
      <family val="2"/>
    </font>
    <font>
      <sz val="8"/>
      <color rgb="FF0070C0"/>
      <name val="Arial"/>
      <family val="2"/>
    </font>
    <font>
      <sz val="9"/>
      <color theme="9" tint="-0.249977111117893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3" tint="-0.499984740745262"/>
      </left>
      <right style="thin">
        <color theme="3" tint="-0.499984740745262"/>
      </right>
      <top style="thin">
        <color theme="3" tint="-0.499984740745262"/>
      </top>
      <bottom/>
      <diagonal/>
    </border>
    <border>
      <left style="thin">
        <color theme="3" tint="-0.499984740745262"/>
      </left>
      <right style="thin">
        <color theme="3" tint="-0.499984740745262"/>
      </right>
      <top style="thin">
        <color theme="3" tint="-0.499984740745262"/>
      </top>
      <bottom style="thin">
        <color theme="3" tint="-0.499984740745262"/>
      </bottom>
      <diagonal/>
    </border>
    <border>
      <left style="thin">
        <color theme="3" tint="-0.499984740745262"/>
      </left>
      <right/>
      <top style="thin">
        <color theme="3" tint="-0.499984740745262"/>
      </top>
      <bottom style="thin">
        <color theme="3" tint="-0.499984740745262"/>
      </bottom>
      <diagonal/>
    </border>
    <border>
      <left/>
      <right style="thin">
        <color theme="3" tint="-0.499984740745262"/>
      </right>
      <top style="thin">
        <color theme="3" tint="-0.499984740745262"/>
      </top>
      <bottom style="thin">
        <color theme="3" tint="-0.499984740745262"/>
      </bottom>
      <diagonal/>
    </border>
    <border>
      <left style="thin">
        <color theme="3" tint="-0.499984740745262"/>
      </left>
      <right/>
      <top style="thin">
        <color theme="3" tint="-0.499984740745262"/>
      </top>
      <bottom/>
      <diagonal/>
    </border>
    <border>
      <left/>
      <right/>
      <top style="thin">
        <color theme="3" tint="-0.499984740745262"/>
      </top>
      <bottom style="thin">
        <color theme="3" tint="-0.499984740745262"/>
      </bottom>
      <diagonal/>
    </border>
    <border>
      <left style="thin">
        <color theme="3" tint="-0.499984740745262"/>
      </left>
      <right/>
      <top/>
      <bottom style="thin">
        <color theme="3" tint="-0.499984740745262"/>
      </bottom>
      <diagonal/>
    </border>
    <border>
      <left/>
      <right/>
      <top/>
      <bottom style="thin">
        <color theme="3" tint="-0.499984740745262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1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9" fillId="7" borderId="1" applyNumberFormat="0" applyAlignment="0" applyProtection="0"/>
    <xf numFmtId="0" fontId="10" fillId="3" borderId="0" applyNumberFormat="0" applyBorder="0" applyAlignment="0" applyProtection="0"/>
    <xf numFmtId="185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22" borderId="0" applyNumberFormat="0" applyBorder="0" applyAlignment="0" applyProtection="0"/>
    <xf numFmtId="185" fontId="1" fillId="0" borderId="0" applyFont="0" applyFill="0" applyBorder="0" applyAlignment="0" applyProtection="0"/>
    <xf numFmtId="0" fontId="1" fillId="23" borderId="4" applyNumberFormat="0" applyFont="0" applyAlignment="0" applyProtection="0"/>
    <xf numFmtId="0" fontId="12" fillId="16" borderId="5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8" fillId="0" borderId="8" applyNumberFormat="0" applyFill="0" applyAlignment="0" applyProtection="0"/>
    <xf numFmtId="0" fontId="18" fillId="0" borderId="9" applyNumberFormat="0" applyFill="0" applyAlignment="0" applyProtection="0"/>
  </cellStyleXfs>
  <cellXfs count="148">
    <xf numFmtId="0" fontId="0" fillId="0" borderId="0" xfId="0"/>
    <xf numFmtId="49" fontId="19" fillId="0" borderId="10" xfId="36" applyNumberFormat="1" applyFont="1" applyFill="1" applyBorder="1" applyAlignment="1">
      <alignment horizontal="left"/>
    </xf>
    <xf numFmtId="0" fontId="19" fillId="0" borderId="10" xfId="36" applyNumberFormat="1" applyFont="1" applyFill="1" applyBorder="1" applyAlignment="1">
      <alignment horizontal="center"/>
    </xf>
    <xf numFmtId="3" fontId="19" fillId="0" borderId="10" xfId="36" applyNumberFormat="1" applyFont="1" applyFill="1" applyBorder="1" applyAlignment="1">
      <alignment horizontal="center" wrapText="1"/>
    </xf>
    <xf numFmtId="3" fontId="19" fillId="0" borderId="0" xfId="36" applyNumberFormat="1" applyFont="1" applyFill="1" applyBorder="1" applyAlignment="1">
      <alignment horizontal="center"/>
    </xf>
    <xf numFmtId="0" fontId="19" fillId="0" borderId="0" xfId="36" applyNumberFormat="1" applyFont="1" applyFill="1" applyBorder="1"/>
    <xf numFmtId="0" fontId="19" fillId="0" borderId="10" xfId="36" applyNumberFormat="1" applyFont="1" applyFill="1" applyBorder="1" applyAlignment="1">
      <alignment horizontal="left"/>
    </xf>
    <xf numFmtId="0" fontId="19" fillId="0" borderId="10" xfId="36" applyNumberFormat="1" applyFont="1" applyFill="1" applyBorder="1" applyAlignment="1">
      <alignment wrapText="1"/>
    </xf>
    <xf numFmtId="3" fontId="19" fillId="0" borderId="10" xfId="36" applyNumberFormat="1" applyFont="1" applyFill="1" applyBorder="1"/>
    <xf numFmtId="3" fontId="19" fillId="0" borderId="0" xfId="36" applyNumberFormat="1" applyFont="1" applyFill="1" applyBorder="1"/>
    <xf numFmtId="0" fontId="19" fillId="0" borderId="0" xfId="36" applyNumberFormat="1" applyFont="1" applyFill="1" applyBorder="1" applyAlignment="1">
      <alignment horizontal="left"/>
    </xf>
    <xf numFmtId="0" fontId="19" fillId="0" borderId="0" xfId="36" applyNumberFormat="1" applyFont="1" applyFill="1" applyBorder="1" applyAlignment="1">
      <alignment wrapText="1"/>
    </xf>
    <xf numFmtId="1" fontId="19" fillId="0" borderId="10" xfId="36" applyNumberFormat="1" applyFont="1" applyFill="1" applyBorder="1" applyAlignment="1">
      <alignment horizontal="center"/>
    </xf>
    <xf numFmtId="1" fontId="19" fillId="0" borderId="10" xfId="36" applyNumberFormat="1" applyFont="1" applyFill="1" applyBorder="1" applyAlignment="1">
      <alignment horizontal="left"/>
    </xf>
    <xf numFmtId="0" fontId="20" fillId="0" borderId="10" xfId="36" applyNumberFormat="1" applyFont="1" applyFill="1" applyBorder="1" applyAlignment="1">
      <alignment horizontal="left" vertical="justify" wrapText="1"/>
    </xf>
    <xf numFmtId="3" fontId="20" fillId="0" borderId="10" xfId="36" applyNumberFormat="1" applyFont="1" applyFill="1" applyBorder="1" applyAlignment="1">
      <alignment horizontal="right" wrapText="1"/>
    </xf>
    <xf numFmtId="3" fontId="20" fillId="0" borderId="10" xfId="33" applyNumberFormat="1" applyFont="1" applyFill="1" applyBorder="1" applyAlignment="1">
      <alignment horizontal="right" wrapText="1"/>
    </xf>
    <xf numFmtId="0" fontId="19" fillId="0" borderId="10" xfId="36" applyNumberFormat="1" applyFont="1" applyFill="1" applyBorder="1" applyAlignment="1">
      <alignment horizontal="left" vertical="justify" wrapText="1"/>
    </xf>
    <xf numFmtId="3" fontId="19" fillId="0" borderId="10" xfId="36" applyNumberFormat="1" applyFont="1" applyFill="1" applyBorder="1" applyAlignment="1">
      <alignment horizontal="right"/>
    </xf>
    <xf numFmtId="3" fontId="19" fillId="0" borderId="10" xfId="36" applyNumberFormat="1" applyFont="1" applyFill="1" applyBorder="1" applyAlignment="1">
      <alignment horizontal="right" vertical="justify"/>
    </xf>
    <xf numFmtId="3" fontId="19" fillId="0" borderId="10" xfId="33" applyNumberFormat="1" applyFont="1" applyFill="1" applyBorder="1" applyAlignment="1">
      <alignment horizontal="right" wrapText="1"/>
    </xf>
    <xf numFmtId="0" fontId="20" fillId="0" borderId="0" xfId="36" applyNumberFormat="1" applyFont="1" applyFill="1" applyBorder="1"/>
    <xf numFmtId="49" fontId="19" fillId="0" borderId="10" xfId="36" applyNumberFormat="1" applyFont="1" applyFill="1" applyBorder="1" applyAlignment="1">
      <alignment wrapText="1"/>
    </xf>
    <xf numFmtId="3" fontId="19" fillId="0" borderId="10" xfId="34" applyNumberFormat="1" applyFont="1" applyFill="1" applyBorder="1"/>
    <xf numFmtId="0" fontId="19" fillId="0" borderId="10" xfId="36" applyNumberFormat="1" applyFont="1" applyFill="1" applyBorder="1" applyAlignment="1">
      <alignment horizontal="center" vertical="justify" wrapText="1"/>
    </xf>
    <xf numFmtId="0" fontId="19" fillId="0" borderId="10" xfId="36" applyNumberFormat="1" applyFont="1" applyFill="1" applyBorder="1"/>
    <xf numFmtId="0" fontId="21" fillId="0" borderId="10" xfId="36" applyNumberFormat="1" applyFont="1" applyFill="1" applyBorder="1" applyAlignment="1">
      <alignment wrapText="1"/>
    </xf>
    <xf numFmtId="3" fontId="19" fillId="0" borderId="10" xfId="36" applyNumberFormat="1" applyFont="1" applyFill="1" applyBorder="1" applyAlignment="1">
      <alignment horizontal="right" wrapText="1"/>
    </xf>
    <xf numFmtId="3" fontId="19" fillId="0" borderId="10" xfId="36" applyNumberFormat="1" applyFont="1" applyFill="1" applyBorder="1" applyAlignment="1">
      <alignment horizontal="right" vertical="justify" wrapText="1"/>
    </xf>
    <xf numFmtId="0" fontId="20" fillId="0" borderId="10" xfId="36" applyNumberFormat="1" applyFont="1" applyFill="1" applyBorder="1" applyAlignment="1">
      <alignment horizontal="center" wrapText="1"/>
    </xf>
    <xf numFmtId="0" fontId="20" fillId="0" borderId="10" xfId="36" applyNumberFormat="1" applyFont="1" applyFill="1" applyBorder="1" applyAlignment="1">
      <alignment horizontal="left" wrapText="1"/>
    </xf>
    <xf numFmtId="3" fontId="19" fillId="0" borderId="10" xfId="36" applyNumberFormat="1" applyFont="1" applyFill="1" applyBorder="1" applyAlignment="1">
      <alignment wrapText="1"/>
    </xf>
    <xf numFmtId="0" fontId="20" fillId="0" borderId="10" xfId="36" applyNumberFormat="1" applyFont="1" applyFill="1" applyBorder="1" applyAlignment="1">
      <alignment wrapText="1"/>
    </xf>
    <xf numFmtId="0" fontId="20" fillId="0" borderId="10" xfId="36" applyNumberFormat="1" applyFont="1" applyFill="1" applyBorder="1"/>
    <xf numFmtId="3" fontId="20" fillId="0" borderId="10" xfId="36" applyNumberFormat="1" applyFont="1" applyFill="1" applyBorder="1" applyAlignment="1">
      <alignment horizontal="right"/>
    </xf>
    <xf numFmtId="1" fontId="19" fillId="0" borderId="0" xfId="36" applyNumberFormat="1" applyFont="1" applyFill="1" applyBorder="1" applyAlignment="1">
      <alignment horizontal="left"/>
    </xf>
    <xf numFmtId="0" fontId="22" fillId="0" borderId="0" xfId="0" applyFont="1" applyAlignment="1">
      <alignment horizontal="center"/>
    </xf>
    <xf numFmtId="0" fontId="22" fillId="0" borderId="0" xfId="0" applyFont="1"/>
    <xf numFmtId="41" fontId="22" fillId="0" borderId="0" xfId="0" applyNumberFormat="1" applyFont="1"/>
    <xf numFmtId="41" fontId="22" fillId="0" borderId="0" xfId="0" applyNumberFormat="1" applyFont="1" applyAlignment="1">
      <alignment horizontal="center"/>
    </xf>
    <xf numFmtId="0" fontId="23" fillId="0" borderId="0" xfId="0" applyFont="1" applyAlignment="1">
      <alignment horizontal="center"/>
    </xf>
    <xf numFmtId="0" fontId="23" fillId="0" borderId="0" xfId="0" applyFont="1"/>
    <xf numFmtId="41" fontId="23" fillId="0" borderId="0" xfId="0" applyNumberFormat="1" applyFont="1"/>
    <xf numFmtId="196" fontId="22" fillId="0" borderId="0" xfId="0" applyNumberFormat="1" applyFont="1"/>
    <xf numFmtId="41" fontId="22" fillId="0" borderId="0" xfId="0" applyNumberFormat="1" applyFont="1" applyBorder="1"/>
    <xf numFmtId="194" fontId="24" fillId="0" borderId="0" xfId="32" applyNumberFormat="1" applyFont="1" applyFill="1" applyBorder="1"/>
    <xf numFmtId="195" fontId="22" fillId="0" borderId="0" xfId="0" applyNumberFormat="1" applyFont="1"/>
    <xf numFmtId="1" fontId="19" fillId="0" borderId="0" xfId="36" applyNumberFormat="1" applyFont="1" applyFill="1" applyBorder="1"/>
    <xf numFmtId="41" fontId="20" fillId="0" borderId="0" xfId="36" applyNumberFormat="1" applyFont="1" applyFill="1" applyBorder="1"/>
    <xf numFmtId="41" fontId="19" fillId="0" borderId="0" xfId="36" applyNumberFormat="1" applyFont="1" applyFill="1" applyBorder="1"/>
    <xf numFmtId="41" fontId="25" fillId="0" borderId="10" xfId="0" applyNumberFormat="1" applyFont="1" applyBorder="1" applyAlignment="1">
      <alignment horizontal="right"/>
    </xf>
    <xf numFmtId="3" fontId="24" fillId="0" borderId="0" xfId="33" applyNumberFormat="1" applyFont="1" applyFill="1" applyBorder="1" applyAlignment="1">
      <alignment horizontal="right" wrapText="1"/>
    </xf>
    <xf numFmtId="0" fontId="26" fillId="0" borderId="0" xfId="0" applyFont="1" applyBorder="1" applyAlignment="1">
      <alignment vertical="center"/>
    </xf>
    <xf numFmtId="0" fontId="27" fillId="0" borderId="13" xfId="0" applyFont="1" applyBorder="1" applyAlignment="1">
      <alignment vertical="center"/>
    </xf>
    <xf numFmtId="0" fontId="27" fillId="0" borderId="10" xfId="0" applyFont="1" applyBorder="1" applyAlignment="1">
      <alignment vertical="center"/>
    </xf>
    <xf numFmtId="0" fontId="26" fillId="0" borderId="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10" xfId="0" applyFont="1" applyFill="1" applyBorder="1" applyAlignment="1">
      <alignment horizontal="center" vertical="center"/>
    </xf>
    <xf numFmtId="0" fontId="29" fillId="0" borderId="14" xfId="0" applyFont="1" applyBorder="1" applyAlignment="1">
      <alignment vertical="center"/>
    </xf>
    <xf numFmtId="0" fontId="28" fillId="0" borderId="14" xfId="0" applyFont="1" applyBorder="1" applyAlignment="1">
      <alignment vertical="center"/>
    </xf>
    <xf numFmtId="0" fontId="26" fillId="0" borderId="14" xfId="0" applyFont="1" applyBorder="1" applyAlignment="1">
      <alignment vertical="center"/>
    </xf>
    <xf numFmtId="194" fontId="22" fillId="0" borderId="10" xfId="32" quotePrefix="1" applyNumberFormat="1" applyFont="1" applyBorder="1"/>
    <xf numFmtId="0" fontId="29" fillId="24" borderId="14" xfId="0" applyFont="1" applyFill="1" applyBorder="1" applyAlignment="1">
      <alignment vertical="center"/>
    </xf>
    <xf numFmtId="0" fontId="28" fillId="24" borderId="14" xfId="0" applyFont="1" applyFill="1" applyBorder="1" applyAlignment="1">
      <alignment horizontal="left" vertical="center"/>
    </xf>
    <xf numFmtId="0" fontId="26" fillId="24" borderId="14" xfId="0" applyFont="1" applyFill="1" applyBorder="1" applyAlignment="1">
      <alignment horizontal="left" vertical="center"/>
    </xf>
    <xf numFmtId="0" fontId="26" fillId="24" borderId="15" xfId="0" applyFont="1" applyFill="1" applyBorder="1" applyAlignment="1">
      <alignment horizontal="center" vertical="center"/>
    </xf>
    <xf numFmtId="194" fontId="22" fillId="24" borderId="10" xfId="32" quotePrefix="1" applyNumberFormat="1" applyFont="1" applyFill="1" applyBorder="1"/>
    <xf numFmtId="0" fontId="29" fillId="24" borderId="10" xfId="0" applyFont="1" applyFill="1" applyBorder="1" applyAlignment="1">
      <alignment vertical="center"/>
    </xf>
    <xf numFmtId="0" fontId="28" fillId="24" borderId="16" xfId="0" applyFont="1" applyFill="1" applyBorder="1" applyAlignment="1">
      <alignment vertical="center"/>
    </xf>
    <xf numFmtId="0" fontId="26" fillId="24" borderId="14" xfId="0" applyFont="1" applyFill="1" applyBorder="1" applyAlignment="1">
      <alignment vertical="center"/>
    </xf>
    <xf numFmtId="194" fontId="22" fillId="24" borderId="10" xfId="32" applyNumberFormat="1" applyFont="1" applyFill="1" applyBorder="1"/>
    <xf numFmtId="0" fontId="29" fillId="24" borderId="0" xfId="0" applyFont="1" applyFill="1" applyBorder="1" applyAlignment="1">
      <alignment vertical="center"/>
    </xf>
    <xf numFmtId="194" fontId="22" fillId="24" borderId="0" xfId="32" applyNumberFormat="1" applyFont="1" applyFill="1" applyBorder="1"/>
    <xf numFmtId="0" fontId="30" fillId="24" borderId="10" xfId="0" applyFont="1" applyFill="1" applyBorder="1" applyAlignment="1">
      <alignment vertical="center"/>
    </xf>
    <xf numFmtId="0" fontId="31" fillId="24" borderId="10" xfId="0" applyFont="1" applyFill="1" applyBorder="1" applyAlignment="1">
      <alignment vertical="center"/>
    </xf>
    <xf numFmtId="0" fontId="28" fillId="24" borderId="10" xfId="0" applyFont="1" applyFill="1" applyBorder="1" applyAlignment="1">
      <alignment vertical="center"/>
    </xf>
    <xf numFmtId="0" fontId="26" fillId="24" borderId="10" xfId="0" applyFont="1" applyFill="1" applyBorder="1" applyAlignment="1">
      <alignment vertical="center"/>
    </xf>
    <xf numFmtId="0" fontId="26" fillId="24" borderId="10" xfId="0" applyFont="1" applyFill="1" applyBorder="1" applyAlignment="1">
      <alignment horizontal="center" vertical="center"/>
    </xf>
    <xf numFmtId="194" fontId="22" fillId="0" borderId="0" xfId="32" applyNumberFormat="1" applyFont="1"/>
    <xf numFmtId="0" fontId="30" fillId="0" borderId="14" xfId="0" applyFont="1" applyBorder="1" applyAlignment="1">
      <alignment horizontal="center" vertical="center"/>
    </xf>
    <xf numFmtId="0" fontId="30" fillId="0" borderId="15" xfId="0" applyFont="1" applyBorder="1" applyAlignment="1">
      <alignment horizontal="center" vertical="center"/>
    </xf>
    <xf numFmtId="194" fontId="22" fillId="0" borderId="10" xfId="32" applyNumberFormat="1" applyFont="1" applyBorder="1"/>
    <xf numFmtId="0" fontId="27" fillId="0" borderId="14" xfId="0" applyFont="1" applyBorder="1" applyAlignment="1">
      <alignment vertical="center"/>
    </xf>
    <xf numFmtId="0" fontId="27" fillId="0" borderId="15" xfId="0" applyFont="1" applyBorder="1" applyAlignment="1">
      <alignment horizontal="center" vertical="center"/>
    </xf>
    <xf numFmtId="0" fontId="27" fillId="0" borderId="14" xfId="0" applyFont="1" applyBorder="1" applyAlignment="1">
      <alignment vertical="center" wrapText="1"/>
    </xf>
    <xf numFmtId="0" fontId="27" fillId="24" borderId="14" xfId="0" applyFont="1" applyFill="1" applyBorder="1" applyAlignment="1">
      <alignment vertical="center"/>
    </xf>
    <xf numFmtId="0" fontId="28" fillId="24" borderId="14" xfId="0" applyFont="1" applyFill="1" applyBorder="1" applyAlignment="1">
      <alignment vertical="center"/>
    </xf>
    <xf numFmtId="0" fontId="27" fillId="24" borderId="15" xfId="0" applyFont="1" applyFill="1" applyBorder="1" applyAlignment="1">
      <alignment horizontal="center" vertical="center"/>
    </xf>
    <xf numFmtId="0" fontId="28" fillId="0" borderId="13" xfId="0" applyFont="1" applyBorder="1" applyAlignment="1">
      <alignment vertical="center"/>
    </xf>
    <xf numFmtId="0" fontId="27" fillId="0" borderId="17" xfId="0" applyFont="1" applyBorder="1" applyAlignment="1">
      <alignment horizontal="center" vertical="center"/>
    </xf>
    <xf numFmtId="194" fontId="32" fillId="0" borderId="10" xfId="32" applyNumberFormat="1" applyFont="1" applyBorder="1"/>
    <xf numFmtId="0" fontId="28" fillId="0" borderId="10" xfId="0" applyFont="1" applyBorder="1" applyAlignment="1">
      <alignment vertical="center"/>
    </xf>
    <xf numFmtId="0" fontId="27" fillId="0" borderId="11" xfId="0" applyFont="1" applyBorder="1" applyAlignment="1">
      <alignment horizontal="center" vertical="center"/>
    </xf>
    <xf numFmtId="0" fontId="31" fillId="0" borderId="10" xfId="0" applyFont="1" applyBorder="1" applyAlignment="1">
      <alignment vertical="center"/>
    </xf>
    <xf numFmtId="0" fontId="26" fillId="0" borderId="10" xfId="0" applyFont="1" applyBorder="1" applyAlignment="1">
      <alignment vertical="center"/>
    </xf>
    <xf numFmtId="0" fontId="26" fillId="0" borderId="11" xfId="0" applyFont="1" applyBorder="1" applyAlignment="1">
      <alignment horizontal="center" vertical="center"/>
    </xf>
    <xf numFmtId="0" fontId="33" fillId="0" borderId="10" xfId="0" applyFont="1" applyBorder="1" applyAlignment="1">
      <alignment vertical="center"/>
    </xf>
    <xf numFmtId="0" fontId="26" fillId="0" borderId="18" xfId="0" applyFont="1" applyBorder="1" applyAlignment="1">
      <alignment horizontal="center" vertical="center"/>
    </xf>
    <xf numFmtId="0" fontId="27" fillId="0" borderId="19" xfId="0" applyFont="1" applyBorder="1" applyAlignment="1">
      <alignment horizontal="left" vertical="center"/>
    </xf>
    <xf numFmtId="0" fontId="30" fillId="0" borderId="20" xfId="0" applyFont="1" applyBorder="1" applyAlignment="1">
      <alignment horizontal="center" vertical="center"/>
    </xf>
    <xf numFmtId="0" fontId="30" fillId="0" borderId="16" xfId="0" applyFont="1" applyBorder="1" applyAlignment="1">
      <alignment horizontal="center" vertical="center"/>
    </xf>
    <xf numFmtId="0" fontId="34" fillId="0" borderId="14" xfId="0" applyFont="1" applyBorder="1" applyAlignment="1">
      <alignment vertical="center"/>
    </xf>
    <xf numFmtId="0" fontId="34" fillId="0" borderId="15" xfId="0" applyFont="1" applyBorder="1" applyAlignment="1">
      <alignment vertical="center"/>
    </xf>
    <xf numFmtId="0" fontId="28" fillId="0" borderId="18" xfId="0" applyFont="1" applyBorder="1" applyAlignment="1">
      <alignment vertical="center"/>
    </xf>
    <xf numFmtId="0" fontId="26" fillId="0" borderId="18" xfId="0" applyFont="1" applyBorder="1" applyAlignment="1">
      <alignment vertical="center"/>
    </xf>
    <xf numFmtId="0" fontId="26" fillId="0" borderId="16" xfId="0" applyFont="1" applyBorder="1" applyAlignment="1">
      <alignment horizontal="center" vertical="center"/>
    </xf>
    <xf numFmtId="0" fontId="26" fillId="0" borderId="15" xfId="0" applyFont="1" applyBorder="1" applyAlignment="1">
      <alignment vertical="center"/>
    </xf>
    <xf numFmtId="0" fontId="30" fillId="0" borderId="18" xfId="0" applyFont="1" applyBorder="1" applyAlignment="1">
      <alignment horizontal="center" vertical="center"/>
    </xf>
    <xf numFmtId="0" fontId="35" fillId="0" borderId="14" xfId="0" applyFont="1" applyBorder="1" applyAlignment="1">
      <alignment vertical="center"/>
    </xf>
    <xf numFmtId="0" fontId="35" fillId="0" borderId="13" xfId="0" applyFont="1" applyBorder="1" applyAlignment="1">
      <alignment vertical="center"/>
    </xf>
    <xf numFmtId="0" fontId="26" fillId="0" borderId="13" xfId="0" applyFont="1" applyBorder="1" applyAlignment="1">
      <alignment vertical="center"/>
    </xf>
    <xf numFmtId="0" fontId="26" fillId="0" borderId="17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36" fillId="0" borderId="14" xfId="0" applyFont="1" applyBorder="1" applyAlignment="1">
      <alignment horizontal="left" vertical="center"/>
    </xf>
    <xf numFmtId="0" fontId="28" fillId="0" borderId="14" xfId="0" applyFont="1" applyBorder="1" applyAlignment="1">
      <alignment horizontal="left" vertical="center"/>
    </xf>
    <xf numFmtId="0" fontId="26" fillId="0" borderId="14" xfId="0" applyFont="1" applyBorder="1" applyAlignment="1">
      <alignment horizontal="left" vertical="center"/>
    </xf>
    <xf numFmtId="0" fontId="36" fillId="0" borderId="14" xfId="0" applyFont="1" applyBorder="1" applyAlignment="1">
      <alignment vertical="center"/>
    </xf>
    <xf numFmtId="0" fontId="36" fillId="0" borderId="0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30" fillId="0" borderId="12" xfId="0" applyFont="1" applyBorder="1" applyAlignment="1">
      <alignment vertical="center"/>
    </xf>
    <xf numFmtId="0" fontId="31" fillId="0" borderId="0" xfId="0" applyFont="1" applyBorder="1" applyAlignment="1">
      <alignment vertical="center"/>
    </xf>
    <xf numFmtId="0" fontId="26" fillId="0" borderId="13" xfId="0" applyFont="1" applyBorder="1" applyAlignment="1">
      <alignment horizontal="center" vertical="center"/>
    </xf>
    <xf numFmtId="0" fontId="28" fillId="24" borderId="20" xfId="0" applyFont="1" applyFill="1" applyBorder="1" applyAlignment="1">
      <alignment vertical="center"/>
    </xf>
    <xf numFmtId="0" fontId="26" fillId="24" borderId="20" xfId="0" applyFont="1" applyFill="1" applyBorder="1" applyAlignment="1">
      <alignment vertical="center"/>
    </xf>
    <xf numFmtId="0" fontId="26" fillId="24" borderId="18" xfId="0" applyFont="1" applyFill="1" applyBorder="1" applyAlignment="1">
      <alignment horizontal="center" vertical="center"/>
    </xf>
    <xf numFmtId="194" fontId="22" fillId="0" borderId="0" xfId="0" applyNumberFormat="1" applyFont="1"/>
    <xf numFmtId="194" fontId="23" fillId="0" borderId="10" xfId="32" applyNumberFormat="1" applyFont="1" applyBorder="1"/>
    <xf numFmtId="194" fontId="23" fillId="24" borderId="10" xfId="32" applyNumberFormat="1" applyFont="1" applyFill="1" applyBorder="1"/>
    <xf numFmtId="194" fontId="23" fillId="0" borderId="0" xfId="0" applyNumberFormat="1" applyFont="1"/>
    <xf numFmtId="171" fontId="22" fillId="0" borderId="0" xfId="0" applyNumberFormat="1" applyFont="1"/>
    <xf numFmtId="0" fontId="37" fillId="0" borderId="0" xfId="36" applyNumberFormat="1" applyFont="1" applyFill="1" applyBorder="1"/>
    <xf numFmtId="1" fontId="19" fillId="24" borderId="10" xfId="36" applyNumberFormat="1" applyFont="1" applyFill="1" applyBorder="1" applyAlignment="1">
      <alignment horizontal="left"/>
    </xf>
    <xf numFmtId="0" fontId="19" fillId="24" borderId="10" xfId="36" applyNumberFormat="1" applyFont="1" applyFill="1" applyBorder="1" applyAlignment="1">
      <alignment wrapText="1"/>
    </xf>
    <xf numFmtId="3" fontId="19" fillId="24" borderId="10" xfId="36" applyNumberFormat="1" applyFont="1" applyFill="1" applyBorder="1" applyAlignment="1">
      <alignment horizontal="right"/>
    </xf>
    <xf numFmtId="3" fontId="19" fillId="24" borderId="10" xfId="36" applyNumberFormat="1" applyFont="1" applyFill="1" applyBorder="1" applyAlignment="1">
      <alignment horizontal="right" wrapText="1"/>
    </xf>
    <xf numFmtId="0" fontId="19" fillId="25" borderId="10" xfId="36" applyNumberFormat="1" applyFont="1" applyFill="1" applyBorder="1" applyAlignment="1">
      <alignment wrapText="1"/>
    </xf>
    <xf numFmtId="0" fontId="22" fillId="0" borderId="0" xfId="0" applyFont="1" applyAlignment="1">
      <alignment horizontal="center"/>
    </xf>
    <xf numFmtId="0" fontId="30" fillId="0" borderId="15" xfId="0" applyFont="1" applyBorder="1" applyAlignment="1">
      <alignment horizontal="center" vertical="center"/>
    </xf>
    <xf numFmtId="0" fontId="30" fillId="0" borderId="18" xfId="0" applyFont="1" applyBorder="1" applyAlignment="1">
      <alignment horizontal="center" vertical="center"/>
    </xf>
    <xf numFmtId="0" fontId="30" fillId="0" borderId="16" xfId="0" applyFont="1" applyBorder="1" applyAlignment="1">
      <alignment horizontal="center" vertical="center"/>
    </xf>
    <xf numFmtId="0" fontId="30" fillId="0" borderId="14" xfId="0" applyFont="1" applyBorder="1" applyAlignment="1">
      <alignment horizontal="center"/>
    </xf>
    <xf numFmtId="0" fontId="30" fillId="0" borderId="15" xfId="0" applyFont="1" applyBorder="1" applyAlignment="1">
      <alignment horizontal="center"/>
    </xf>
    <xf numFmtId="0" fontId="30" fillId="0" borderId="0" xfId="0" applyFont="1" applyBorder="1" applyAlignment="1">
      <alignment horizontal="center" vertical="center"/>
    </xf>
    <xf numFmtId="0" fontId="23" fillId="24" borderId="10" xfId="0" applyFont="1" applyFill="1" applyBorder="1" applyAlignment="1">
      <alignment horizontal="center" vertical="center"/>
    </xf>
    <xf numFmtId="0" fontId="30" fillId="0" borderId="19" xfId="0" applyFont="1" applyBorder="1" applyAlignment="1">
      <alignment horizontal="center" vertical="center"/>
    </xf>
    <xf numFmtId="0" fontId="30" fillId="0" borderId="20" xfId="0" applyFont="1" applyBorder="1" applyAlignment="1">
      <alignment horizontal="center" vertical="center"/>
    </xf>
  </cellXfs>
  <cellStyles count="46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Millares" xfId="32" builtinId="3"/>
    <cellStyle name="Millares [0]_PRESUPUESTO Y MARCO FISCAL  2012" xfId="33"/>
    <cellStyle name="Millares_PRESUPUESTO Y MARCO FISCAL  2012" xfId="34"/>
    <cellStyle name="Neutral" xfId="35" builtinId="28" customBuiltin="1"/>
    <cellStyle name="Normal" xfId="0" builtinId="0"/>
    <cellStyle name="Normal_PRESUPUESTO Y MARCO FISCAL  2012" xfId="36"/>
    <cellStyle name="Notas" xfId="37" builtinId="10" customBuiltin="1"/>
    <cellStyle name="Salida" xfId="38" builtinId="21" customBuiltin="1"/>
    <cellStyle name="Texto de advertencia" xfId="39" builtinId="11" customBuiltin="1"/>
    <cellStyle name="Texto explicativo" xfId="40" builtinId="53" customBuiltin="1"/>
    <cellStyle name="Título" xfId="41" builtinId="15" customBuiltin="1"/>
    <cellStyle name="Título 1" xfId="42" builtinId="16" customBuiltin="1"/>
    <cellStyle name="Título 2" xfId="43" builtinId="17" customBuiltin="1"/>
    <cellStyle name="Título 3" xfId="44" builtinId="18" customBuiltin="1"/>
    <cellStyle name="Total" xfId="45" builtinId="25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4"/>
  <sheetViews>
    <sheetView tabSelected="1" zoomScale="75" zoomScaleNormal="75" zoomScaleSheetLayoutView="90" workbookViewId="0">
      <pane ySplit="1" topLeftCell="A2" activePane="bottomLeft" state="frozen"/>
      <selection pane="bottomLeft" activeCell="C2" sqref="C2"/>
    </sheetView>
  </sheetViews>
  <sheetFormatPr baseColWidth="10" defaultRowHeight="12"/>
  <cols>
    <col min="1" max="1" width="10.5703125" style="10" customWidth="1"/>
    <col min="2" max="2" width="42" style="5" customWidth="1"/>
    <col min="3" max="3" width="19.42578125" style="9" customWidth="1"/>
    <col min="4" max="4" width="16.28515625" style="9" customWidth="1"/>
    <col min="5" max="16384" width="11.42578125" style="5"/>
  </cols>
  <sheetData>
    <row r="1" spans="1:5">
      <c r="A1" s="1" t="s">
        <v>0</v>
      </c>
      <c r="B1" s="2" t="s">
        <v>1</v>
      </c>
      <c r="C1" s="3" t="s">
        <v>2</v>
      </c>
      <c r="D1" s="4" t="s">
        <v>3</v>
      </c>
    </row>
    <row r="2" spans="1:5" ht="24">
      <c r="A2" s="6">
        <v>1</v>
      </c>
      <c r="B2" s="7" t="s">
        <v>4</v>
      </c>
      <c r="C2" s="8">
        <f>+C3+C44</f>
        <v>14306802695</v>
      </c>
    </row>
    <row r="3" spans="1:5">
      <c r="A3" s="6">
        <v>11</v>
      </c>
      <c r="B3" s="7" t="s">
        <v>5</v>
      </c>
      <c r="C3" s="8">
        <f>+C4+C19</f>
        <v>14306800695</v>
      </c>
    </row>
    <row r="4" spans="1:5">
      <c r="A4" s="6">
        <v>1101</v>
      </c>
      <c r="B4" s="7" t="s">
        <v>6</v>
      </c>
      <c r="C4" s="8">
        <f>SUM(C5:C18)</f>
        <v>934003000</v>
      </c>
    </row>
    <row r="5" spans="1:5">
      <c r="A5" s="6">
        <v>110101</v>
      </c>
      <c r="B5" s="7" t="s">
        <v>7</v>
      </c>
      <c r="C5" s="8">
        <v>550000000</v>
      </c>
      <c r="D5" s="9">
        <f>+C5/2</f>
        <v>275000000</v>
      </c>
      <c r="E5" s="5">
        <v>283307126</v>
      </c>
    </row>
    <row r="6" spans="1:5">
      <c r="A6" s="6">
        <v>110102</v>
      </c>
      <c r="B6" s="7" t="s">
        <v>8</v>
      </c>
      <c r="C6" s="8">
        <v>3500000</v>
      </c>
      <c r="D6" s="9">
        <f t="shared" ref="D6:D15" si="0">+C6</f>
        <v>3500000</v>
      </c>
      <c r="E6" s="5">
        <v>4272360</v>
      </c>
    </row>
    <row r="7" spans="1:5">
      <c r="A7" s="6">
        <v>110103</v>
      </c>
      <c r="B7" s="7" t="s">
        <v>9</v>
      </c>
      <c r="C7" s="8">
        <v>2000000</v>
      </c>
      <c r="D7" s="9">
        <f t="shared" si="0"/>
        <v>2000000</v>
      </c>
      <c r="E7" s="5">
        <v>1908540</v>
      </c>
    </row>
    <row r="8" spans="1:5">
      <c r="A8" s="6">
        <v>110104</v>
      </c>
      <c r="B8" s="7" t="s">
        <v>10</v>
      </c>
      <c r="C8" s="8">
        <v>45000000</v>
      </c>
      <c r="D8" s="9">
        <f t="shared" si="0"/>
        <v>45000000</v>
      </c>
      <c r="E8" s="5">
        <v>39419474</v>
      </c>
    </row>
    <row r="9" spans="1:5" ht="24">
      <c r="A9" s="6">
        <v>110105</v>
      </c>
      <c r="B9" s="7" t="s">
        <v>11</v>
      </c>
      <c r="C9" s="8">
        <v>1500000</v>
      </c>
      <c r="D9" s="9">
        <f t="shared" si="0"/>
        <v>1500000</v>
      </c>
      <c r="E9" s="5">
        <v>1180367</v>
      </c>
    </row>
    <row r="10" spans="1:5">
      <c r="A10" s="6">
        <v>110106</v>
      </c>
      <c r="B10" s="7" t="s">
        <v>12</v>
      </c>
      <c r="C10" s="8">
        <v>150000000</v>
      </c>
      <c r="D10" s="9">
        <f t="shared" si="0"/>
        <v>150000000</v>
      </c>
      <c r="E10" s="5">
        <v>172915000</v>
      </c>
    </row>
    <row r="11" spans="1:5" ht="24">
      <c r="A11" s="6">
        <v>110107</v>
      </c>
      <c r="B11" s="7" t="s">
        <v>13</v>
      </c>
      <c r="C11" s="8">
        <v>1000</v>
      </c>
      <c r="D11" s="9">
        <f t="shared" si="0"/>
        <v>1000</v>
      </c>
      <c r="E11" s="5">
        <v>0</v>
      </c>
    </row>
    <row r="12" spans="1:5">
      <c r="A12" s="6">
        <v>110108</v>
      </c>
      <c r="B12" s="7" t="s">
        <v>14</v>
      </c>
      <c r="C12" s="8">
        <v>1000</v>
      </c>
      <c r="D12" s="9">
        <f t="shared" si="0"/>
        <v>1000</v>
      </c>
      <c r="E12" s="5">
        <v>0</v>
      </c>
    </row>
    <row r="13" spans="1:5">
      <c r="A13" s="6">
        <v>110109</v>
      </c>
      <c r="B13" s="7" t="s">
        <v>15</v>
      </c>
      <c r="C13" s="8">
        <v>1000</v>
      </c>
      <c r="D13" s="9">
        <f t="shared" si="0"/>
        <v>1000</v>
      </c>
      <c r="E13" s="5">
        <v>0</v>
      </c>
    </row>
    <row r="14" spans="1:5" ht="24">
      <c r="A14" s="6">
        <v>110110</v>
      </c>
      <c r="B14" s="7" t="s">
        <v>16</v>
      </c>
      <c r="C14" s="8">
        <v>1000000</v>
      </c>
      <c r="D14" s="9">
        <f t="shared" si="0"/>
        <v>1000000</v>
      </c>
      <c r="E14" s="5">
        <v>1500000</v>
      </c>
    </row>
    <row r="15" spans="1:5">
      <c r="A15" s="6">
        <v>110111</v>
      </c>
      <c r="B15" s="7" t="s">
        <v>17</v>
      </c>
      <c r="C15" s="8">
        <v>21000000</v>
      </c>
      <c r="D15" s="9">
        <f t="shared" si="0"/>
        <v>21000000</v>
      </c>
      <c r="E15" s="5">
        <v>43975743</v>
      </c>
    </row>
    <row r="16" spans="1:5" ht="24">
      <c r="A16" s="6">
        <v>110112</v>
      </c>
      <c r="B16" s="7" t="s">
        <v>18</v>
      </c>
      <c r="C16" s="8">
        <v>50000000</v>
      </c>
    </row>
    <row r="17" spans="1:5">
      <c r="A17" s="6">
        <v>110114</v>
      </c>
      <c r="B17" s="7" t="s">
        <v>19</v>
      </c>
      <c r="C17" s="8">
        <v>30000000</v>
      </c>
    </row>
    <row r="18" spans="1:5">
      <c r="A18" s="6">
        <v>110115</v>
      </c>
      <c r="B18" s="7" t="s">
        <v>20</v>
      </c>
      <c r="C18" s="8">
        <v>80000000</v>
      </c>
    </row>
    <row r="19" spans="1:5">
      <c r="A19" s="6">
        <v>1102</v>
      </c>
      <c r="B19" s="7" t="s">
        <v>21</v>
      </c>
      <c r="C19" s="8">
        <f>SUM(C20:C42)</f>
        <v>13372797695</v>
      </c>
    </row>
    <row r="20" spans="1:5">
      <c r="A20" s="6">
        <v>110201</v>
      </c>
      <c r="B20" s="7" t="s">
        <v>22</v>
      </c>
      <c r="C20" s="8">
        <v>10000000</v>
      </c>
      <c r="D20" s="9">
        <f t="shared" ref="D20:D26" si="1">+C20</f>
        <v>10000000</v>
      </c>
      <c r="E20" s="5">
        <v>9639000</v>
      </c>
    </row>
    <row r="21" spans="1:5">
      <c r="A21" s="6">
        <v>110202</v>
      </c>
      <c r="B21" s="7" t="s">
        <v>23</v>
      </c>
      <c r="C21" s="8">
        <v>40000000</v>
      </c>
      <c r="D21" s="9">
        <f t="shared" si="1"/>
        <v>40000000</v>
      </c>
      <c r="E21" s="5">
        <v>43527182</v>
      </c>
    </row>
    <row r="22" spans="1:5">
      <c r="A22" s="6">
        <v>110203</v>
      </c>
      <c r="B22" s="7" t="s">
        <v>24</v>
      </c>
      <c r="C22" s="8">
        <v>1000</v>
      </c>
      <c r="D22" s="9">
        <f t="shared" si="1"/>
        <v>1000</v>
      </c>
      <c r="E22" s="5">
        <v>0</v>
      </c>
    </row>
    <row r="23" spans="1:5">
      <c r="A23" s="6">
        <v>110204</v>
      </c>
      <c r="B23" s="7" t="s">
        <v>25</v>
      </c>
      <c r="C23" s="8">
        <v>1000</v>
      </c>
      <c r="D23" s="9">
        <f t="shared" si="1"/>
        <v>1000</v>
      </c>
      <c r="E23" s="5">
        <v>0</v>
      </c>
    </row>
    <row r="24" spans="1:5">
      <c r="A24" s="6">
        <v>110205</v>
      </c>
      <c r="B24" s="7" t="s">
        <v>26</v>
      </c>
      <c r="C24" s="8">
        <v>2000000</v>
      </c>
      <c r="D24" s="9">
        <f t="shared" si="1"/>
        <v>2000000</v>
      </c>
      <c r="E24" s="5">
        <v>2266340</v>
      </c>
    </row>
    <row r="25" spans="1:5">
      <c r="A25" s="6">
        <v>110206</v>
      </c>
      <c r="B25" s="7" t="s">
        <v>27</v>
      </c>
      <c r="C25" s="8">
        <v>500000</v>
      </c>
      <c r="D25" s="9">
        <f t="shared" si="1"/>
        <v>500000</v>
      </c>
      <c r="E25" s="5">
        <v>650000</v>
      </c>
    </row>
    <row r="26" spans="1:5">
      <c r="A26" s="6">
        <v>110207</v>
      </c>
      <c r="B26" s="7" t="s">
        <v>28</v>
      </c>
      <c r="C26" s="8">
        <v>900000000</v>
      </c>
      <c r="D26" s="9">
        <f t="shared" si="1"/>
        <v>900000000</v>
      </c>
      <c r="E26" s="5">
        <v>1018520127</v>
      </c>
    </row>
    <row r="27" spans="1:5" ht="24">
      <c r="A27" s="6">
        <v>110208</v>
      </c>
      <c r="B27" s="7" t="s">
        <v>29</v>
      </c>
      <c r="C27" s="8">
        <v>900000000</v>
      </c>
    </row>
    <row r="28" spans="1:5">
      <c r="A28" s="6">
        <v>110209</v>
      </c>
      <c r="B28" s="7" t="s">
        <v>30</v>
      </c>
      <c r="C28" s="8">
        <v>70000000</v>
      </c>
    </row>
    <row r="29" spans="1:5">
      <c r="A29" s="6">
        <v>110210</v>
      </c>
      <c r="B29" s="7" t="s">
        <v>31</v>
      </c>
      <c r="C29" s="8">
        <v>50000000</v>
      </c>
    </row>
    <row r="30" spans="1:5">
      <c r="A30" s="6">
        <v>110211</v>
      </c>
      <c r="B30" s="7" t="s">
        <v>32</v>
      </c>
      <c r="C30" s="8">
        <v>1100000000</v>
      </c>
    </row>
    <row r="31" spans="1:5">
      <c r="A31" s="6">
        <v>110212</v>
      </c>
      <c r="B31" s="7" t="s">
        <v>33</v>
      </c>
      <c r="C31" s="8">
        <v>50000000</v>
      </c>
    </row>
    <row r="32" spans="1:5">
      <c r="A32" s="6">
        <v>110213</v>
      </c>
      <c r="B32" s="7" t="s">
        <v>34</v>
      </c>
      <c r="C32" s="8">
        <v>3000000000</v>
      </c>
    </row>
    <row r="33" spans="1:13">
      <c r="A33" s="6">
        <v>110214</v>
      </c>
      <c r="B33" s="7" t="s">
        <v>35</v>
      </c>
      <c r="C33" s="8">
        <v>3500000000</v>
      </c>
    </row>
    <row r="34" spans="1:13">
      <c r="A34" s="6">
        <v>110215</v>
      </c>
      <c r="B34" s="7" t="s">
        <v>36</v>
      </c>
      <c r="C34" s="8">
        <v>112000000</v>
      </c>
    </row>
    <row r="35" spans="1:13">
      <c r="A35" s="6">
        <v>110216</v>
      </c>
      <c r="B35" s="7" t="s">
        <v>37</v>
      </c>
      <c r="C35" s="8">
        <v>206294695</v>
      </c>
    </row>
    <row r="36" spans="1:13">
      <c r="A36" s="6">
        <v>110217</v>
      </c>
      <c r="B36" s="7" t="s">
        <v>38</v>
      </c>
      <c r="C36" s="8">
        <v>600000000</v>
      </c>
    </row>
    <row r="37" spans="1:13">
      <c r="A37" s="6">
        <v>110218</v>
      </c>
      <c r="B37" s="7" t="s">
        <v>39</v>
      </c>
      <c r="C37" s="8">
        <v>110000000</v>
      </c>
    </row>
    <row r="38" spans="1:13">
      <c r="A38" s="6">
        <v>110219</v>
      </c>
      <c r="B38" s="7" t="s">
        <v>40</v>
      </c>
      <c r="C38" s="8">
        <v>100000000</v>
      </c>
    </row>
    <row r="39" spans="1:13">
      <c r="A39" s="6">
        <v>110220</v>
      </c>
      <c r="B39" s="7" t="s">
        <v>41</v>
      </c>
      <c r="C39" s="8">
        <v>2550000000</v>
      </c>
    </row>
    <row r="40" spans="1:13" ht="24">
      <c r="A40" s="6">
        <v>110221</v>
      </c>
      <c r="B40" s="7" t="s">
        <v>42</v>
      </c>
      <c r="C40" s="8">
        <v>1000</v>
      </c>
    </row>
    <row r="41" spans="1:13" ht="24">
      <c r="A41" s="6">
        <v>110222</v>
      </c>
      <c r="B41" s="7" t="s">
        <v>43</v>
      </c>
      <c r="C41" s="8">
        <v>52000000</v>
      </c>
    </row>
    <row r="42" spans="1:13">
      <c r="A42" s="6">
        <v>110223</v>
      </c>
      <c r="B42" s="7" t="s">
        <v>44</v>
      </c>
      <c r="C42" s="8">
        <v>20000000</v>
      </c>
    </row>
    <row r="43" spans="1:13">
      <c r="A43" s="6"/>
      <c r="B43" s="7"/>
      <c r="C43" s="8"/>
    </row>
    <row r="44" spans="1:13">
      <c r="A44" s="6">
        <v>12</v>
      </c>
      <c r="B44" s="7" t="s">
        <v>45</v>
      </c>
      <c r="C44" s="8">
        <f>+C45</f>
        <v>2000</v>
      </c>
    </row>
    <row r="45" spans="1:13">
      <c r="A45" s="6">
        <v>1201</v>
      </c>
      <c r="B45" s="7" t="s">
        <v>46</v>
      </c>
      <c r="C45" s="8">
        <f>SUM(C46:C46)</f>
        <v>2000</v>
      </c>
    </row>
    <row r="46" spans="1:13">
      <c r="A46" s="6">
        <v>120101</v>
      </c>
      <c r="B46" s="7" t="s">
        <v>47</v>
      </c>
      <c r="C46" s="8">
        <v>2000</v>
      </c>
    </row>
    <row r="47" spans="1:13" s="11" customFormat="1">
      <c r="A47" s="10"/>
      <c r="B47" s="5"/>
      <c r="C47" s="9"/>
      <c r="D47" s="9">
        <f>SUM(D2:D46)</f>
        <v>1451505000</v>
      </c>
      <c r="E47" s="9">
        <f>SUM(E2:E46)</f>
        <v>1623081259</v>
      </c>
      <c r="F47" s="5"/>
      <c r="G47" s="5"/>
      <c r="H47" s="5"/>
      <c r="I47" s="5"/>
      <c r="J47" s="5"/>
      <c r="K47" s="5"/>
      <c r="L47" s="5"/>
      <c r="M47" s="5"/>
    </row>
    <row r="48" spans="1:13" s="11" customFormat="1">
      <c r="A48" s="10"/>
      <c r="B48" s="5" t="s">
        <v>101</v>
      </c>
      <c r="C48" s="9"/>
      <c r="D48" s="9">
        <f>(D47*80/100)</f>
        <v>1161204000</v>
      </c>
      <c r="E48" s="5"/>
      <c r="F48" s="5"/>
      <c r="G48" s="5"/>
      <c r="H48" s="5"/>
      <c r="I48" s="5"/>
      <c r="J48" s="5"/>
      <c r="K48" s="5"/>
      <c r="L48" s="5"/>
      <c r="M48" s="5"/>
    </row>
    <row r="49" spans="1:13" s="11" customFormat="1">
      <c r="A49" s="10"/>
      <c r="B49" s="5" t="s">
        <v>214</v>
      </c>
      <c r="C49" s="9"/>
      <c r="D49" s="9">
        <f>(D47-D48)</f>
        <v>290301000</v>
      </c>
      <c r="E49" s="5"/>
      <c r="F49" s="5"/>
      <c r="G49" s="5"/>
      <c r="H49" s="5"/>
      <c r="I49" s="5"/>
      <c r="J49" s="5"/>
      <c r="K49" s="5"/>
      <c r="L49" s="5"/>
      <c r="M49" s="5"/>
    </row>
    <row r="50" spans="1:13" s="11" customFormat="1">
      <c r="A50" s="10"/>
      <c r="B50" s="5"/>
      <c r="C50" s="9"/>
      <c r="D50" s="9"/>
      <c r="E50" s="5"/>
      <c r="F50" s="5"/>
      <c r="G50" s="5"/>
      <c r="H50" s="5"/>
      <c r="I50" s="5"/>
      <c r="J50" s="5"/>
      <c r="K50" s="5"/>
      <c r="L50" s="5"/>
      <c r="M50" s="5"/>
    </row>
    <row r="51" spans="1:13" s="11" customFormat="1">
      <c r="A51" s="10"/>
      <c r="B51" s="5"/>
      <c r="C51" s="9"/>
      <c r="D51" s="9"/>
      <c r="E51" s="5"/>
      <c r="F51" s="5"/>
      <c r="G51" s="5"/>
      <c r="H51" s="5"/>
      <c r="I51" s="5"/>
      <c r="J51" s="5"/>
      <c r="K51" s="5"/>
      <c r="L51" s="5"/>
      <c r="M51" s="5"/>
    </row>
    <row r="52" spans="1:13" s="11" customFormat="1">
      <c r="A52" s="10"/>
      <c r="B52" s="5"/>
      <c r="C52" s="9"/>
      <c r="D52" s="9"/>
      <c r="E52" s="5"/>
      <c r="F52" s="5"/>
      <c r="G52" s="5"/>
      <c r="H52" s="5"/>
      <c r="I52" s="5"/>
      <c r="J52" s="5"/>
      <c r="K52" s="5"/>
      <c r="L52" s="5"/>
      <c r="M52" s="5"/>
    </row>
    <row r="53" spans="1:13" s="11" customFormat="1">
      <c r="A53" s="10"/>
      <c r="B53" s="5"/>
      <c r="C53" s="9"/>
      <c r="D53" s="9"/>
      <c r="E53" s="5"/>
      <c r="F53" s="5"/>
      <c r="G53" s="5"/>
      <c r="H53" s="5"/>
      <c r="I53" s="5"/>
      <c r="J53" s="5"/>
      <c r="K53" s="5"/>
      <c r="L53" s="5"/>
      <c r="M53" s="5"/>
    </row>
    <row r="54" spans="1:13" s="11" customFormat="1">
      <c r="A54" s="10"/>
      <c r="B54" s="5"/>
      <c r="C54" s="9"/>
      <c r="D54" s="9"/>
      <c r="E54" s="5"/>
      <c r="F54" s="5"/>
      <c r="G54" s="5"/>
      <c r="H54" s="5"/>
      <c r="I54" s="5"/>
      <c r="J54" s="5"/>
      <c r="K54" s="5"/>
      <c r="L54" s="5"/>
      <c r="M54" s="5"/>
    </row>
  </sheetData>
  <phoneticPr fontId="0" type="noConversion"/>
  <pageMargins left="0.74803149606299213" right="0.74803149606299213" top="0.98425196850393704" bottom="0.98425196850393704" header="0" footer="0"/>
  <pageSetup scale="86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G18"/>
  <sheetViews>
    <sheetView workbookViewId="0">
      <selection activeCell="B3" sqref="B3"/>
    </sheetView>
  </sheetViews>
  <sheetFormatPr baseColWidth="10" defaultRowHeight="11.25"/>
  <cols>
    <col min="1" max="1" width="31.5703125" style="37" customWidth="1"/>
    <col min="2" max="2" width="15.42578125" style="38" customWidth="1"/>
    <col min="3" max="3" width="15.85546875" style="38" customWidth="1"/>
    <col min="4" max="4" width="11.5703125" style="38" bestFit="1" customWidth="1"/>
    <col min="5" max="5" width="12.28515625" style="38" bestFit="1" customWidth="1"/>
    <col min="6" max="7" width="11.42578125" style="38"/>
    <col min="8" max="16384" width="11.42578125" style="37"/>
  </cols>
  <sheetData>
    <row r="2" spans="1:2">
      <c r="A2" s="37" t="s">
        <v>182</v>
      </c>
      <c r="B2" s="44">
        <f>(B3+B4+B5)</f>
        <v>610996559</v>
      </c>
    </row>
    <row r="3" spans="1:2">
      <c r="A3" s="37" t="s">
        <v>245</v>
      </c>
      <c r="B3" s="45">
        <v>242289726</v>
      </c>
    </row>
    <row r="4" spans="1:2">
      <c r="A4" s="37" t="s">
        <v>246</v>
      </c>
      <c r="B4" s="45">
        <v>18465480</v>
      </c>
    </row>
    <row r="5" spans="1:2">
      <c r="A5" s="37" t="s">
        <v>35</v>
      </c>
      <c r="B5" s="45">
        <v>350241353</v>
      </c>
    </row>
    <row r="6" spans="1:2">
      <c r="A6" s="37" t="s">
        <v>167</v>
      </c>
      <c r="B6" s="44">
        <v>0</v>
      </c>
    </row>
    <row r="7" spans="1:2">
      <c r="A7" s="37" t="s">
        <v>238</v>
      </c>
      <c r="B7" s="38">
        <v>9410727</v>
      </c>
    </row>
    <row r="8" spans="1:2">
      <c r="A8" s="37" t="s">
        <v>237</v>
      </c>
      <c r="B8" s="38">
        <v>77876562</v>
      </c>
    </row>
    <row r="9" spans="1:2">
      <c r="A9" s="37" t="s">
        <v>239</v>
      </c>
      <c r="B9" s="42">
        <f>(B10+B11+B14+B15+B16)</f>
        <v>235756388</v>
      </c>
    </row>
    <row r="10" spans="1:2">
      <c r="A10" s="37" t="s">
        <v>244</v>
      </c>
      <c r="B10" s="38">
        <v>6268887</v>
      </c>
    </row>
    <row r="11" spans="1:2">
      <c r="A11" s="37" t="s">
        <v>240</v>
      </c>
      <c r="B11" s="42">
        <f>(B12+B13)</f>
        <v>96291426</v>
      </c>
    </row>
    <row r="12" spans="1:2">
      <c r="A12" s="37" t="s">
        <v>101</v>
      </c>
      <c r="B12" s="38">
        <v>77033141</v>
      </c>
    </row>
    <row r="13" spans="1:2">
      <c r="A13" s="37" t="s">
        <v>214</v>
      </c>
      <c r="B13" s="38">
        <v>19258285</v>
      </c>
    </row>
    <row r="14" spans="1:2">
      <c r="A14" s="37" t="s">
        <v>242</v>
      </c>
      <c r="B14" s="42">
        <v>6216747</v>
      </c>
    </row>
    <row r="15" spans="1:2">
      <c r="A15" s="37" t="s">
        <v>241</v>
      </c>
      <c r="B15" s="42">
        <v>4662561</v>
      </c>
    </row>
    <row r="16" spans="1:2">
      <c r="A16" s="37" t="s">
        <v>243</v>
      </c>
      <c r="B16" s="42">
        <v>122316767</v>
      </c>
    </row>
    <row r="18" spans="1:2">
      <c r="A18" s="37" t="s">
        <v>247</v>
      </c>
      <c r="B18" s="38">
        <f>B2+B7+B8+B9</f>
        <v>934040236</v>
      </c>
    </row>
  </sheetData>
  <phoneticPr fontId="22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M73"/>
  <sheetViews>
    <sheetView workbookViewId="0">
      <selection activeCell="E73" sqref="E73"/>
    </sheetView>
  </sheetViews>
  <sheetFormatPr baseColWidth="10" defaultRowHeight="11.25"/>
  <cols>
    <col min="1" max="1" width="5.5703125" style="36" customWidth="1"/>
    <col min="2" max="2" width="34" style="37" customWidth="1"/>
    <col min="3" max="3" width="12.140625" style="38" customWidth="1"/>
    <col min="4" max="4" width="12.28515625" style="38" bestFit="1" customWidth="1"/>
    <col min="5" max="5" width="16.7109375" style="38" customWidth="1"/>
    <col min="6" max="6" width="11.42578125" style="38"/>
    <col min="7" max="7" width="12.42578125" style="38" customWidth="1"/>
    <col min="8" max="9" width="11.42578125" style="38"/>
    <col min="10" max="10" width="14.5703125" style="38" customWidth="1"/>
    <col min="11" max="13" width="11.42578125" style="38"/>
    <col min="14" max="16384" width="11.42578125" style="37"/>
  </cols>
  <sheetData>
    <row r="1" spans="1:10">
      <c r="A1" s="138" t="s">
        <v>248</v>
      </c>
      <c r="B1" s="138"/>
      <c r="C1" s="138"/>
      <c r="D1" s="138"/>
      <c r="E1" s="138"/>
    </row>
    <row r="2" spans="1:10">
      <c r="A2" s="36">
        <v>11</v>
      </c>
      <c r="B2" s="37" t="s">
        <v>249</v>
      </c>
      <c r="C2" s="38">
        <v>90</v>
      </c>
      <c r="D2" s="38">
        <v>94818</v>
      </c>
      <c r="E2" s="38">
        <f>(A2*C2*D2)</f>
        <v>93869820</v>
      </c>
    </row>
    <row r="3" spans="1:10">
      <c r="B3" s="37" t="s">
        <v>250</v>
      </c>
      <c r="C3" s="38">
        <v>1623081259</v>
      </c>
      <c r="D3" s="46">
        <v>1.5</v>
      </c>
      <c r="E3" s="38">
        <f>(C3*D3/100)</f>
        <v>24346218.885000002</v>
      </c>
    </row>
    <row r="4" spans="1:10">
      <c r="E4" s="38">
        <f>SUM(E2:E3)</f>
        <v>118216038.88500001</v>
      </c>
      <c r="F4" s="38">
        <v>112528725</v>
      </c>
    </row>
    <row r="5" spans="1:10">
      <c r="F5" s="38">
        <f>(F4-E2)</f>
        <v>18658905</v>
      </c>
    </row>
    <row r="7" spans="1:10">
      <c r="B7" s="37" t="s">
        <v>251</v>
      </c>
      <c r="C7" s="38">
        <v>566700</v>
      </c>
      <c r="D7" s="38">
        <v>150</v>
      </c>
      <c r="E7" s="38">
        <f>(C7*D7)</f>
        <v>85005000</v>
      </c>
    </row>
    <row r="11" spans="1:10">
      <c r="A11" s="138" t="s">
        <v>215</v>
      </c>
      <c r="B11" s="138"/>
      <c r="C11" s="138"/>
      <c r="D11" s="138"/>
      <c r="E11" s="138"/>
      <c r="F11" s="138"/>
      <c r="G11" s="138"/>
      <c r="H11" s="138"/>
      <c r="I11" s="138"/>
      <c r="J11" s="138"/>
    </row>
    <row r="12" spans="1:10">
      <c r="A12" s="36" t="s">
        <v>186</v>
      </c>
      <c r="B12" s="37" t="s">
        <v>207</v>
      </c>
      <c r="C12" s="39" t="s">
        <v>192</v>
      </c>
      <c r="D12" s="39" t="s">
        <v>206</v>
      </c>
      <c r="E12" s="38" t="s">
        <v>210</v>
      </c>
      <c r="F12" s="38" t="s">
        <v>209</v>
      </c>
      <c r="G12" s="38" t="s">
        <v>211</v>
      </c>
      <c r="H12" s="38" t="s">
        <v>60</v>
      </c>
      <c r="I12" s="38" t="s">
        <v>212</v>
      </c>
      <c r="J12" s="39" t="s">
        <v>208</v>
      </c>
    </row>
    <row r="13" spans="1:10">
      <c r="A13" s="36">
        <v>1</v>
      </c>
      <c r="B13" s="37" t="s">
        <v>187</v>
      </c>
      <c r="C13" s="38">
        <v>2657978</v>
      </c>
      <c r="D13" s="38">
        <f>(C13*12)</f>
        <v>31895736</v>
      </c>
      <c r="E13" s="38">
        <v>2657978</v>
      </c>
      <c r="F13" s="38">
        <f>(E13/2)</f>
        <v>1328989</v>
      </c>
      <c r="G13" s="38">
        <f>(E13/2)</f>
        <v>1328989</v>
      </c>
      <c r="H13" s="38">
        <v>2657978</v>
      </c>
      <c r="I13" s="38">
        <f>(H13*12/100)</f>
        <v>318957.36</v>
      </c>
      <c r="J13" s="38">
        <f>(D13+E13+F13+G13+H13+I13)</f>
        <v>40188627.359999999</v>
      </c>
    </row>
    <row r="14" spans="1:10">
      <c r="A14" s="36">
        <v>5</v>
      </c>
      <c r="B14" s="37" t="s">
        <v>188</v>
      </c>
      <c r="C14" s="38">
        <v>1736455</v>
      </c>
      <c r="D14" s="38">
        <f>(C14*A14*12)</f>
        <v>104187300</v>
      </c>
      <c r="E14" s="38">
        <f>(A14*C14)</f>
        <v>8682275</v>
      </c>
      <c r="F14" s="38">
        <f t="shared" ref="F14:F25" si="0">(E14/2)</f>
        <v>4341137.5</v>
      </c>
      <c r="G14" s="38">
        <f t="shared" ref="G14:G25" si="1">(E14/2)</f>
        <v>4341137.5</v>
      </c>
      <c r="H14" s="38">
        <v>8682275</v>
      </c>
      <c r="I14" s="38">
        <f t="shared" ref="I14:I25" si="2">(H14*12/100)</f>
        <v>1041873</v>
      </c>
      <c r="J14" s="38">
        <f t="shared" ref="J14:J25" si="3">(D14+E14+F14+G14+H14+I14)</f>
        <v>131275998</v>
      </c>
    </row>
    <row r="15" spans="1:10">
      <c r="A15" s="36">
        <v>1</v>
      </c>
      <c r="B15" s="37" t="s">
        <v>189</v>
      </c>
      <c r="C15" s="38">
        <v>1736455</v>
      </c>
      <c r="D15" s="38">
        <f>(C15*12)</f>
        <v>20837460</v>
      </c>
      <c r="E15" s="38">
        <f t="shared" ref="E15:E25" si="4">(A15*C15)</f>
        <v>1736455</v>
      </c>
      <c r="F15" s="38">
        <f t="shared" si="0"/>
        <v>868227.5</v>
      </c>
      <c r="G15" s="38">
        <f t="shared" si="1"/>
        <v>868227.5</v>
      </c>
      <c r="H15" s="38">
        <v>1736455</v>
      </c>
      <c r="I15" s="38">
        <f t="shared" si="2"/>
        <v>208374.6</v>
      </c>
      <c r="J15" s="38">
        <f t="shared" si="3"/>
        <v>26255199.600000001</v>
      </c>
    </row>
    <row r="16" spans="1:10">
      <c r="A16" s="36">
        <v>2</v>
      </c>
      <c r="B16" s="37" t="s">
        <v>190</v>
      </c>
      <c r="C16" s="38">
        <v>1736455</v>
      </c>
      <c r="D16" s="38">
        <f>(C16*A16*12)</f>
        <v>41674920</v>
      </c>
      <c r="E16" s="38">
        <f t="shared" si="4"/>
        <v>3472910</v>
      </c>
      <c r="F16" s="38">
        <f t="shared" si="0"/>
        <v>1736455</v>
      </c>
      <c r="G16" s="38">
        <f t="shared" si="1"/>
        <v>1736455</v>
      </c>
      <c r="H16" s="38">
        <v>3472910</v>
      </c>
      <c r="I16" s="38">
        <f t="shared" si="2"/>
        <v>416749.2</v>
      </c>
      <c r="J16" s="38">
        <f t="shared" si="3"/>
        <v>52510399.200000003</v>
      </c>
    </row>
    <row r="17" spans="1:11">
      <c r="A17" s="36">
        <v>1</v>
      </c>
      <c r="B17" s="37" t="s">
        <v>191</v>
      </c>
      <c r="C17" s="38">
        <v>988922</v>
      </c>
      <c r="D17" s="38">
        <f>(C17*12)</f>
        <v>11867064</v>
      </c>
      <c r="E17" s="38">
        <f t="shared" si="4"/>
        <v>988922</v>
      </c>
      <c r="F17" s="38">
        <f t="shared" si="0"/>
        <v>494461</v>
      </c>
      <c r="G17" s="38">
        <f t="shared" si="1"/>
        <v>494461</v>
      </c>
      <c r="H17" s="38">
        <v>988922</v>
      </c>
      <c r="I17" s="38">
        <f t="shared" si="2"/>
        <v>118670.64</v>
      </c>
      <c r="J17" s="38">
        <f t="shared" si="3"/>
        <v>14952500.640000001</v>
      </c>
    </row>
    <row r="18" spans="1:11">
      <c r="A18" s="36">
        <v>1</v>
      </c>
      <c r="B18" s="37" t="s">
        <v>193</v>
      </c>
      <c r="C18" s="38">
        <v>1736455</v>
      </c>
      <c r="D18" s="38">
        <f t="shared" ref="D18:D25" si="5">(C18*12)</f>
        <v>20837460</v>
      </c>
      <c r="E18" s="38">
        <f t="shared" si="4"/>
        <v>1736455</v>
      </c>
      <c r="F18" s="38">
        <f t="shared" si="0"/>
        <v>868227.5</v>
      </c>
      <c r="G18" s="38">
        <f t="shared" si="1"/>
        <v>868227.5</v>
      </c>
      <c r="H18" s="38">
        <v>1736455</v>
      </c>
      <c r="I18" s="38">
        <f t="shared" si="2"/>
        <v>208374.6</v>
      </c>
      <c r="J18" s="38">
        <f t="shared" si="3"/>
        <v>26255199.600000001</v>
      </c>
    </row>
    <row r="19" spans="1:11">
      <c r="A19" s="40">
        <v>1</v>
      </c>
      <c r="B19" s="41" t="s">
        <v>195</v>
      </c>
      <c r="C19" s="42">
        <v>1177700</v>
      </c>
      <c r="D19" s="42">
        <f t="shared" si="5"/>
        <v>14132400</v>
      </c>
      <c r="E19" s="42">
        <f t="shared" si="4"/>
        <v>1177700</v>
      </c>
      <c r="F19" s="42">
        <f t="shared" si="0"/>
        <v>588850</v>
      </c>
      <c r="G19" s="42">
        <f t="shared" si="1"/>
        <v>588850</v>
      </c>
      <c r="H19" s="42">
        <v>1177700</v>
      </c>
      <c r="I19" s="42">
        <f t="shared" si="2"/>
        <v>141324</v>
      </c>
      <c r="J19" s="42">
        <f t="shared" si="3"/>
        <v>17806824</v>
      </c>
      <c r="K19" s="38" t="s">
        <v>232</v>
      </c>
    </row>
    <row r="20" spans="1:11">
      <c r="A20" s="36">
        <v>1</v>
      </c>
      <c r="B20" s="37" t="s">
        <v>205</v>
      </c>
      <c r="C20" s="38">
        <v>1084827</v>
      </c>
      <c r="D20" s="38">
        <f t="shared" si="5"/>
        <v>13017924</v>
      </c>
      <c r="E20" s="38">
        <f t="shared" si="4"/>
        <v>1084827</v>
      </c>
      <c r="F20" s="38">
        <f t="shared" si="0"/>
        <v>542413.5</v>
      </c>
      <c r="G20" s="38">
        <f t="shared" si="1"/>
        <v>542413.5</v>
      </c>
      <c r="H20" s="38">
        <v>1084827</v>
      </c>
      <c r="I20" s="38">
        <f t="shared" si="2"/>
        <v>130179.24</v>
      </c>
      <c r="J20" s="38">
        <f t="shared" si="3"/>
        <v>16402584.24</v>
      </c>
    </row>
    <row r="21" spans="1:11">
      <c r="A21" s="36">
        <v>1</v>
      </c>
      <c r="B21" s="37" t="s">
        <v>196</v>
      </c>
      <c r="C21" s="38">
        <v>1084827</v>
      </c>
      <c r="D21" s="38">
        <f t="shared" si="5"/>
        <v>13017924</v>
      </c>
      <c r="E21" s="38">
        <f t="shared" si="4"/>
        <v>1084827</v>
      </c>
      <c r="F21" s="38">
        <f t="shared" si="0"/>
        <v>542413.5</v>
      </c>
      <c r="G21" s="38">
        <f t="shared" si="1"/>
        <v>542413.5</v>
      </c>
      <c r="H21" s="38">
        <v>1084827</v>
      </c>
      <c r="I21" s="38">
        <f t="shared" si="2"/>
        <v>130179.24</v>
      </c>
      <c r="J21" s="38">
        <f t="shared" si="3"/>
        <v>16402584.24</v>
      </c>
    </row>
    <row r="22" spans="1:11">
      <c r="A22" s="36">
        <v>1</v>
      </c>
      <c r="B22" s="37" t="s">
        <v>200</v>
      </c>
      <c r="C22" s="38">
        <v>1081964</v>
      </c>
      <c r="D22" s="38">
        <f t="shared" si="5"/>
        <v>12983568</v>
      </c>
      <c r="E22" s="38">
        <f t="shared" si="4"/>
        <v>1081964</v>
      </c>
      <c r="F22" s="38">
        <f t="shared" si="0"/>
        <v>540982</v>
      </c>
      <c r="G22" s="38">
        <f t="shared" si="1"/>
        <v>540982</v>
      </c>
      <c r="H22" s="38">
        <v>1081964</v>
      </c>
      <c r="I22" s="38">
        <f t="shared" si="2"/>
        <v>129835.68</v>
      </c>
      <c r="J22" s="38">
        <f t="shared" si="3"/>
        <v>16359295.68</v>
      </c>
    </row>
    <row r="23" spans="1:11">
      <c r="A23" s="36">
        <v>1</v>
      </c>
      <c r="B23" s="37" t="s">
        <v>201</v>
      </c>
      <c r="C23" s="38">
        <v>988922</v>
      </c>
      <c r="D23" s="38">
        <f t="shared" si="5"/>
        <v>11867064</v>
      </c>
      <c r="E23" s="38">
        <f t="shared" si="4"/>
        <v>988922</v>
      </c>
      <c r="F23" s="38">
        <f t="shared" si="0"/>
        <v>494461</v>
      </c>
      <c r="G23" s="38">
        <f t="shared" si="1"/>
        <v>494461</v>
      </c>
      <c r="H23" s="38">
        <v>988922</v>
      </c>
      <c r="I23" s="38">
        <f t="shared" si="2"/>
        <v>118670.64</v>
      </c>
      <c r="J23" s="38">
        <f t="shared" si="3"/>
        <v>14952500.640000001</v>
      </c>
    </row>
    <row r="24" spans="1:11">
      <c r="A24" s="36">
        <v>1</v>
      </c>
      <c r="B24" s="37" t="s">
        <v>202</v>
      </c>
      <c r="C24" s="38">
        <v>988922</v>
      </c>
      <c r="D24" s="38">
        <f t="shared" si="5"/>
        <v>11867064</v>
      </c>
      <c r="E24" s="38">
        <f t="shared" si="4"/>
        <v>988922</v>
      </c>
      <c r="F24" s="38">
        <f t="shared" si="0"/>
        <v>494461</v>
      </c>
      <c r="G24" s="38">
        <f t="shared" si="1"/>
        <v>494461</v>
      </c>
      <c r="H24" s="38">
        <v>988922</v>
      </c>
      <c r="I24" s="38">
        <f t="shared" si="2"/>
        <v>118670.64</v>
      </c>
      <c r="J24" s="38">
        <f t="shared" si="3"/>
        <v>14952500.640000001</v>
      </c>
    </row>
    <row r="25" spans="1:11">
      <c r="A25" s="36">
        <v>2</v>
      </c>
      <c r="B25" s="37" t="s">
        <v>203</v>
      </c>
      <c r="C25" s="38">
        <v>871553</v>
      </c>
      <c r="D25" s="38">
        <f t="shared" si="5"/>
        <v>10458636</v>
      </c>
      <c r="E25" s="38">
        <f t="shared" si="4"/>
        <v>1743106</v>
      </c>
      <c r="F25" s="38">
        <f t="shared" si="0"/>
        <v>871553</v>
      </c>
      <c r="G25" s="38">
        <f t="shared" si="1"/>
        <v>871553</v>
      </c>
      <c r="H25" s="38">
        <v>1743106</v>
      </c>
      <c r="I25" s="38">
        <f t="shared" si="2"/>
        <v>209172.72</v>
      </c>
      <c r="J25" s="38">
        <f t="shared" si="3"/>
        <v>15897126.720000001</v>
      </c>
    </row>
    <row r="27" spans="1:11">
      <c r="B27" s="37" t="s">
        <v>216</v>
      </c>
      <c r="C27" s="38">
        <f t="shared" ref="C27:J27" si="6">SUM(C13:C26)</f>
        <v>17871435</v>
      </c>
      <c r="D27" s="38">
        <f t="shared" si="6"/>
        <v>318644520</v>
      </c>
      <c r="E27" s="38">
        <f t="shared" si="6"/>
        <v>27425263</v>
      </c>
      <c r="F27" s="38">
        <f t="shared" si="6"/>
        <v>13712631.5</v>
      </c>
      <c r="G27" s="38">
        <f t="shared" si="6"/>
        <v>13712631.5</v>
      </c>
      <c r="H27" s="38">
        <f t="shared" si="6"/>
        <v>27425263</v>
      </c>
      <c r="I27" s="38">
        <f t="shared" si="6"/>
        <v>3291031.560000001</v>
      </c>
      <c r="J27" s="38">
        <f t="shared" si="6"/>
        <v>404211340.56000006</v>
      </c>
    </row>
    <row r="28" spans="1:11">
      <c r="B28" s="37" t="s">
        <v>217</v>
      </c>
      <c r="J28" s="38">
        <v>20330402</v>
      </c>
    </row>
    <row r="29" spans="1:11">
      <c r="B29" s="37" t="s">
        <v>218</v>
      </c>
      <c r="J29" s="38">
        <f>SUM(J27:J28)</f>
        <v>424541742.56000006</v>
      </c>
    </row>
    <row r="31" spans="1:11">
      <c r="B31" s="37" t="s">
        <v>75</v>
      </c>
    </row>
    <row r="32" spans="1:11">
      <c r="B32" s="37" t="s">
        <v>219</v>
      </c>
      <c r="D32" s="38">
        <v>326688276</v>
      </c>
      <c r="J32" s="38">
        <f>(D32*8.5/100)</f>
        <v>27768503.460000001</v>
      </c>
    </row>
    <row r="33" spans="2:11">
      <c r="B33" s="37" t="s">
        <v>220</v>
      </c>
      <c r="D33" s="38">
        <v>326688276</v>
      </c>
      <c r="J33" s="38">
        <f>(D33*12/100)</f>
        <v>39202593.119999997</v>
      </c>
    </row>
    <row r="34" spans="2:11">
      <c r="B34" s="37" t="s">
        <v>221</v>
      </c>
      <c r="D34" s="38">
        <v>326688276</v>
      </c>
      <c r="J34" s="38">
        <f>(D34*0.522/100)</f>
        <v>1705312.8007199999</v>
      </c>
    </row>
    <row r="35" spans="2:11">
      <c r="B35" s="37" t="s">
        <v>222</v>
      </c>
      <c r="D35" s="38">
        <v>68000</v>
      </c>
      <c r="J35" s="38">
        <f>(D35*11*12)</f>
        <v>8976000</v>
      </c>
    </row>
    <row r="37" spans="2:11">
      <c r="B37" s="37" t="s">
        <v>223</v>
      </c>
    </row>
    <row r="38" spans="2:11">
      <c r="B38" s="38" t="s">
        <v>224</v>
      </c>
      <c r="D38" s="38">
        <v>326688276</v>
      </c>
      <c r="J38" s="38">
        <f>(D38*3/100)</f>
        <v>9800648.2799999993</v>
      </c>
    </row>
    <row r="39" spans="2:11">
      <c r="B39" s="38" t="s">
        <v>225</v>
      </c>
      <c r="D39" s="38">
        <v>326688276</v>
      </c>
      <c r="J39" s="38">
        <f>(D39*0.5/100)</f>
        <v>1633441.38</v>
      </c>
    </row>
    <row r="40" spans="2:11">
      <c r="B40" s="38" t="s">
        <v>226</v>
      </c>
      <c r="D40" s="38">
        <v>326688276</v>
      </c>
      <c r="J40" s="38">
        <f>(D40*0.5/100)</f>
        <v>1633441.38</v>
      </c>
    </row>
    <row r="41" spans="2:11">
      <c r="B41" s="38" t="s">
        <v>227</v>
      </c>
      <c r="D41" s="38">
        <v>326688276</v>
      </c>
      <c r="J41" s="38">
        <f>(D41*1/100)</f>
        <v>3266882.76</v>
      </c>
    </row>
    <row r="42" spans="2:11">
      <c r="B42" s="38" t="s">
        <v>228</v>
      </c>
      <c r="D42" s="38">
        <v>326688276</v>
      </c>
      <c r="J42" s="38">
        <f>(D42*4/100)</f>
        <v>13067531.039999999</v>
      </c>
    </row>
    <row r="43" spans="2:11">
      <c r="B43" s="38"/>
    </row>
    <row r="44" spans="2:11">
      <c r="B44" s="37" t="s">
        <v>253</v>
      </c>
      <c r="J44" s="51">
        <v>31497386.602500003</v>
      </c>
      <c r="K44" s="38">
        <v>5</v>
      </c>
    </row>
    <row r="45" spans="2:11">
      <c r="B45" s="37" t="s">
        <v>213</v>
      </c>
      <c r="J45" s="38">
        <f>SUM(J29:J44)</f>
        <v>563093483.38321996</v>
      </c>
    </row>
    <row r="46" spans="2:11">
      <c r="B46" s="37" t="s">
        <v>73</v>
      </c>
      <c r="J46" s="38">
        <v>140000000</v>
      </c>
    </row>
    <row r="47" spans="2:11">
      <c r="B47" s="37" t="s">
        <v>77</v>
      </c>
      <c r="J47" s="38">
        <v>178681140</v>
      </c>
    </row>
    <row r="48" spans="2:11">
      <c r="B48" s="37" t="s">
        <v>93</v>
      </c>
      <c r="J48" s="38">
        <v>5000000</v>
      </c>
    </row>
    <row r="49" spans="1:10">
      <c r="B49" s="37" t="s">
        <v>229</v>
      </c>
      <c r="J49" s="38">
        <f>SUM(J45:J48)</f>
        <v>886774623.38321996</v>
      </c>
    </row>
    <row r="51" spans="1:10">
      <c r="A51" s="138" t="s">
        <v>230</v>
      </c>
      <c r="B51" s="138"/>
      <c r="C51" s="138"/>
      <c r="D51" s="138"/>
      <c r="E51" s="138"/>
      <c r="F51" s="138"/>
      <c r="G51" s="138"/>
      <c r="H51" s="138"/>
      <c r="I51" s="138"/>
      <c r="J51" s="138"/>
    </row>
    <row r="52" spans="1:10">
      <c r="A52" s="36">
        <v>1</v>
      </c>
      <c r="B52" s="37" t="s">
        <v>194</v>
      </c>
      <c r="C52" s="38">
        <v>1736455</v>
      </c>
      <c r="D52" s="38">
        <f>(C52*12)</f>
        <v>20837460</v>
      </c>
      <c r="E52" s="38">
        <f>(A52*C52)</f>
        <v>1736455</v>
      </c>
      <c r="F52" s="38">
        <f>(E52/2)</f>
        <v>868227.5</v>
      </c>
      <c r="G52" s="38">
        <f>(E52/2)</f>
        <v>868227.5</v>
      </c>
      <c r="H52" s="38">
        <v>1736455</v>
      </c>
      <c r="I52" s="38">
        <f>(H52*12/100)</f>
        <v>208374.6</v>
      </c>
      <c r="J52" s="38">
        <f>(D52+E52+F52+G52+H52+I52)</f>
        <v>26255199.600000001</v>
      </c>
    </row>
    <row r="53" spans="1:10">
      <c r="A53" s="36">
        <v>1</v>
      </c>
      <c r="B53" s="37" t="s">
        <v>197</v>
      </c>
      <c r="C53" s="38">
        <v>1084827</v>
      </c>
      <c r="D53" s="38">
        <f>(C53*12)</f>
        <v>13017924</v>
      </c>
      <c r="E53" s="38">
        <f>(A53*C53)</f>
        <v>1084827</v>
      </c>
      <c r="F53" s="38">
        <f>(E53/2)</f>
        <v>542413.5</v>
      </c>
      <c r="G53" s="38">
        <f>(E53/2)</f>
        <v>542413.5</v>
      </c>
      <c r="H53" s="38">
        <v>1084827</v>
      </c>
      <c r="I53" s="38">
        <f>(H53*12/100)</f>
        <v>130179.24</v>
      </c>
      <c r="J53" s="38">
        <f>(D53+E53+F53+G53+H53+I53)</f>
        <v>16402584.24</v>
      </c>
    </row>
    <row r="54" spans="1:10">
      <c r="A54" s="36">
        <v>1</v>
      </c>
      <c r="B54" s="37" t="s">
        <v>198</v>
      </c>
      <c r="C54" s="38">
        <v>1084827</v>
      </c>
      <c r="D54" s="38">
        <f>(C54*12)</f>
        <v>13017924</v>
      </c>
      <c r="E54" s="38">
        <f>(A54*C54)</f>
        <v>1084827</v>
      </c>
      <c r="F54" s="38">
        <f>(E54/2)</f>
        <v>542413.5</v>
      </c>
      <c r="G54" s="38">
        <f>(E54/2)</f>
        <v>542413.5</v>
      </c>
      <c r="H54" s="38">
        <v>1084827</v>
      </c>
      <c r="I54" s="38">
        <f>(H54*12/100)</f>
        <v>130179.24</v>
      </c>
      <c r="J54" s="38">
        <f>(D54+E54+F54+G54+H54+I54)</f>
        <v>16402584.24</v>
      </c>
    </row>
    <row r="55" spans="1:10">
      <c r="A55" s="36">
        <v>3</v>
      </c>
      <c r="B55" s="37" t="s">
        <v>199</v>
      </c>
      <c r="C55" s="38">
        <v>670313</v>
      </c>
      <c r="D55" s="38">
        <f>(C55*A55*12)</f>
        <v>24131268</v>
      </c>
      <c r="E55" s="38">
        <f>(A55*C55)</f>
        <v>2010939</v>
      </c>
      <c r="F55" s="38">
        <f>(E55/2)</f>
        <v>1005469.5</v>
      </c>
      <c r="G55" s="38">
        <f>(E55/2)</f>
        <v>1005469.5</v>
      </c>
      <c r="H55" s="38">
        <v>2010939</v>
      </c>
      <c r="I55" s="38">
        <f>(H55*12/100)</f>
        <v>241312.68</v>
      </c>
      <c r="J55" s="38">
        <f>(D55+E55+F55+G55+H55+I55)</f>
        <v>30405397.68</v>
      </c>
    </row>
    <row r="56" spans="1:10">
      <c r="A56" s="36">
        <v>1</v>
      </c>
      <c r="B56" s="37" t="s">
        <v>204</v>
      </c>
      <c r="C56" s="38">
        <v>670313</v>
      </c>
      <c r="D56" s="38">
        <f>(C56*12)</f>
        <v>8043756</v>
      </c>
      <c r="E56" s="38">
        <f>(A56*C56)</f>
        <v>670313</v>
      </c>
      <c r="F56" s="38">
        <f>(E56/2)</f>
        <v>335156.5</v>
      </c>
      <c r="G56" s="38">
        <f>(E56/2)</f>
        <v>335156.5</v>
      </c>
      <c r="H56" s="38">
        <v>670313</v>
      </c>
      <c r="I56" s="38">
        <f>(H56*12/100)</f>
        <v>80437.56</v>
      </c>
      <c r="J56" s="38">
        <f>(D56+E56+F56+G56+H56+I56)</f>
        <v>10135132.560000001</v>
      </c>
    </row>
    <row r="58" spans="1:10">
      <c r="C58" s="38">
        <f>SUM(C52:C57)</f>
        <v>5246735</v>
      </c>
      <c r="D58" s="38">
        <f t="shared" ref="D58:J58" si="7">SUM(D52:D57)</f>
        <v>79048332</v>
      </c>
      <c r="E58" s="38">
        <f t="shared" si="7"/>
        <v>6587361</v>
      </c>
      <c r="F58" s="38">
        <f t="shared" si="7"/>
        <v>3293680.5</v>
      </c>
      <c r="G58" s="38">
        <f t="shared" si="7"/>
        <v>3293680.5</v>
      </c>
      <c r="H58" s="38">
        <f t="shared" si="7"/>
        <v>6587361</v>
      </c>
      <c r="I58" s="38">
        <f t="shared" si="7"/>
        <v>790483.32000000007</v>
      </c>
      <c r="J58" s="38">
        <f t="shared" si="7"/>
        <v>99600898.320000008</v>
      </c>
    </row>
    <row r="60" spans="1:10">
      <c r="B60" s="37" t="s">
        <v>75</v>
      </c>
    </row>
    <row r="61" spans="1:10">
      <c r="B61" s="37" t="s">
        <v>219</v>
      </c>
      <c r="D61" s="38">
        <v>79048332</v>
      </c>
      <c r="J61" s="38">
        <f>(D61*8.5/100)</f>
        <v>6719108.2199999997</v>
      </c>
    </row>
    <row r="62" spans="1:10">
      <c r="B62" s="37" t="s">
        <v>220</v>
      </c>
      <c r="D62" s="38">
        <v>79048332</v>
      </c>
      <c r="J62" s="38">
        <f>(D62*12/100)</f>
        <v>9485799.8399999999</v>
      </c>
    </row>
    <row r="63" spans="1:10">
      <c r="B63" s="37" t="s">
        <v>221</v>
      </c>
      <c r="D63" s="38">
        <v>79048332</v>
      </c>
      <c r="J63" s="38">
        <f>(D63*0.522/100)</f>
        <v>412632.29304000008</v>
      </c>
    </row>
    <row r="65" spans="2:10">
      <c r="B65" s="37" t="s">
        <v>223</v>
      </c>
    </row>
    <row r="66" spans="2:10">
      <c r="B66" s="38" t="s">
        <v>224</v>
      </c>
      <c r="D66" s="38">
        <v>79048332</v>
      </c>
    </row>
    <row r="67" spans="2:10">
      <c r="B67" s="38" t="s">
        <v>225</v>
      </c>
      <c r="D67" s="38">
        <v>79048332</v>
      </c>
      <c r="J67" s="38">
        <f>(D67*3/100)</f>
        <v>2371449.96</v>
      </c>
    </row>
    <row r="68" spans="2:10">
      <c r="B68" s="38" t="s">
        <v>226</v>
      </c>
      <c r="D68" s="38">
        <v>79048332</v>
      </c>
      <c r="J68" s="38">
        <f>(D68*0.5/100)</f>
        <v>395241.66</v>
      </c>
    </row>
    <row r="69" spans="2:10">
      <c r="B69" s="38" t="s">
        <v>227</v>
      </c>
      <c r="D69" s="38">
        <v>79048332</v>
      </c>
      <c r="J69" s="38">
        <f>(D69*0.5/100)</f>
        <v>395241.66</v>
      </c>
    </row>
    <row r="70" spans="2:10">
      <c r="B70" s="38" t="s">
        <v>228</v>
      </c>
      <c r="D70" s="38">
        <v>79048332</v>
      </c>
      <c r="J70" s="38">
        <f>(D70*1/100)</f>
        <v>790483.32</v>
      </c>
    </row>
    <row r="71" spans="2:10">
      <c r="B71" s="37" t="s">
        <v>231</v>
      </c>
      <c r="J71" s="38">
        <f>SUM(J58:J70)</f>
        <v>120170855.27304</v>
      </c>
    </row>
    <row r="72" spans="2:10">
      <c r="C72" s="39" t="s">
        <v>234</v>
      </c>
      <c r="D72" s="39" t="s">
        <v>235</v>
      </c>
      <c r="E72" s="38" t="s">
        <v>236</v>
      </c>
    </row>
    <row r="73" spans="2:10">
      <c r="B73" s="37" t="s">
        <v>233</v>
      </c>
      <c r="C73" s="43">
        <v>352339.20000000001</v>
      </c>
      <c r="D73" s="38">
        <v>16417</v>
      </c>
      <c r="E73" s="131">
        <f>(C73*D73)</f>
        <v>5784352646.4000006</v>
      </c>
    </row>
  </sheetData>
  <mergeCells count="3">
    <mergeCell ref="A11:J11"/>
    <mergeCell ref="A51:J51"/>
    <mergeCell ref="A1:E1"/>
  </mergeCells>
  <phoneticPr fontId="22" type="noConversion"/>
  <pageMargins left="0.75" right="0.75" top="1" bottom="1" header="0" footer="0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83"/>
  <sheetViews>
    <sheetView zoomScaleNormal="100" zoomScaleSheetLayoutView="90" workbookViewId="0">
      <pane ySplit="1" topLeftCell="A2" activePane="bottomLeft" state="frozen"/>
      <selection pane="bottomLeft" activeCell="B81" sqref="B81"/>
    </sheetView>
  </sheetViews>
  <sheetFormatPr baseColWidth="10" defaultRowHeight="12"/>
  <cols>
    <col min="1" max="1" width="13.28515625" style="35" customWidth="1"/>
    <col min="2" max="2" width="67.85546875" style="5" customWidth="1"/>
    <col min="3" max="3" width="16" style="9" customWidth="1"/>
    <col min="4" max="4" width="14.140625" style="5" customWidth="1"/>
    <col min="5" max="16384" width="11.42578125" style="5"/>
  </cols>
  <sheetData>
    <row r="1" spans="1:4">
      <c r="A1" s="12" t="s">
        <v>0</v>
      </c>
      <c r="B1" s="2" t="s">
        <v>1</v>
      </c>
      <c r="C1" s="3" t="s">
        <v>2</v>
      </c>
    </row>
    <row r="2" spans="1:4">
      <c r="A2" s="13">
        <v>2</v>
      </c>
      <c r="B2" s="14" t="s">
        <v>48</v>
      </c>
      <c r="C2" s="15">
        <f>+C3+C54+C57</f>
        <v>14306802695.002501</v>
      </c>
    </row>
    <row r="3" spans="1:4">
      <c r="A3" s="13">
        <v>21</v>
      </c>
      <c r="B3" s="14" t="s">
        <v>49</v>
      </c>
      <c r="C3" s="16">
        <f>+C4+C8+C10</f>
        <v>1076951148.0025001</v>
      </c>
      <c r="D3" s="9"/>
    </row>
    <row r="4" spans="1:4">
      <c r="A4" s="13">
        <v>2101</v>
      </c>
      <c r="B4" s="17" t="s">
        <v>50</v>
      </c>
      <c r="C4" s="18">
        <f>(C5)</f>
        <v>112726525</v>
      </c>
    </row>
    <row r="5" spans="1:4">
      <c r="A5" s="13">
        <v>210101</v>
      </c>
      <c r="B5" s="17" t="s">
        <v>51</v>
      </c>
      <c r="C5" s="19">
        <f>(C6+C7)</f>
        <v>112726525</v>
      </c>
    </row>
    <row r="6" spans="1:4">
      <c r="A6" s="13">
        <v>21010101</v>
      </c>
      <c r="B6" s="17" t="s">
        <v>252</v>
      </c>
      <c r="C6" s="19">
        <v>93869820</v>
      </c>
      <c r="D6" s="9"/>
    </row>
    <row r="7" spans="1:4">
      <c r="A7" s="13">
        <v>21010102</v>
      </c>
      <c r="B7" s="17" t="s">
        <v>101</v>
      </c>
      <c r="C7" s="19">
        <v>18856705</v>
      </c>
    </row>
    <row r="8" spans="1:4">
      <c r="A8" s="13">
        <v>2102</v>
      </c>
      <c r="B8" s="17" t="s">
        <v>52</v>
      </c>
      <c r="C8" s="19">
        <f>+C9</f>
        <v>77450000</v>
      </c>
    </row>
    <row r="9" spans="1:4">
      <c r="A9" s="13">
        <v>210201</v>
      </c>
      <c r="B9" s="17" t="s">
        <v>53</v>
      </c>
      <c r="C9" s="19">
        <v>77450000</v>
      </c>
    </row>
    <row r="10" spans="1:4" ht="12" customHeight="1">
      <c r="A10" s="13">
        <v>2103</v>
      </c>
      <c r="B10" s="17" t="s">
        <v>54</v>
      </c>
      <c r="C10" s="19">
        <f>+C11+C21+C26+C19+C32+C34+C51</f>
        <v>886774623.00249994</v>
      </c>
    </row>
    <row r="11" spans="1:4" ht="12" customHeight="1">
      <c r="A11" s="13">
        <v>210301</v>
      </c>
      <c r="B11" s="17" t="s">
        <v>55</v>
      </c>
      <c r="C11" s="20">
        <f>SUM(C12:C18)</f>
        <v>424541743.39999998</v>
      </c>
    </row>
    <row r="12" spans="1:4">
      <c r="A12" s="13">
        <v>21030101</v>
      </c>
      <c r="B12" s="7" t="s">
        <v>56</v>
      </c>
      <c r="C12" s="50">
        <v>318644520</v>
      </c>
    </row>
    <row r="13" spans="1:4">
      <c r="A13" s="13">
        <v>21030102</v>
      </c>
      <c r="B13" s="7" t="s">
        <v>57</v>
      </c>
      <c r="C13" s="20">
        <v>20330402.399999999</v>
      </c>
    </row>
    <row r="14" spans="1:4">
      <c r="A14" s="13">
        <v>21030103</v>
      </c>
      <c r="B14" s="7" t="s">
        <v>58</v>
      </c>
      <c r="C14" s="20">
        <v>27425263</v>
      </c>
    </row>
    <row r="15" spans="1:4" s="21" customFormat="1">
      <c r="A15" s="13">
        <v>21030104</v>
      </c>
      <c r="B15" s="7" t="s">
        <v>209</v>
      </c>
      <c r="C15" s="20">
        <v>13712632</v>
      </c>
    </row>
    <row r="16" spans="1:4">
      <c r="A16" s="13">
        <v>21030105</v>
      </c>
      <c r="B16" s="7" t="s">
        <v>59</v>
      </c>
      <c r="C16" s="20">
        <v>13712632</v>
      </c>
    </row>
    <row r="17" spans="1:4" s="21" customFormat="1">
      <c r="A17" s="13">
        <v>21030106</v>
      </c>
      <c r="B17" s="22" t="s">
        <v>60</v>
      </c>
      <c r="C17" s="20">
        <v>27425263</v>
      </c>
    </row>
    <row r="18" spans="1:4" s="21" customFormat="1">
      <c r="A18" s="13">
        <v>21030107</v>
      </c>
      <c r="B18" s="22" t="s">
        <v>61</v>
      </c>
      <c r="C18" s="20">
        <v>3291031</v>
      </c>
    </row>
    <row r="19" spans="1:4">
      <c r="A19" s="13">
        <v>210302</v>
      </c>
      <c r="B19" s="17" t="s">
        <v>73</v>
      </c>
      <c r="C19" s="20">
        <f>+C20</f>
        <v>140000000</v>
      </c>
    </row>
    <row r="20" spans="1:4">
      <c r="A20" s="13">
        <v>21030401</v>
      </c>
      <c r="B20" s="17" t="s">
        <v>74</v>
      </c>
      <c r="C20" s="23">
        <v>140000000</v>
      </c>
    </row>
    <row r="21" spans="1:4" s="21" customFormat="1" ht="12" customHeight="1">
      <c r="A21" s="13">
        <v>210303</v>
      </c>
      <c r="B21" s="7" t="s">
        <v>62</v>
      </c>
      <c r="C21" s="20">
        <f>SUM(C22:C25)</f>
        <v>77652409</v>
      </c>
      <c r="D21" s="48"/>
    </row>
    <row r="22" spans="1:4" s="21" customFormat="1">
      <c r="A22" s="13">
        <v>21030201</v>
      </c>
      <c r="B22" s="7" t="s">
        <v>63</v>
      </c>
      <c r="C22" s="20">
        <v>27768503</v>
      </c>
      <c r="D22" s="48"/>
    </row>
    <row r="23" spans="1:4">
      <c r="A23" s="13">
        <v>21030202</v>
      </c>
      <c r="B23" s="7" t="s">
        <v>64</v>
      </c>
      <c r="C23" s="20">
        <v>39202593</v>
      </c>
      <c r="D23" s="49"/>
    </row>
    <row r="24" spans="1:4">
      <c r="A24" s="13">
        <v>21030203</v>
      </c>
      <c r="B24" s="7" t="s">
        <v>65</v>
      </c>
      <c r="C24" s="20">
        <v>1705313</v>
      </c>
      <c r="D24" s="49"/>
    </row>
    <row r="25" spans="1:4">
      <c r="A25" s="13">
        <v>21030204</v>
      </c>
      <c r="B25" s="7" t="s">
        <v>66</v>
      </c>
      <c r="C25" s="20">
        <v>8976000</v>
      </c>
    </row>
    <row r="26" spans="1:4">
      <c r="A26" s="13">
        <v>210304</v>
      </c>
      <c r="B26" s="7" t="s">
        <v>67</v>
      </c>
      <c r="C26" s="20">
        <f>SUM(C27:C31)</f>
        <v>29401944</v>
      </c>
    </row>
    <row r="27" spans="1:4">
      <c r="A27" s="13">
        <v>21030301</v>
      </c>
      <c r="B27" s="22" t="s">
        <v>68</v>
      </c>
      <c r="C27" s="20">
        <v>13067531</v>
      </c>
      <c r="D27" s="47"/>
    </row>
    <row r="28" spans="1:4">
      <c r="A28" s="13">
        <v>21030302</v>
      </c>
      <c r="B28" s="22" t="s">
        <v>69</v>
      </c>
      <c r="C28" s="20">
        <v>9800648</v>
      </c>
      <c r="D28" s="47"/>
    </row>
    <row r="29" spans="1:4">
      <c r="A29" s="13">
        <v>21030303</v>
      </c>
      <c r="B29" s="22" t="s">
        <v>70</v>
      </c>
      <c r="C29" s="20">
        <v>1633441</v>
      </c>
      <c r="D29" s="47"/>
    </row>
    <row r="30" spans="1:4">
      <c r="A30" s="13">
        <v>21030304</v>
      </c>
      <c r="B30" s="22" t="s">
        <v>71</v>
      </c>
      <c r="C30" s="20">
        <v>1633441</v>
      </c>
      <c r="D30" s="47"/>
    </row>
    <row r="31" spans="1:4">
      <c r="A31" s="13">
        <v>21030305</v>
      </c>
      <c r="B31" s="22" t="s">
        <v>72</v>
      </c>
      <c r="C31" s="20">
        <v>3266883</v>
      </c>
      <c r="D31" s="47"/>
    </row>
    <row r="32" spans="1:4">
      <c r="A32" s="13">
        <v>210305</v>
      </c>
      <c r="B32" s="22" t="s">
        <v>75</v>
      </c>
      <c r="C32" s="20">
        <f>+C33</f>
        <v>31497386.602500003</v>
      </c>
    </row>
    <row r="33" spans="1:3">
      <c r="A33" s="13">
        <v>21030501</v>
      </c>
      <c r="B33" s="22" t="s">
        <v>76</v>
      </c>
      <c r="C33" s="20">
        <v>31497386.602500003</v>
      </c>
    </row>
    <row r="34" spans="1:3">
      <c r="A34" s="13">
        <v>210306</v>
      </c>
      <c r="B34" s="24" t="s">
        <v>77</v>
      </c>
      <c r="C34" s="20">
        <f>SUM(C35:C49)</f>
        <v>178681140</v>
      </c>
    </row>
    <row r="35" spans="1:3">
      <c r="A35" s="13">
        <v>21030601</v>
      </c>
      <c r="B35" s="25" t="s">
        <v>78</v>
      </c>
      <c r="C35" s="20">
        <v>15000000</v>
      </c>
    </row>
    <row r="36" spans="1:3">
      <c r="A36" s="13">
        <v>21030602</v>
      </c>
      <c r="B36" s="25" t="s">
        <v>79</v>
      </c>
      <c r="C36" s="20">
        <v>33581140</v>
      </c>
    </row>
    <row r="37" spans="1:3">
      <c r="A37" s="13">
        <v>21030603</v>
      </c>
      <c r="B37" s="7" t="s">
        <v>80</v>
      </c>
      <c r="C37" s="20">
        <v>15000000</v>
      </c>
    </row>
    <row r="38" spans="1:3">
      <c r="A38" s="13">
        <v>21030604</v>
      </c>
      <c r="B38" s="25" t="s">
        <v>81</v>
      </c>
      <c r="C38" s="20">
        <v>5000000</v>
      </c>
    </row>
    <row r="39" spans="1:3">
      <c r="A39" s="13">
        <v>21030605</v>
      </c>
      <c r="B39" s="26" t="s">
        <v>82</v>
      </c>
      <c r="C39" s="20">
        <v>29600000</v>
      </c>
    </row>
    <row r="40" spans="1:3">
      <c r="A40" s="13">
        <v>21030606</v>
      </c>
      <c r="B40" s="26" t="s">
        <v>83</v>
      </c>
      <c r="C40" s="20">
        <v>6000000</v>
      </c>
    </row>
    <row r="41" spans="1:3">
      <c r="A41" s="13">
        <v>21030607</v>
      </c>
      <c r="B41" s="26" t="s">
        <v>84</v>
      </c>
      <c r="C41" s="20">
        <v>14000000</v>
      </c>
    </row>
    <row r="42" spans="1:3">
      <c r="A42" s="13">
        <v>21030608</v>
      </c>
      <c r="B42" s="26" t="s">
        <v>85</v>
      </c>
      <c r="C42" s="20">
        <v>17000000</v>
      </c>
    </row>
    <row r="43" spans="1:3">
      <c r="A43" s="13">
        <v>21030609</v>
      </c>
      <c r="B43" s="26" t="s">
        <v>86</v>
      </c>
      <c r="C43" s="20">
        <v>9500000</v>
      </c>
    </row>
    <row r="44" spans="1:3">
      <c r="A44" s="13">
        <v>21030610</v>
      </c>
      <c r="B44" s="26" t="s">
        <v>87</v>
      </c>
      <c r="C44" s="20">
        <v>5000000</v>
      </c>
    </row>
    <row r="45" spans="1:3">
      <c r="A45" s="13">
        <v>21030611</v>
      </c>
      <c r="B45" s="26" t="s">
        <v>88</v>
      </c>
      <c r="C45" s="20">
        <v>5000000</v>
      </c>
    </row>
    <row r="46" spans="1:3">
      <c r="A46" s="13">
        <v>21030612</v>
      </c>
      <c r="B46" s="26" t="s">
        <v>89</v>
      </c>
      <c r="C46" s="20">
        <v>10000000</v>
      </c>
    </row>
    <row r="47" spans="1:3">
      <c r="A47" s="13">
        <v>21030613</v>
      </c>
      <c r="B47" s="26" t="s">
        <v>90</v>
      </c>
      <c r="C47" s="20">
        <v>10000000</v>
      </c>
    </row>
    <row r="48" spans="1:3">
      <c r="A48" s="13">
        <v>21030614</v>
      </c>
      <c r="B48" s="26" t="s">
        <v>91</v>
      </c>
      <c r="C48" s="20">
        <v>2000000</v>
      </c>
    </row>
    <row r="49" spans="1:4">
      <c r="A49" s="13">
        <v>21030615</v>
      </c>
      <c r="B49" s="26" t="s">
        <v>92</v>
      </c>
      <c r="C49" s="20">
        <v>2000000</v>
      </c>
    </row>
    <row r="50" spans="1:4">
      <c r="A50" s="13"/>
      <c r="B50" s="26"/>
      <c r="C50" s="20"/>
    </row>
    <row r="51" spans="1:4">
      <c r="A51" s="13">
        <v>210307</v>
      </c>
      <c r="B51" s="17" t="s">
        <v>93</v>
      </c>
      <c r="C51" s="20">
        <v>5000000</v>
      </c>
    </row>
    <row r="52" spans="1:4">
      <c r="A52" s="13">
        <v>21030701</v>
      </c>
      <c r="B52" s="7" t="s">
        <v>94</v>
      </c>
      <c r="C52" s="20">
        <v>5000000</v>
      </c>
    </row>
    <row r="53" spans="1:4">
      <c r="A53" s="13"/>
      <c r="B53" s="17"/>
      <c r="C53" s="20"/>
    </row>
    <row r="54" spans="1:4">
      <c r="A54" s="13">
        <v>22</v>
      </c>
      <c r="B54" s="14" t="s">
        <v>95</v>
      </c>
      <c r="C54" s="27">
        <v>1000</v>
      </c>
    </row>
    <row r="55" spans="1:4">
      <c r="A55" s="13">
        <v>2201</v>
      </c>
      <c r="B55" s="17" t="s">
        <v>96</v>
      </c>
      <c r="C55" s="28">
        <v>1000</v>
      </c>
    </row>
    <row r="56" spans="1:4">
      <c r="A56" s="13"/>
      <c r="B56" s="25"/>
      <c r="C56" s="20"/>
    </row>
    <row r="57" spans="1:4">
      <c r="A57" s="13">
        <v>23</v>
      </c>
      <c r="B57" s="29" t="s">
        <v>97</v>
      </c>
      <c r="C57" s="27">
        <f>+C58+C67+C154+C159+C182+C187+C191</f>
        <v>13229850547</v>
      </c>
    </row>
    <row r="58" spans="1:4">
      <c r="A58" s="13">
        <v>2301</v>
      </c>
      <c r="B58" s="29" t="s">
        <v>98</v>
      </c>
      <c r="C58" s="27">
        <f>+C59+C64</f>
        <v>374553852</v>
      </c>
      <c r="D58" s="9"/>
    </row>
    <row r="59" spans="1:4">
      <c r="A59" s="13">
        <v>230101</v>
      </c>
      <c r="B59" s="26" t="s">
        <v>99</v>
      </c>
      <c r="C59" s="27">
        <f>+C60</f>
        <v>104553852</v>
      </c>
    </row>
    <row r="60" spans="1:4">
      <c r="A60" s="13">
        <v>23010101</v>
      </c>
      <c r="B60" s="7" t="s">
        <v>100</v>
      </c>
      <c r="C60" s="18">
        <v>104553852</v>
      </c>
    </row>
    <row r="61" spans="1:4" hidden="1">
      <c r="A61" s="13">
        <v>2301010101</v>
      </c>
      <c r="B61" s="7" t="s">
        <v>101</v>
      </c>
      <c r="C61" s="18">
        <v>125000000</v>
      </c>
    </row>
    <row r="62" spans="1:4" hidden="1">
      <c r="A62" s="13">
        <v>2301010102</v>
      </c>
      <c r="B62" s="7" t="s">
        <v>102</v>
      </c>
      <c r="C62" s="18">
        <v>24958844</v>
      </c>
    </row>
    <row r="63" spans="1:4">
      <c r="A63" s="13"/>
      <c r="B63" s="7"/>
      <c r="C63" s="8"/>
    </row>
    <row r="64" spans="1:4">
      <c r="A64" s="13">
        <v>230102</v>
      </c>
      <c r="B64" s="26" t="s">
        <v>103</v>
      </c>
      <c r="C64" s="27">
        <f>SUM(C65:C65)</f>
        <v>270000000</v>
      </c>
    </row>
    <row r="65" spans="1:4">
      <c r="A65" s="13">
        <v>23010201</v>
      </c>
      <c r="B65" s="26" t="s">
        <v>104</v>
      </c>
      <c r="C65" s="27">
        <v>270000000</v>
      </c>
    </row>
    <row r="66" spans="1:4">
      <c r="A66" s="13"/>
      <c r="B66" s="26"/>
      <c r="C66" s="27"/>
    </row>
    <row r="67" spans="1:4" ht="24" customHeight="1">
      <c r="A67" s="13">
        <v>2302</v>
      </c>
      <c r="B67" s="30" t="s">
        <v>105</v>
      </c>
      <c r="C67" s="27">
        <f>+C68+C74+C81+C84+C95+C99+C102+C105</f>
        <v>9698294695</v>
      </c>
    </row>
    <row r="68" spans="1:4">
      <c r="A68" s="13">
        <v>230201</v>
      </c>
      <c r="B68" s="7" t="s">
        <v>106</v>
      </c>
      <c r="C68" s="27">
        <f>SUM(C69:C72)</f>
        <v>6818294695</v>
      </c>
    </row>
    <row r="69" spans="1:4">
      <c r="A69" s="13">
        <v>23020101</v>
      </c>
      <c r="B69" s="7" t="s">
        <v>107</v>
      </c>
      <c r="C69" s="27">
        <v>3000000000</v>
      </c>
    </row>
    <row r="70" spans="1:4">
      <c r="A70" s="13">
        <v>23020102</v>
      </c>
      <c r="B70" s="7" t="s">
        <v>35</v>
      </c>
      <c r="C70" s="27">
        <v>3500000000</v>
      </c>
    </row>
    <row r="71" spans="1:4">
      <c r="A71" s="13">
        <v>23020103</v>
      </c>
      <c r="B71" s="7" t="s">
        <v>108</v>
      </c>
      <c r="C71" s="27">
        <v>112000000</v>
      </c>
    </row>
    <row r="72" spans="1:4">
      <c r="A72" s="13">
        <v>23020104</v>
      </c>
      <c r="B72" s="7" t="s">
        <v>37</v>
      </c>
      <c r="C72" s="27">
        <v>206294695</v>
      </c>
    </row>
    <row r="73" spans="1:4">
      <c r="A73" s="13"/>
      <c r="B73" s="7"/>
      <c r="C73" s="27"/>
    </row>
    <row r="74" spans="1:4">
      <c r="A74" s="133">
        <v>230202</v>
      </c>
      <c r="B74" s="137" t="s">
        <v>109</v>
      </c>
      <c r="C74" s="135">
        <f>SUM(C75:C79)</f>
        <v>600000000</v>
      </c>
      <c r="D74" s="132"/>
    </row>
    <row r="75" spans="1:4" ht="24">
      <c r="A75" s="133">
        <v>23020201</v>
      </c>
      <c r="B75" s="134" t="s">
        <v>110</v>
      </c>
      <c r="C75" s="135">
        <f>363344000-54344000</f>
        <v>309000000</v>
      </c>
      <c r="D75" s="132"/>
    </row>
    <row r="76" spans="1:4">
      <c r="A76" s="133">
        <v>23020202</v>
      </c>
      <c r="B76" s="134" t="s">
        <v>111</v>
      </c>
      <c r="C76" s="135">
        <v>100000000</v>
      </c>
      <c r="D76" s="132"/>
    </row>
    <row r="77" spans="1:4">
      <c r="A77" s="133">
        <v>23020203</v>
      </c>
      <c r="B77" s="134" t="s">
        <v>112</v>
      </c>
      <c r="C77" s="136">
        <v>30000000</v>
      </c>
      <c r="D77" s="132"/>
    </row>
    <row r="78" spans="1:4">
      <c r="A78" s="133">
        <v>23020204</v>
      </c>
      <c r="B78" s="134" t="s">
        <v>113</v>
      </c>
      <c r="C78" s="136">
        <v>30000000</v>
      </c>
      <c r="D78" s="132"/>
    </row>
    <row r="79" spans="1:4">
      <c r="A79" s="133">
        <v>23020206</v>
      </c>
      <c r="B79" s="134" t="s">
        <v>114</v>
      </c>
      <c r="C79" s="136">
        <v>131000000</v>
      </c>
      <c r="D79" s="132"/>
    </row>
    <row r="80" spans="1:4">
      <c r="A80" s="133"/>
      <c r="B80" s="134"/>
      <c r="C80" s="136"/>
      <c r="D80" s="132"/>
    </row>
    <row r="81" spans="1:4">
      <c r="A81" s="133">
        <v>230203</v>
      </c>
      <c r="B81" s="134" t="s">
        <v>115</v>
      </c>
      <c r="C81" s="136">
        <f>+C82</f>
        <v>110000000</v>
      </c>
      <c r="D81" s="132"/>
    </row>
    <row r="82" spans="1:4">
      <c r="A82" s="133">
        <v>23020301</v>
      </c>
      <c r="B82" s="134" t="s">
        <v>116</v>
      </c>
      <c r="C82" s="136">
        <v>110000000</v>
      </c>
      <c r="D82" s="132"/>
    </row>
    <row r="83" spans="1:4">
      <c r="A83" s="13"/>
      <c r="B83" s="7"/>
      <c r="C83" s="27"/>
    </row>
    <row r="84" spans="1:4">
      <c r="A84" s="13">
        <v>230204</v>
      </c>
      <c r="B84" s="7" t="s">
        <v>117</v>
      </c>
      <c r="C84" s="27">
        <f>SUM(C85:C88)</f>
        <v>900000000</v>
      </c>
    </row>
    <row r="85" spans="1:4" ht="24">
      <c r="A85" s="13">
        <v>23020401</v>
      </c>
      <c r="B85" s="7" t="s">
        <v>110</v>
      </c>
      <c r="C85" s="18">
        <v>400000000</v>
      </c>
    </row>
    <row r="86" spans="1:4" ht="36">
      <c r="A86" s="13">
        <v>23020402</v>
      </c>
      <c r="B86" s="7" t="s">
        <v>118</v>
      </c>
      <c r="C86" s="27">
        <v>219800000</v>
      </c>
    </row>
    <row r="87" spans="1:4">
      <c r="A87" s="13">
        <v>23020403</v>
      </c>
      <c r="B87" s="7" t="s">
        <v>119</v>
      </c>
      <c r="C87" s="27">
        <v>145200000</v>
      </c>
    </row>
    <row r="88" spans="1:4">
      <c r="A88" s="13">
        <v>23020404</v>
      </c>
      <c r="B88" s="7" t="s">
        <v>120</v>
      </c>
      <c r="C88" s="27">
        <f>SUM(C89:C93)</f>
        <v>135000000</v>
      </c>
    </row>
    <row r="89" spans="1:4" hidden="1">
      <c r="A89" s="13">
        <v>2302040401</v>
      </c>
      <c r="B89" s="7" t="s">
        <v>121</v>
      </c>
      <c r="C89" s="27">
        <v>21600000</v>
      </c>
    </row>
    <row r="90" spans="1:4" hidden="1">
      <c r="A90" s="13">
        <v>2302040402</v>
      </c>
      <c r="B90" s="7" t="s">
        <v>122</v>
      </c>
      <c r="C90" s="27">
        <v>29700000</v>
      </c>
    </row>
    <row r="91" spans="1:4" hidden="1">
      <c r="A91" s="13">
        <v>2302040403</v>
      </c>
      <c r="B91" s="7" t="s">
        <v>123</v>
      </c>
      <c r="C91" s="27">
        <v>18900000</v>
      </c>
    </row>
    <row r="92" spans="1:4" hidden="1">
      <c r="A92" s="13">
        <v>2302040404</v>
      </c>
      <c r="B92" s="7" t="s">
        <v>124</v>
      </c>
      <c r="C92" s="27">
        <v>16200000</v>
      </c>
    </row>
    <row r="93" spans="1:4" hidden="1">
      <c r="A93" s="13">
        <v>2302040405</v>
      </c>
      <c r="B93" s="7" t="s">
        <v>125</v>
      </c>
      <c r="C93" s="27">
        <v>48600000</v>
      </c>
    </row>
    <row r="94" spans="1:4">
      <c r="A94" s="13"/>
      <c r="B94" s="7"/>
      <c r="C94" s="27"/>
    </row>
    <row r="95" spans="1:4">
      <c r="A95" s="13">
        <v>230205</v>
      </c>
      <c r="B95" s="7" t="s">
        <v>126</v>
      </c>
      <c r="C95" s="27">
        <f>SUM(C96:C97)</f>
        <v>70000000</v>
      </c>
    </row>
    <row r="96" spans="1:4">
      <c r="A96" s="13">
        <v>23020501</v>
      </c>
      <c r="B96" s="7" t="s">
        <v>127</v>
      </c>
      <c r="C96" s="27">
        <v>40000000</v>
      </c>
    </row>
    <row r="97" spans="1:3" ht="24">
      <c r="A97" s="13">
        <v>23020502</v>
      </c>
      <c r="B97" s="7" t="s">
        <v>110</v>
      </c>
      <c r="C97" s="27">
        <v>30000000</v>
      </c>
    </row>
    <row r="98" spans="1:3">
      <c r="A98" s="13"/>
      <c r="B98" s="7"/>
      <c r="C98" s="27"/>
    </row>
    <row r="99" spans="1:3">
      <c r="A99" s="13">
        <v>230206</v>
      </c>
      <c r="B99" s="7" t="s">
        <v>128</v>
      </c>
      <c r="C99" s="27">
        <f>+C100</f>
        <v>50000000</v>
      </c>
    </row>
    <row r="100" spans="1:3">
      <c r="A100" s="13">
        <v>23020601</v>
      </c>
      <c r="B100" s="26" t="s">
        <v>129</v>
      </c>
      <c r="C100" s="27">
        <v>50000000</v>
      </c>
    </row>
    <row r="101" spans="1:3">
      <c r="A101" s="13"/>
      <c r="B101" s="26"/>
      <c r="C101" s="27"/>
    </row>
    <row r="102" spans="1:3">
      <c r="A102" s="13">
        <v>230207</v>
      </c>
      <c r="B102" s="7" t="s">
        <v>130</v>
      </c>
      <c r="C102" s="27">
        <f>+C103</f>
        <v>50000000</v>
      </c>
    </row>
    <row r="103" spans="1:3">
      <c r="A103" s="13">
        <v>23020701</v>
      </c>
      <c r="B103" s="7" t="s">
        <v>131</v>
      </c>
      <c r="C103" s="27">
        <v>50000000</v>
      </c>
    </row>
    <row r="104" spans="1:3">
      <c r="A104" s="13"/>
      <c r="B104" s="7"/>
      <c r="C104" s="27"/>
    </row>
    <row r="105" spans="1:3">
      <c r="A105" s="13">
        <v>230208</v>
      </c>
      <c r="B105" s="7" t="s">
        <v>132</v>
      </c>
      <c r="C105" s="27">
        <f>+C106+C111+C114+C124+C127+C131+C134+C140+C145+C148+C151</f>
        <v>1100000000</v>
      </c>
    </row>
    <row r="106" spans="1:3">
      <c r="A106" s="13">
        <v>23020801</v>
      </c>
      <c r="B106" s="7" t="s">
        <v>133</v>
      </c>
      <c r="C106" s="27">
        <f>+C107</f>
        <v>150000000</v>
      </c>
    </row>
    <row r="107" spans="1:3" ht="24">
      <c r="A107" s="13">
        <v>2302080101</v>
      </c>
      <c r="B107" s="7" t="s">
        <v>110</v>
      </c>
      <c r="C107" s="18">
        <f>(C108+C109)</f>
        <v>150000000</v>
      </c>
    </row>
    <row r="108" spans="1:3">
      <c r="A108" s="13">
        <v>230208010101</v>
      </c>
      <c r="B108" s="7" t="s">
        <v>449</v>
      </c>
      <c r="C108" s="27">
        <v>30000000</v>
      </c>
    </row>
    <row r="109" spans="1:3">
      <c r="A109" s="13">
        <v>230208010102</v>
      </c>
      <c r="B109" s="7" t="s">
        <v>450</v>
      </c>
      <c r="C109" s="27">
        <v>120000000</v>
      </c>
    </row>
    <row r="110" spans="1:3">
      <c r="A110" s="13"/>
      <c r="B110" s="7"/>
      <c r="C110" s="27"/>
    </row>
    <row r="111" spans="1:3">
      <c r="A111" s="13">
        <v>23020802</v>
      </c>
      <c r="B111" s="7" t="s">
        <v>134</v>
      </c>
      <c r="C111" s="27">
        <f>+C112</f>
        <v>30000000</v>
      </c>
    </row>
    <row r="112" spans="1:3" ht="24">
      <c r="A112" s="13">
        <v>2302080201</v>
      </c>
      <c r="B112" s="7" t="s">
        <v>110</v>
      </c>
      <c r="C112" s="27">
        <v>30000000</v>
      </c>
    </row>
    <row r="113" spans="1:3">
      <c r="A113" s="13"/>
      <c r="B113" s="7"/>
      <c r="C113" s="8"/>
    </row>
    <row r="114" spans="1:3">
      <c r="A114" s="13">
        <v>23020803</v>
      </c>
      <c r="B114" s="7" t="s">
        <v>135</v>
      </c>
      <c r="C114" s="18">
        <f>SUM(C115:C122)</f>
        <v>171000000</v>
      </c>
    </row>
    <row r="115" spans="1:3">
      <c r="A115" s="13">
        <v>2302080301</v>
      </c>
      <c r="B115" s="7" t="s">
        <v>136</v>
      </c>
      <c r="C115" s="27">
        <v>55000000</v>
      </c>
    </row>
    <row r="116" spans="1:3">
      <c r="A116" s="13">
        <v>2302080302</v>
      </c>
      <c r="B116" s="7" t="s">
        <v>137</v>
      </c>
      <c r="C116" s="27">
        <v>1000000</v>
      </c>
    </row>
    <row r="117" spans="1:3">
      <c r="A117" s="13">
        <v>2302080303</v>
      </c>
      <c r="B117" s="7" t="s">
        <v>138</v>
      </c>
      <c r="C117" s="27">
        <v>1000000</v>
      </c>
    </row>
    <row r="118" spans="1:3">
      <c r="A118" s="13">
        <v>2302080304</v>
      </c>
      <c r="B118" s="7" t="s">
        <v>139</v>
      </c>
      <c r="C118" s="27">
        <v>50000000</v>
      </c>
    </row>
    <row r="119" spans="1:3">
      <c r="A119" s="13">
        <v>2302080305</v>
      </c>
      <c r="B119" s="7" t="s">
        <v>140</v>
      </c>
      <c r="C119" s="27">
        <v>50000000</v>
      </c>
    </row>
    <row r="120" spans="1:3">
      <c r="A120" s="13">
        <v>2302080306</v>
      </c>
      <c r="B120" s="7" t="s">
        <v>141</v>
      </c>
      <c r="C120" s="27">
        <v>3000000</v>
      </c>
    </row>
    <row r="121" spans="1:3">
      <c r="A121" s="13">
        <v>2302080307</v>
      </c>
      <c r="B121" s="7" t="s">
        <v>142</v>
      </c>
      <c r="C121" s="27">
        <v>1000000</v>
      </c>
    </row>
    <row r="122" spans="1:3">
      <c r="A122" s="13">
        <v>2302080308</v>
      </c>
      <c r="B122" s="7" t="s">
        <v>143</v>
      </c>
      <c r="C122" s="27">
        <v>10000000</v>
      </c>
    </row>
    <row r="123" spans="1:3">
      <c r="A123" s="13"/>
      <c r="B123" s="7"/>
      <c r="C123" s="27"/>
    </row>
    <row r="124" spans="1:3">
      <c r="A124" s="13">
        <v>23020804</v>
      </c>
      <c r="B124" s="7" t="s">
        <v>144</v>
      </c>
      <c r="C124" s="27">
        <f>+C125</f>
        <v>80000000</v>
      </c>
    </row>
    <row r="125" spans="1:3">
      <c r="A125" s="13">
        <v>2302080401</v>
      </c>
      <c r="B125" s="7" t="s">
        <v>145</v>
      </c>
      <c r="C125" s="27">
        <v>80000000</v>
      </c>
    </row>
    <row r="126" spans="1:3">
      <c r="A126" s="13"/>
      <c r="B126" s="7"/>
      <c r="C126" s="27"/>
    </row>
    <row r="127" spans="1:3">
      <c r="A127" s="13">
        <v>23020805</v>
      </c>
      <c r="B127" s="7" t="s">
        <v>146</v>
      </c>
      <c r="C127" s="27">
        <f>(C128+C129)</f>
        <v>67800000</v>
      </c>
    </row>
    <row r="128" spans="1:3">
      <c r="A128" s="13">
        <v>2302080501</v>
      </c>
      <c r="B128" s="7" t="s">
        <v>147</v>
      </c>
      <c r="C128" s="27">
        <v>57000000</v>
      </c>
    </row>
    <row r="129" spans="1:3">
      <c r="A129" s="13">
        <v>2302080502</v>
      </c>
      <c r="B129" s="7" t="s">
        <v>148</v>
      </c>
      <c r="C129" s="27">
        <v>10800000</v>
      </c>
    </row>
    <row r="130" spans="1:3">
      <c r="A130" s="13"/>
      <c r="B130" s="7"/>
      <c r="C130" s="27"/>
    </row>
    <row r="131" spans="1:3">
      <c r="A131" s="13">
        <v>23020806</v>
      </c>
      <c r="B131" s="7" t="s">
        <v>149</v>
      </c>
      <c r="C131" s="27">
        <f>+C132</f>
        <v>34000000</v>
      </c>
    </row>
    <row r="132" spans="1:3" ht="24">
      <c r="A132" s="13">
        <v>2302080601</v>
      </c>
      <c r="B132" s="7" t="s">
        <v>110</v>
      </c>
      <c r="C132" s="27">
        <v>34000000</v>
      </c>
    </row>
    <row r="133" spans="1:3">
      <c r="A133" s="13"/>
      <c r="B133" s="7"/>
      <c r="C133" s="27"/>
    </row>
    <row r="134" spans="1:3">
      <c r="A134" s="13">
        <v>23020807</v>
      </c>
      <c r="B134" s="7" t="s">
        <v>150</v>
      </c>
      <c r="C134" s="27">
        <f>SUM(C135:C136)</f>
        <v>68200000</v>
      </c>
    </row>
    <row r="135" spans="1:3" ht="24">
      <c r="A135" s="13">
        <v>2302080701</v>
      </c>
      <c r="B135" s="7" t="s">
        <v>151</v>
      </c>
      <c r="C135" s="27">
        <v>20000000</v>
      </c>
    </row>
    <row r="136" spans="1:3">
      <c r="A136" s="13">
        <v>2302080702</v>
      </c>
      <c r="B136" s="7" t="s">
        <v>152</v>
      </c>
      <c r="C136" s="27">
        <f>(C137+C138)</f>
        <v>48200000</v>
      </c>
    </row>
    <row r="137" spans="1:3">
      <c r="A137" s="13">
        <v>230208070201</v>
      </c>
      <c r="B137" s="7" t="s">
        <v>449</v>
      </c>
      <c r="C137" s="27">
        <v>30000000</v>
      </c>
    </row>
    <row r="138" spans="1:3">
      <c r="A138" s="13">
        <v>230208070202</v>
      </c>
      <c r="B138" s="7" t="s">
        <v>451</v>
      </c>
      <c r="C138" s="27">
        <v>18200000</v>
      </c>
    </row>
    <row r="139" spans="1:3">
      <c r="A139" s="13"/>
      <c r="B139" s="7"/>
      <c r="C139" s="27"/>
    </row>
    <row r="140" spans="1:3">
      <c r="A140" s="13">
        <v>23020808</v>
      </c>
      <c r="B140" s="7" t="s">
        <v>153</v>
      </c>
      <c r="C140" s="27">
        <f>SUM(C141:C143)</f>
        <v>299000000</v>
      </c>
    </row>
    <row r="141" spans="1:3" ht="24">
      <c r="A141" s="13">
        <v>2302080801</v>
      </c>
      <c r="B141" s="7" t="s">
        <v>110</v>
      </c>
      <c r="C141" s="27">
        <v>259000000</v>
      </c>
    </row>
    <row r="142" spans="1:3">
      <c r="A142" s="13">
        <v>2302080802</v>
      </c>
      <c r="B142" s="7" t="s">
        <v>154</v>
      </c>
      <c r="C142" s="27">
        <v>20000000</v>
      </c>
    </row>
    <row r="143" spans="1:3">
      <c r="A143" s="13">
        <v>2302080803</v>
      </c>
      <c r="B143" s="7" t="s">
        <v>148</v>
      </c>
      <c r="C143" s="27">
        <v>20000000</v>
      </c>
    </row>
    <row r="144" spans="1:3">
      <c r="A144" s="13"/>
      <c r="B144" s="7"/>
      <c r="C144" s="27"/>
    </row>
    <row r="145" spans="1:3">
      <c r="A145" s="13">
        <v>23020809</v>
      </c>
      <c r="B145" s="7" t="s">
        <v>155</v>
      </c>
      <c r="C145" s="27">
        <f>+C146</f>
        <v>30000000</v>
      </c>
    </row>
    <row r="146" spans="1:3" ht="24">
      <c r="A146" s="13">
        <v>2302080901</v>
      </c>
      <c r="B146" s="7" t="s">
        <v>156</v>
      </c>
      <c r="C146" s="27">
        <v>30000000</v>
      </c>
    </row>
    <row r="147" spans="1:3">
      <c r="A147" s="13"/>
      <c r="B147" s="7"/>
      <c r="C147" s="27"/>
    </row>
    <row r="148" spans="1:3">
      <c r="A148" s="13">
        <v>23020810</v>
      </c>
      <c r="B148" s="7" t="s">
        <v>157</v>
      </c>
      <c r="C148" s="27">
        <f>+C149</f>
        <v>20000000</v>
      </c>
    </row>
    <row r="149" spans="1:3">
      <c r="A149" s="13">
        <v>2302081001</v>
      </c>
      <c r="B149" s="7" t="s">
        <v>158</v>
      </c>
      <c r="C149" s="27">
        <v>20000000</v>
      </c>
    </row>
    <row r="150" spans="1:3">
      <c r="A150" s="13"/>
      <c r="B150" s="7"/>
      <c r="C150" s="27"/>
    </row>
    <row r="151" spans="1:3">
      <c r="A151" s="13">
        <v>23020811</v>
      </c>
      <c r="B151" s="7" t="s">
        <v>159</v>
      </c>
      <c r="C151" s="27">
        <f>+C152</f>
        <v>150000000</v>
      </c>
    </row>
    <row r="152" spans="1:3" ht="24">
      <c r="A152" s="13">
        <v>2302081101</v>
      </c>
      <c r="B152" s="7" t="s">
        <v>110</v>
      </c>
      <c r="C152" s="27">
        <v>150000000</v>
      </c>
    </row>
    <row r="153" spans="1:3">
      <c r="A153" s="13"/>
      <c r="B153" s="29"/>
      <c r="C153" s="27"/>
    </row>
    <row r="154" spans="1:3">
      <c r="A154" s="13">
        <v>2303</v>
      </c>
      <c r="B154" s="29" t="s">
        <v>160</v>
      </c>
      <c r="C154" s="27">
        <f>+C155</f>
        <v>2650000000</v>
      </c>
    </row>
    <row r="155" spans="1:3">
      <c r="A155" s="13">
        <v>230301</v>
      </c>
      <c r="B155" s="7" t="s">
        <v>99</v>
      </c>
      <c r="C155" s="27">
        <f>SUM(C156:C157)</f>
        <v>2650000000</v>
      </c>
    </row>
    <row r="156" spans="1:3">
      <c r="A156" s="13">
        <v>23030101</v>
      </c>
      <c r="B156" s="7" t="s">
        <v>161</v>
      </c>
      <c r="C156" s="31">
        <v>2550000000</v>
      </c>
    </row>
    <row r="157" spans="1:3">
      <c r="A157" s="13">
        <v>23030102</v>
      </c>
      <c r="B157" s="7" t="s">
        <v>162</v>
      </c>
      <c r="C157" s="31">
        <v>100000000</v>
      </c>
    </row>
    <row r="158" spans="1:3">
      <c r="A158" s="13"/>
      <c r="B158" s="25"/>
      <c r="C158" s="8"/>
    </row>
    <row r="159" spans="1:3" ht="24">
      <c r="A159" s="13">
        <v>2304</v>
      </c>
      <c r="B159" s="32" t="s">
        <v>163</v>
      </c>
      <c r="C159" s="27">
        <f>+C160+C170+C175+C179</f>
        <v>435000000</v>
      </c>
    </row>
    <row r="160" spans="1:3">
      <c r="A160" s="13">
        <v>230401</v>
      </c>
      <c r="B160" s="7" t="s">
        <v>164</v>
      </c>
      <c r="C160" s="27">
        <f>+C161+C163+C165+C167</f>
        <v>275000000</v>
      </c>
    </row>
    <row r="161" spans="1:3">
      <c r="A161" s="13">
        <v>23040101</v>
      </c>
      <c r="B161" s="7" t="s">
        <v>165</v>
      </c>
      <c r="C161" s="27">
        <f>+C162</f>
        <v>110000000</v>
      </c>
    </row>
    <row r="162" spans="1:3" ht="24">
      <c r="A162" s="13">
        <v>2304010101</v>
      </c>
      <c r="B162" s="7" t="s">
        <v>110</v>
      </c>
      <c r="C162" s="27">
        <v>110000000</v>
      </c>
    </row>
    <row r="163" spans="1:3">
      <c r="A163" s="13">
        <v>23040102</v>
      </c>
      <c r="B163" s="7" t="s">
        <v>166</v>
      </c>
      <c r="C163" s="27">
        <f>+C164</f>
        <v>85000000</v>
      </c>
    </row>
    <row r="164" spans="1:3" ht="24">
      <c r="A164" s="13">
        <v>2304010201</v>
      </c>
      <c r="B164" s="7" t="s">
        <v>110</v>
      </c>
      <c r="C164" s="27">
        <v>85000000</v>
      </c>
    </row>
    <row r="165" spans="1:3">
      <c r="A165" s="13">
        <v>23040103</v>
      </c>
      <c r="B165" s="7" t="s">
        <v>167</v>
      </c>
      <c r="C165" s="27">
        <f>+C166</f>
        <v>30000000</v>
      </c>
    </row>
    <row r="166" spans="1:3">
      <c r="A166" s="13">
        <v>2304010301</v>
      </c>
      <c r="B166" s="7" t="s">
        <v>168</v>
      </c>
      <c r="C166" s="27">
        <v>30000000</v>
      </c>
    </row>
    <row r="167" spans="1:3">
      <c r="A167" s="13">
        <v>23040104</v>
      </c>
      <c r="B167" s="7" t="s">
        <v>169</v>
      </c>
      <c r="C167" s="27">
        <f>+C168</f>
        <v>50000000</v>
      </c>
    </row>
    <row r="168" spans="1:3" ht="24">
      <c r="A168" s="13">
        <v>2304010401</v>
      </c>
      <c r="B168" s="7" t="s">
        <v>110</v>
      </c>
      <c r="C168" s="27">
        <v>50000000</v>
      </c>
    </row>
    <row r="169" spans="1:3">
      <c r="A169" s="13"/>
      <c r="B169" s="7"/>
      <c r="C169" s="27"/>
    </row>
    <row r="170" spans="1:3">
      <c r="A170" s="13">
        <v>230402</v>
      </c>
      <c r="B170" s="7" t="s">
        <v>170</v>
      </c>
      <c r="C170" s="27">
        <f>SUM(C171:C173)</f>
        <v>30000000</v>
      </c>
    </row>
    <row r="171" spans="1:3">
      <c r="A171" s="13">
        <v>23040201</v>
      </c>
      <c r="B171" s="26" t="s">
        <v>171</v>
      </c>
      <c r="C171" s="27">
        <v>18000000</v>
      </c>
    </row>
    <row r="172" spans="1:3">
      <c r="A172" s="13">
        <v>23040202</v>
      </c>
      <c r="B172" s="26" t="s">
        <v>172</v>
      </c>
      <c r="C172" s="27">
        <v>6000000</v>
      </c>
    </row>
    <row r="173" spans="1:3">
      <c r="A173" s="13">
        <v>23040203</v>
      </c>
      <c r="B173" s="26" t="s">
        <v>173</v>
      </c>
      <c r="C173" s="27">
        <v>6000000</v>
      </c>
    </row>
    <row r="174" spans="1:3">
      <c r="A174" s="13"/>
      <c r="B174" s="26"/>
      <c r="C174" s="27"/>
    </row>
    <row r="175" spans="1:3">
      <c r="A175" s="13">
        <v>230403</v>
      </c>
      <c r="B175" s="7" t="s">
        <v>174</v>
      </c>
      <c r="C175" s="27">
        <f>SUM(C176:C177)</f>
        <v>80000000</v>
      </c>
    </row>
    <row r="176" spans="1:3">
      <c r="A176" s="13">
        <v>23040301</v>
      </c>
      <c r="B176" s="7" t="s">
        <v>175</v>
      </c>
      <c r="C176" s="27">
        <v>64000000</v>
      </c>
    </row>
    <row r="177" spans="1:3">
      <c r="A177" s="13">
        <v>23040302</v>
      </c>
      <c r="B177" s="7" t="s">
        <v>173</v>
      </c>
      <c r="C177" s="27">
        <v>16000000</v>
      </c>
    </row>
    <row r="178" spans="1:3">
      <c r="A178" s="13"/>
      <c r="B178" s="7"/>
      <c r="C178" s="27"/>
    </row>
    <row r="179" spans="1:3">
      <c r="A179" s="13">
        <v>230404</v>
      </c>
      <c r="B179" s="7" t="s">
        <v>176</v>
      </c>
      <c r="C179" s="27">
        <f>+C180</f>
        <v>50000000</v>
      </c>
    </row>
    <row r="180" spans="1:3" ht="24">
      <c r="A180" s="13">
        <v>23040401</v>
      </c>
      <c r="B180" s="7" t="s">
        <v>177</v>
      </c>
      <c r="C180" s="31">
        <v>50000000</v>
      </c>
    </row>
    <row r="181" spans="1:3">
      <c r="A181" s="13"/>
      <c r="B181" s="25"/>
      <c r="C181" s="8"/>
    </row>
    <row r="182" spans="1:3">
      <c r="A182" s="13">
        <v>2305</v>
      </c>
      <c r="B182" s="33" t="s">
        <v>178</v>
      </c>
      <c r="C182" s="34">
        <f>+C183</f>
        <v>2000</v>
      </c>
    </row>
    <row r="183" spans="1:3">
      <c r="A183" s="13">
        <v>230501</v>
      </c>
      <c r="B183" s="25" t="s">
        <v>179</v>
      </c>
      <c r="C183" s="18">
        <f>+C184</f>
        <v>2000</v>
      </c>
    </row>
    <row r="184" spans="1:3">
      <c r="A184" s="13">
        <v>23050101</v>
      </c>
      <c r="B184" s="25" t="s">
        <v>180</v>
      </c>
      <c r="C184" s="31">
        <f>+C185</f>
        <v>2000</v>
      </c>
    </row>
    <row r="185" spans="1:3" ht="24">
      <c r="A185" s="13">
        <v>2305010101</v>
      </c>
      <c r="B185" s="7" t="s">
        <v>110</v>
      </c>
      <c r="C185" s="31">
        <v>2000</v>
      </c>
    </row>
    <row r="186" spans="1:3">
      <c r="A186" s="13"/>
      <c r="B186" s="7"/>
      <c r="C186" s="8"/>
    </row>
    <row r="187" spans="1:3">
      <c r="A187" s="13">
        <v>2306</v>
      </c>
      <c r="B187" s="32" t="s">
        <v>181</v>
      </c>
      <c r="C187" s="34">
        <f>+C188</f>
        <v>52000000</v>
      </c>
    </row>
    <row r="188" spans="1:3">
      <c r="A188" s="13">
        <v>230601</v>
      </c>
      <c r="B188" s="7" t="s">
        <v>182</v>
      </c>
      <c r="C188" s="18">
        <f>+C189</f>
        <v>52000000</v>
      </c>
    </row>
    <row r="189" spans="1:3">
      <c r="A189" s="13">
        <v>23060101</v>
      </c>
      <c r="B189" s="7" t="s">
        <v>183</v>
      </c>
      <c r="C189" s="31">
        <v>52000000</v>
      </c>
    </row>
    <row r="190" spans="1:3">
      <c r="A190" s="13"/>
      <c r="B190" s="25"/>
      <c r="C190" s="8"/>
    </row>
    <row r="191" spans="1:3" ht="23.25" customHeight="1">
      <c r="A191" s="13">
        <v>2307</v>
      </c>
      <c r="B191" s="32" t="s">
        <v>184</v>
      </c>
      <c r="C191" s="15">
        <f>+C192</f>
        <v>20000000</v>
      </c>
    </row>
    <row r="192" spans="1:3">
      <c r="A192" s="13">
        <v>230701</v>
      </c>
      <c r="B192" s="7" t="s">
        <v>185</v>
      </c>
      <c r="C192" s="27">
        <f>+C193</f>
        <v>20000000</v>
      </c>
    </row>
    <row r="193" spans="1:13" ht="24">
      <c r="A193" s="13">
        <v>23070101</v>
      </c>
      <c r="B193" s="7" t="s">
        <v>110</v>
      </c>
      <c r="C193" s="31">
        <v>20000000</v>
      </c>
    </row>
    <row r="194" spans="1:13" s="11" customFormat="1">
      <c r="A194" s="35"/>
      <c r="B194" s="5"/>
      <c r="C194" s="9"/>
      <c r="D194" s="5"/>
      <c r="E194" s="5"/>
      <c r="F194" s="5"/>
      <c r="G194" s="5"/>
      <c r="H194" s="5"/>
      <c r="I194" s="5"/>
      <c r="J194" s="5"/>
      <c r="K194" s="5"/>
      <c r="L194" s="5"/>
      <c r="M194" s="5"/>
    </row>
    <row r="195" spans="1:13" s="11" customFormat="1">
      <c r="A195" s="35"/>
      <c r="B195" s="5"/>
      <c r="C195" s="9"/>
      <c r="D195" s="5"/>
      <c r="E195" s="5"/>
      <c r="F195" s="5"/>
      <c r="G195" s="5"/>
      <c r="H195" s="5"/>
      <c r="I195" s="5"/>
      <c r="J195" s="5"/>
      <c r="K195" s="5"/>
      <c r="L195" s="5"/>
      <c r="M195" s="5"/>
    </row>
    <row r="196" spans="1:13" s="11" customFormat="1">
      <c r="A196" s="35"/>
      <c r="B196" s="5"/>
      <c r="C196" s="9"/>
      <c r="D196" s="5"/>
      <c r="E196" s="5"/>
      <c r="F196" s="5"/>
      <c r="G196" s="5"/>
      <c r="H196" s="5"/>
      <c r="I196" s="5"/>
      <c r="J196" s="5"/>
      <c r="K196" s="5"/>
      <c r="L196" s="5"/>
      <c r="M196" s="5"/>
    </row>
    <row r="197" spans="1:13" s="11" customFormat="1">
      <c r="A197" s="35"/>
      <c r="B197" s="5"/>
      <c r="C197" s="9"/>
      <c r="D197" s="5"/>
      <c r="E197" s="5"/>
      <c r="F197" s="5"/>
      <c r="G197" s="5"/>
      <c r="H197" s="5"/>
      <c r="I197" s="5"/>
      <c r="J197" s="5"/>
      <c r="K197" s="5"/>
      <c r="L197" s="5"/>
      <c r="M197" s="5"/>
    </row>
    <row r="198" spans="1:13" s="11" customFormat="1">
      <c r="A198" s="35"/>
      <c r="B198" s="5"/>
      <c r="C198" s="9"/>
      <c r="D198" s="5"/>
      <c r="E198" s="5"/>
      <c r="F198" s="5"/>
      <c r="G198" s="5"/>
      <c r="H198" s="5"/>
      <c r="I198" s="5"/>
      <c r="J198" s="5"/>
      <c r="K198" s="5"/>
      <c r="L198" s="5"/>
      <c r="M198" s="5"/>
    </row>
    <row r="199" spans="1:13" s="11" customFormat="1">
      <c r="A199" s="35"/>
      <c r="B199" s="5"/>
      <c r="C199" s="9"/>
      <c r="D199" s="5"/>
      <c r="E199" s="5"/>
      <c r="F199" s="5"/>
      <c r="G199" s="5"/>
      <c r="H199" s="5"/>
      <c r="I199" s="5"/>
      <c r="J199" s="5"/>
      <c r="K199" s="5"/>
      <c r="L199" s="5"/>
      <c r="M199" s="5"/>
    </row>
    <row r="200" spans="1:13" s="11" customFormat="1">
      <c r="A200" s="35"/>
      <c r="B200" s="5"/>
      <c r="C200" s="9"/>
      <c r="D200" s="5"/>
      <c r="E200" s="5"/>
      <c r="F200" s="5"/>
      <c r="G200" s="5"/>
      <c r="H200" s="5"/>
      <c r="I200" s="5"/>
      <c r="J200" s="5"/>
      <c r="K200" s="5"/>
      <c r="L200" s="5"/>
      <c r="M200" s="5"/>
    </row>
    <row r="201" spans="1:13" s="11" customFormat="1">
      <c r="A201" s="35"/>
      <c r="B201" s="5"/>
      <c r="C201" s="9"/>
      <c r="D201" s="5"/>
      <c r="E201" s="5"/>
      <c r="F201" s="5"/>
      <c r="G201" s="5"/>
      <c r="H201" s="5"/>
      <c r="I201" s="5"/>
      <c r="J201" s="5"/>
      <c r="K201" s="5"/>
      <c r="L201" s="5"/>
      <c r="M201" s="5"/>
    </row>
    <row r="202" spans="1:13" s="11" customFormat="1">
      <c r="A202" s="35"/>
      <c r="B202" s="5"/>
      <c r="C202" s="9"/>
      <c r="D202" s="5"/>
      <c r="E202" s="5"/>
      <c r="F202" s="5"/>
      <c r="G202" s="5"/>
      <c r="H202" s="5"/>
      <c r="I202" s="5"/>
      <c r="J202" s="5"/>
      <c r="K202" s="5"/>
      <c r="L202" s="5"/>
      <c r="M202" s="5"/>
    </row>
    <row r="203" spans="1:13" s="11" customFormat="1">
      <c r="A203" s="35"/>
      <c r="B203" s="5"/>
      <c r="C203" s="9"/>
      <c r="D203" s="5"/>
      <c r="E203" s="5"/>
      <c r="F203" s="5"/>
      <c r="G203" s="5"/>
      <c r="H203" s="5"/>
      <c r="I203" s="5"/>
      <c r="J203" s="5"/>
      <c r="K203" s="5"/>
      <c r="L203" s="5"/>
      <c r="M203" s="5"/>
    </row>
    <row r="204" spans="1:13" s="11" customFormat="1">
      <c r="A204" s="35"/>
      <c r="B204" s="5"/>
      <c r="C204" s="9"/>
      <c r="D204" s="5"/>
      <c r="E204" s="5"/>
      <c r="F204" s="5"/>
      <c r="G204" s="5"/>
      <c r="H204" s="5"/>
      <c r="I204" s="5"/>
      <c r="J204" s="5"/>
      <c r="K204" s="5"/>
      <c r="L204" s="5"/>
      <c r="M204" s="5"/>
    </row>
    <row r="205" spans="1:13" s="11" customFormat="1">
      <c r="A205" s="35"/>
      <c r="B205" s="5"/>
      <c r="C205" s="9"/>
      <c r="D205" s="5"/>
      <c r="E205" s="5"/>
      <c r="F205" s="5"/>
      <c r="G205" s="5"/>
      <c r="H205" s="5"/>
      <c r="I205" s="5"/>
      <c r="J205" s="5"/>
      <c r="K205" s="5"/>
      <c r="L205" s="5"/>
      <c r="M205" s="5"/>
    </row>
    <row r="206" spans="1:13" s="11" customFormat="1">
      <c r="A206" s="35"/>
      <c r="B206" s="5"/>
      <c r="C206" s="9"/>
      <c r="D206" s="5"/>
      <c r="E206" s="5"/>
      <c r="F206" s="5"/>
      <c r="G206" s="5"/>
      <c r="H206" s="5"/>
      <c r="I206" s="5"/>
      <c r="J206" s="5"/>
      <c r="K206" s="5"/>
      <c r="L206" s="5"/>
      <c r="M206" s="5"/>
    </row>
    <row r="207" spans="1:13" s="11" customFormat="1">
      <c r="A207" s="35"/>
      <c r="B207" s="5"/>
      <c r="C207" s="9"/>
      <c r="D207" s="5"/>
      <c r="E207" s="5"/>
      <c r="F207" s="5"/>
      <c r="G207" s="5"/>
      <c r="H207" s="5"/>
      <c r="I207" s="5"/>
      <c r="J207" s="5"/>
      <c r="K207" s="5"/>
      <c r="L207" s="5"/>
      <c r="M207" s="5"/>
    </row>
    <row r="208" spans="1:13" s="11" customFormat="1">
      <c r="A208" s="35"/>
      <c r="B208" s="5"/>
      <c r="C208" s="9"/>
      <c r="D208" s="5"/>
      <c r="E208" s="5"/>
      <c r="F208" s="5"/>
      <c r="G208" s="5"/>
      <c r="H208" s="5"/>
      <c r="I208" s="5"/>
      <c r="J208" s="5"/>
      <c r="K208" s="5"/>
      <c r="L208" s="5"/>
      <c r="M208" s="5"/>
    </row>
    <row r="209" spans="1:13" s="11" customFormat="1">
      <c r="A209" s="35"/>
      <c r="B209" s="5"/>
      <c r="C209" s="9"/>
      <c r="D209" s="5"/>
      <c r="E209" s="5"/>
      <c r="F209" s="5"/>
      <c r="G209" s="5"/>
      <c r="H209" s="5"/>
      <c r="I209" s="5"/>
      <c r="J209" s="5"/>
      <c r="K209" s="5"/>
      <c r="L209" s="5"/>
      <c r="M209" s="5"/>
    </row>
    <row r="210" spans="1:13" s="11" customFormat="1">
      <c r="A210" s="35"/>
      <c r="B210" s="5"/>
      <c r="C210" s="9"/>
      <c r="D210" s="5"/>
      <c r="E210" s="5"/>
      <c r="F210" s="5"/>
      <c r="G210" s="5"/>
      <c r="H210" s="5"/>
      <c r="I210" s="5"/>
      <c r="J210" s="5"/>
      <c r="K210" s="5"/>
      <c r="L210" s="5"/>
      <c r="M210" s="5"/>
    </row>
    <row r="211" spans="1:13" s="11" customFormat="1">
      <c r="A211" s="35"/>
      <c r="B211" s="5"/>
      <c r="C211" s="9"/>
      <c r="D211" s="5"/>
      <c r="E211" s="5"/>
      <c r="F211" s="5"/>
      <c r="G211" s="5"/>
      <c r="H211" s="5"/>
      <c r="I211" s="5"/>
      <c r="J211" s="5"/>
      <c r="K211" s="5"/>
      <c r="L211" s="5"/>
      <c r="M211" s="5"/>
    </row>
    <row r="212" spans="1:13" s="11" customFormat="1">
      <c r="A212" s="35"/>
      <c r="B212" s="5"/>
      <c r="C212" s="9"/>
      <c r="D212" s="5"/>
      <c r="E212" s="5"/>
      <c r="F212" s="5"/>
      <c r="G212" s="5"/>
      <c r="H212" s="5"/>
      <c r="I212" s="5"/>
      <c r="J212" s="5"/>
      <c r="K212" s="5"/>
      <c r="L212" s="5"/>
      <c r="M212" s="5"/>
    </row>
    <row r="213" spans="1:13" s="11" customFormat="1">
      <c r="A213" s="35"/>
      <c r="B213" s="5"/>
      <c r="C213" s="9"/>
      <c r="D213" s="5"/>
      <c r="E213" s="5"/>
      <c r="F213" s="5"/>
      <c r="G213" s="5"/>
      <c r="H213" s="5"/>
      <c r="I213" s="5"/>
      <c r="J213" s="5"/>
      <c r="K213" s="5"/>
      <c r="L213" s="5"/>
      <c r="M213" s="5"/>
    </row>
    <row r="214" spans="1:13" s="11" customFormat="1">
      <c r="A214" s="35"/>
      <c r="B214" s="5"/>
      <c r="C214" s="9"/>
      <c r="D214" s="5"/>
      <c r="E214" s="5"/>
      <c r="F214" s="5"/>
      <c r="G214" s="5"/>
      <c r="H214" s="5"/>
      <c r="I214" s="5"/>
      <c r="J214" s="5"/>
      <c r="K214" s="5"/>
      <c r="L214" s="5"/>
      <c r="M214" s="5"/>
    </row>
    <row r="215" spans="1:13" s="11" customFormat="1">
      <c r="A215" s="35"/>
      <c r="B215" s="5"/>
      <c r="C215" s="9"/>
      <c r="D215" s="5"/>
      <c r="E215" s="5"/>
      <c r="F215" s="5"/>
      <c r="G215" s="5"/>
      <c r="H215" s="5"/>
      <c r="I215" s="5"/>
      <c r="J215" s="5"/>
      <c r="K215" s="5"/>
      <c r="L215" s="5"/>
      <c r="M215" s="5"/>
    </row>
    <row r="216" spans="1:13" s="11" customFormat="1">
      <c r="A216" s="35"/>
      <c r="B216" s="5"/>
      <c r="C216" s="9"/>
      <c r="D216" s="5"/>
      <c r="E216" s="5"/>
      <c r="F216" s="5"/>
      <c r="G216" s="5"/>
      <c r="H216" s="5"/>
      <c r="I216" s="5"/>
      <c r="J216" s="5"/>
      <c r="K216" s="5"/>
      <c r="L216" s="5"/>
      <c r="M216" s="5"/>
    </row>
    <row r="217" spans="1:13" s="11" customFormat="1">
      <c r="A217" s="35"/>
      <c r="B217" s="5"/>
      <c r="C217" s="9"/>
      <c r="D217" s="5"/>
      <c r="E217" s="5"/>
      <c r="F217" s="5"/>
      <c r="G217" s="5"/>
      <c r="H217" s="5"/>
      <c r="I217" s="5"/>
      <c r="J217" s="5"/>
      <c r="K217" s="5"/>
      <c r="L217" s="5"/>
      <c r="M217" s="5"/>
    </row>
    <row r="218" spans="1:13" s="11" customFormat="1">
      <c r="A218" s="35"/>
      <c r="B218" s="5"/>
      <c r="C218" s="9"/>
      <c r="D218" s="5"/>
      <c r="E218" s="5"/>
      <c r="F218" s="5"/>
      <c r="G218" s="5"/>
      <c r="H218" s="5"/>
      <c r="I218" s="5"/>
      <c r="J218" s="5"/>
      <c r="K218" s="5"/>
      <c r="L218" s="5"/>
      <c r="M218" s="5"/>
    </row>
    <row r="219" spans="1:13" s="11" customFormat="1">
      <c r="A219" s="35"/>
      <c r="B219" s="5"/>
      <c r="C219" s="9"/>
      <c r="D219" s="5"/>
      <c r="E219" s="5"/>
      <c r="F219" s="5"/>
      <c r="G219" s="5"/>
      <c r="H219" s="5"/>
      <c r="I219" s="5"/>
      <c r="J219" s="5"/>
      <c r="K219" s="5"/>
      <c r="L219" s="5"/>
      <c r="M219" s="5"/>
    </row>
    <row r="220" spans="1:13" s="11" customFormat="1">
      <c r="A220" s="35"/>
      <c r="B220" s="5"/>
      <c r="C220" s="9"/>
      <c r="D220" s="5"/>
      <c r="E220" s="5"/>
      <c r="F220" s="5"/>
      <c r="G220" s="5"/>
      <c r="H220" s="5"/>
      <c r="I220" s="5"/>
      <c r="J220" s="5"/>
      <c r="K220" s="5"/>
      <c r="L220" s="5"/>
      <c r="M220" s="5"/>
    </row>
    <row r="221" spans="1:13" s="11" customFormat="1">
      <c r="A221" s="35"/>
      <c r="B221" s="5"/>
      <c r="C221" s="9"/>
      <c r="D221" s="5"/>
      <c r="E221" s="5"/>
      <c r="F221" s="5"/>
      <c r="G221" s="5"/>
      <c r="H221" s="5"/>
      <c r="I221" s="5"/>
      <c r="J221" s="5"/>
      <c r="K221" s="5"/>
      <c r="L221" s="5"/>
      <c r="M221" s="5"/>
    </row>
    <row r="222" spans="1:13" s="11" customFormat="1">
      <c r="A222" s="35"/>
      <c r="B222" s="5"/>
      <c r="C222" s="9"/>
      <c r="D222" s="5"/>
      <c r="E222" s="5"/>
      <c r="F222" s="5"/>
      <c r="G222" s="5"/>
      <c r="H222" s="5"/>
      <c r="I222" s="5"/>
      <c r="J222" s="5"/>
      <c r="K222" s="5"/>
      <c r="L222" s="5"/>
      <c r="M222" s="5"/>
    </row>
    <row r="223" spans="1:13" s="11" customFormat="1">
      <c r="A223" s="35"/>
      <c r="B223" s="5"/>
      <c r="C223" s="9"/>
      <c r="D223" s="5"/>
      <c r="E223" s="5"/>
      <c r="F223" s="5"/>
      <c r="G223" s="5"/>
      <c r="H223" s="5"/>
      <c r="I223" s="5"/>
      <c r="J223" s="5"/>
      <c r="K223" s="5"/>
      <c r="L223" s="5"/>
      <c r="M223" s="5"/>
    </row>
    <row r="224" spans="1:13" s="11" customFormat="1">
      <c r="A224" s="35"/>
      <c r="B224" s="5"/>
      <c r="C224" s="9"/>
      <c r="D224" s="5"/>
      <c r="E224" s="5"/>
      <c r="F224" s="5"/>
      <c r="G224" s="5"/>
      <c r="H224" s="5"/>
      <c r="I224" s="5"/>
      <c r="J224" s="5"/>
      <c r="K224" s="5"/>
      <c r="L224" s="5"/>
      <c r="M224" s="5"/>
    </row>
    <row r="225" spans="1:13" s="11" customFormat="1">
      <c r="A225" s="35"/>
      <c r="B225" s="5"/>
      <c r="C225" s="9"/>
      <c r="D225" s="5"/>
      <c r="E225" s="5"/>
      <c r="F225" s="5"/>
      <c r="G225" s="5"/>
      <c r="H225" s="5"/>
      <c r="I225" s="5"/>
      <c r="J225" s="5"/>
      <c r="K225" s="5"/>
      <c r="L225" s="5"/>
      <c r="M225" s="5"/>
    </row>
    <row r="226" spans="1:13" s="11" customFormat="1">
      <c r="A226" s="35"/>
      <c r="B226" s="5"/>
      <c r="C226" s="9"/>
      <c r="D226" s="5"/>
      <c r="E226" s="5"/>
      <c r="F226" s="5"/>
      <c r="G226" s="5"/>
      <c r="H226" s="5"/>
      <c r="I226" s="5"/>
      <c r="J226" s="5"/>
      <c r="K226" s="5"/>
      <c r="L226" s="5"/>
      <c r="M226" s="5"/>
    </row>
    <row r="227" spans="1:13" s="11" customFormat="1">
      <c r="A227" s="35"/>
      <c r="B227" s="5"/>
      <c r="C227" s="9"/>
      <c r="D227" s="5"/>
      <c r="E227" s="5"/>
      <c r="F227" s="5"/>
      <c r="G227" s="5"/>
      <c r="H227" s="5"/>
      <c r="I227" s="5"/>
      <c r="J227" s="5"/>
      <c r="K227" s="5"/>
      <c r="L227" s="5"/>
      <c r="M227" s="5"/>
    </row>
    <row r="228" spans="1:13" s="11" customFormat="1">
      <c r="A228" s="35"/>
      <c r="B228" s="5"/>
      <c r="C228" s="9"/>
      <c r="D228" s="5"/>
      <c r="E228" s="5"/>
      <c r="F228" s="5"/>
      <c r="G228" s="5"/>
      <c r="H228" s="5"/>
      <c r="I228" s="5"/>
      <c r="J228" s="5"/>
      <c r="K228" s="5"/>
      <c r="L228" s="5"/>
      <c r="M228" s="5"/>
    </row>
    <row r="229" spans="1:13" s="11" customFormat="1">
      <c r="A229" s="35"/>
      <c r="B229" s="5"/>
      <c r="C229" s="9"/>
      <c r="D229" s="5"/>
      <c r="E229" s="5"/>
      <c r="F229" s="5"/>
      <c r="G229" s="5"/>
      <c r="H229" s="5"/>
      <c r="I229" s="5"/>
      <c r="J229" s="5"/>
      <c r="K229" s="5"/>
      <c r="L229" s="5"/>
      <c r="M229" s="5"/>
    </row>
    <row r="230" spans="1:13" s="11" customFormat="1">
      <c r="A230" s="35"/>
      <c r="B230" s="5"/>
      <c r="C230" s="9"/>
      <c r="D230" s="5"/>
      <c r="E230" s="5"/>
      <c r="F230" s="5"/>
      <c r="G230" s="5"/>
      <c r="H230" s="5"/>
      <c r="I230" s="5"/>
      <c r="J230" s="5"/>
      <c r="K230" s="5"/>
      <c r="L230" s="5"/>
      <c r="M230" s="5"/>
    </row>
    <row r="231" spans="1:13" s="11" customFormat="1">
      <c r="A231" s="35"/>
      <c r="B231" s="5"/>
      <c r="C231" s="9"/>
      <c r="D231" s="5"/>
      <c r="E231" s="5"/>
      <c r="F231" s="5"/>
      <c r="G231" s="5"/>
      <c r="H231" s="5"/>
      <c r="I231" s="5"/>
      <c r="J231" s="5"/>
      <c r="K231" s="5"/>
      <c r="L231" s="5"/>
      <c r="M231" s="5"/>
    </row>
    <row r="232" spans="1:13" s="11" customFormat="1">
      <c r="A232" s="35"/>
      <c r="B232" s="5"/>
      <c r="C232" s="9"/>
      <c r="D232" s="5"/>
      <c r="E232" s="5"/>
      <c r="F232" s="5"/>
      <c r="G232" s="5"/>
      <c r="H232" s="5"/>
      <c r="I232" s="5"/>
      <c r="J232" s="5"/>
      <c r="K232" s="5"/>
      <c r="L232" s="5"/>
      <c r="M232" s="5"/>
    </row>
    <row r="233" spans="1:13" s="11" customFormat="1">
      <c r="A233" s="35"/>
      <c r="B233" s="5"/>
      <c r="C233" s="9"/>
      <c r="D233" s="5"/>
      <c r="E233" s="5"/>
      <c r="F233" s="5"/>
      <c r="G233" s="5"/>
      <c r="H233" s="5"/>
      <c r="I233" s="5"/>
      <c r="J233" s="5"/>
      <c r="K233" s="5"/>
      <c r="L233" s="5"/>
      <c r="M233" s="5"/>
    </row>
    <row r="234" spans="1:13" s="11" customFormat="1">
      <c r="A234" s="35"/>
      <c r="B234" s="5"/>
      <c r="C234" s="9"/>
      <c r="D234" s="5"/>
      <c r="E234" s="5"/>
      <c r="F234" s="5"/>
      <c r="G234" s="5"/>
      <c r="H234" s="5"/>
      <c r="I234" s="5"/>
      <c r="J234" s="5"/>
      <c r="K234" s="5"/>
      <c r="L234" s="5"/>
      <c r="M234" s="5"/>
    </row>
    <row r="235" spans="1:13" s="11" customFormat="1">
      <c r="A235" s="35"/>
      <c r="B235" s="5"/>
      <c r="C235" s="9"/>
      <c r="D235" s="5"/>
      <c r="E235" s="5"/>
      <c r="F235" s="5"/>
      <c r="G235" s="5"/>
      <c r="H235" s="5"/>
      <c r="I235" s="5"/>
      <c r="J235" s="5"/>
      <c r="K235" s="5"/>
      <c r="L235" s="5"/>
      <c r="M235" s="5"/>
    </row>
    <row r="236" spans="1:13" s="11" customFormat="1">
      <c r="A236" s="35"/>
      <c r="B236" s="5"/>
      <c r="C236" s="9"/>
      <c r="D236" s="5"/>
      <c r="E236" s="5"/>
      <c r="F236" s="5"/>
      <c r="G236" s="5"/>
      <c r="H236" s="5"/>
      <c r="I236" s="5"/>
      <c r="J236" s="5"/>
      <c r="K236" s="5"/>
      <c r="L236" s="5"/>
      <c r="M236" s="5"/>
    </row>
    <row r="237" spans="1:13" s="11" customFormat="1">
      <c r="A237" s="35"/>
      <c r="B237" s="5"/>
      <c r="C237" s="9"/>
      <c r="D237" s="5"/>
      <c r="E237" s="5"/>
      <c r="F237" s="5"/>
      <c r="G237" s="5"/>
      <c r="H237" s="5"/>
      <c r="I237" s="5"/>
      <c r="J237" s="5"/>
      <c r="K237" s="5"/>
      <c r="L237" s="5"/>
      <c r="M237" s="5"/>
    </row>
    <row r="238" spans="1:13" s="11" customFormat="1">
      <c r="A238" s="35"/>
      <c r="B238" s="5"/>
      <c r="C238" s="9"/>
      <c r="D238" s="5"/>
      <c r="E238" s="5"/>
      <c r="F238" s="5"/>
      <c r="G238" s="5"/>
      <c r="H238" s="5"/>
      <c r="I238" s="5"/>
      <c r="J238" s="5"/>
      <c r="K238" s="5"/>
      <c r="L238" s="5"/>
      <c r="M238" s="5"/>
    </row>
    <row r="239" spans="1:13" s="11" customFormat="1">
      <c r="A239" s="35"/>
      <c r="B239" s="5"/>
      <c r="C239" s="9"/>
      <c r="D239" s="5"/>
      <c r="E239" s="5"/>
      <c r="F239" s="5"/>
      <c r="G239" s="5"/>
      <c r="H239" s="5"/>
      <c r="I239" s="5"/>
      <c r="J239" s="5"/>
      <c r="K239" s="5"/>
      <c r="L239" s="5"/>
      <c r="M239" s="5"/>
    </row>
    <row r="240" spans="1:13" s="11" customFormat="1">
      <c r="A240" s="35"/>
      <c r="B240" s="5"/>
      <c r="C240" s="9"/>
      <c r="D240" s="5"/>
      <c r="E240" s="5"/>
      <c r="F240" s="5"/>
      <c r="G240" s="5"/>
      <c r="H240" s="5"/>
      <c r="I240" s="5"/>
      <c r="J240" s="5"/>
      <c r="K240" s="5"/>
      <c r="L240" s="5"/>
      <c r="M240" s="5"/>
    </row>
    <row r="241" spans="1:13" s="11" customFormat="1">
      <c r="A241" s="35"/>
      <c r="B241" s="5"/>
      <c r="C241" s="9"/>
      <c r="D241" s="5"/>
      <c r="E241" s="5"/>
      <c r="F241" s="5"/>
      <c r="G241" s="5"/>
      <c r="H241" s="5"/>
      <c r="I241" s="5"/>
      <c r="J241" s="5"/>
      <c r="K241" s="5"/>
      <c r="L241" s="5"/>
      <c r="M241" s="5"/>
    </row>
    <row r="242" spans="1:13" s="11" customFormat="1">
      <c r="A242" s="35"/>
      <c r="B242" s="5"/>
      <c r="C242" s="9"/>
      <c r="D242" s="5"/>
      <c r="E242" s="5"/>
      <c r="F242" s="5"/>
      <c r="G242" s="5"/>
      <c r="H242" s="5"/>
      <c r="I242" s="5"/>
      <c r="J242" s="5"/>
      <c r="K242" s="5"/>
      <c r="L242" s="5"/>
      <c r="M242" s="5"/>
    </row>
    <row r="243" spans="1:13" s="11" customFormat="1">
      <c r="A243" s="35"/>
      <c r="B243" s="5"/>
      <c r="C243" s="9"/>
      <c r="D243" s="5"/>
      <c r="E243" s="5"/>
      <c r="F243" s="5"/>
      <c r="G243" s="5"/>
      <c r="H243" s="5"/>
      <c r="I243" s="5"/>
      <c r="J243" s="5"/>
      <c r="K243" s="5"/>
      <c r="L243" s="5"/>
      <c r="M243" s="5"/>
    </row>
    <row r="244" spans="1:13" s="11" customFormat="1">
      <c r="A244" s="35"/>
      <c r="B244" s="5"/>
      <c r="C244" s="9"/>
      <c r="D244" s="5"/>
      <c r="E244" s="5"/>
      <c r="F244" s="5"/>
      <c r="G244" s="5"/>
      <c r="H244" s="5"/>
      <c r="I244" s="5"/>
      <c r="J244" s="5"/>
      <c r="K244" s="5"/>
      <c r="L244" s="5"/>
      <c r="M244" s="5"/>
    </row>
    <row r="245" spans="1:13" s="11" customFormat="1">
      <c r="A245" s="35"/>
      <c r="B245" s="5"/>
      <c r="C245" s="9"/>
      <c r="D245" s="5"/>
      <c r="E245" s="5"/>
      <c r="F245" s="5"/>
      <c r="G245" s="5"/>
      <c r="H245" s="5"/>
      <c r="I245" s="5"/>
      <c r="J245" s="5"/>
      <c r="K245" s="5"/>
      <c r="L245" s="5"/>
      <c r="M245" s="5"/>
    </row>
    <row r="246" spans="1:13" s="11" customFormat="1">
      <c r="A246" s="35"/>
      <c r="B246" s="5"/>
      <c r="C246" s="9"/>
      <c r="D246" s="5"/>
      <c r="E246" s="5"/>
      <c r="F246" s="5"/>
      <c r="G246" s="5"/>
      <c r="H246" s="5"/>
      <c r="I246" s="5"/>
      <c r="J246" s="5"/>
      <c r="K246" s="5"/>
      <c r="L246" s="5"/>
      <c r="M246" s="5"/>
    </row>
    <row r="247" spans="1:13" s="11" customFormat="1">
      <c r="A247" s="35"/>
      <c r="B247" s="5"/>
      <c r="C247" s="9"/>
      <c r="D247" s="5"/>
      <c r="E247" s="5"/>
      <c r="F247" s="5"/>
      <c r="G247" s="5"/>
      <c r="H247" s="5"/>
      <c r="I247" s="5"/>
      <c r="J247" s="5"/>
      <c r="K247" s="5"/>
      <c r="L247" s="5"/>
      <c r="M247" s="5"/>
    </row>
    <row r="248" spans="1:13" s="11" customFormat="1">
      <c r="A248" s="35"/>
      <c r="B248" s="5"/>
      <c r="C248" s="9"/>
      <c r="D248" s="5"/>
      <c r="E248" s="5"/>
      <c r="F248" s="5"/>
      <c r="G248" s="5"/>
      <c r="H248" s="5"/>
      <c r="I248" s="5"/>
      <c r="J248" s="5"/>
      <c r="K248" s="5"/>
      <c r="L248" s="5"/>
      <c r="M248" s="5"/>
    </row>
    <row r="249" spans="1:13" s="11" customFormat="1">
      <c r="A249" s="35"/>
      <c r="B249" s="5"/>
      <c r="C249" s="9"/>
      <c r="D249" s="5"/>
      <c r="E249" s="5"/>
      <c r="F249" s="5"/>
      <c r="G249" s="5"/>
      <c r="H249" s="5"/>
      <c r="I249" s="5"/>
      <c r="J249" s="5"/>
      <c r="K249" s="5"/>
      <c r="L249" s="5"/>
      <c r="M249" s="5"/>
    </row>
    <row r="250" spans="1:13" s="11" customFormat="1">
      <c r="A250" s="35"/>
      <c r="B250" s="5"/>
      <c r="C250" s="9"/>
      <c r="D250" s="5"/>
      <c r="E250" s="5"/>
      <c r="F250" s="5"/>
      <c r="G250" s="5"/>
      <c r="H250" s="5"/>
      <c r="I250" s="5"/>
      <c r="J250" s="5"/>
      <c r="K250" s="5"/>
      <c r="L250" s="5"/>
      <c r="M250" s="5"/>
    </row>
    <row r="251" spans="1:13" s="11" customFormat="1">
      <c r="A251" s="35"/>
      <c r="B251" s="5"/>
      <c r="C251" s="9"/>
      <c r="D251" s="5"/>
      <c r="E251" s="5"/>
      <c r="F251" s="5"/>
      <c r="G251" s="5"/>
      <c r="H251" s="5"/>
      <c r="I251" s="5"/>
      <c r="J251" s="5"/>
      <c r="K251" s="5"/>
      <c r="L251" s="5"/>
      <c r="M251" s="5"/>
    </row>
    <row r="252" spans="1:13" s="11" customFormat="1">
      <c r="A252" s="35"/>
      <c r="B252" s="5"/>
      <c r="C252" s="9"/>
      <c r="D252" s="5"/>
      <c r="E252" s="5"/>
      <c r="F252" s="5"/>
      <c r="G252" s="5"/>
      <c r="H252" s="5"/>
      <c r="I252" s="5"/>
      <c r="J252" s="5"/>
      <c r="K252" s="5"/>
      <c r="L252" s="5"/>
      <c r="M252" s="5"/>
    </row>
    <row r="253" spans="1:13" s="11" customFormat="1">
      <c r="A253" s="35"/>
      <c r="B253" s="5"/>
      <c r="C253" s="9"/>
      <c r="D253" s="5"/>
      <c r="E253" s="5"/>
      <c r="F253" s="5"/>
      <c r="G253" s="5"/>
      <c r="H253" s="5"/>
      <c r="I253" s="5"/>
      <c r="J253" s="5"/>
      <c r="K253" s="5"/>
      <c r="L253" s="5"/>
      <c r="M253" s="5"/>
    </row>
    <row r="254" spans="1:13" s="11" customFormat="1">
      <c r="A254" s="35"/>
      <c r="B254" s="5"/>
      <c r="C254" s="9"/>
      <c r="D254" s="5"/>
      <c r="E254" s="5"/>
      <c r="F254" s="5"/>
      <c r="G254" s="5"/>
      <c r="H254" s="5"/>
      <c r="I254" s="5"/>
      <c r="J254" s="5"/>
      <c r="K254" s="5"/>
      <c r="L254" s="5"/>
      <c r="M254" s="5"/>
    </row>
    <row r="255" spans="1:13" s="11" customFormat="1">
      <c r="A255" s="35"/>
      <c r="B255" s="5"/>
      <c r="C255" s="9"/>
      <c r="D255" s="5"/>
      <c r="E255" s="5"/>
      <c r="F255" s="5"/>
      <c r="G255" s="5"/>
      <c r="H255" s="5"/>
      <c r="I255" s="5"/>
      <c r="J255" s="5"/>
      <c r="K255" s="5"/>
      <c r="L255" s="5"/>
      <c r="M255" s="5"/>
    </row>
    <row r="256" spans="1:13" s="11" customFormat="1">
      <c r="A256" s="35"/>
      <c r="B256" s="5"/>
      <c r="C256" s="9"/>
      <c r="D256" s="5"/>
      <c r="E256" s="5"/>
      <c r="F256" s="5"/>
      <c r="G256" s="5"/>
      <c r="H256" s="5"/>
      <c r="I256" s="5"/>
      <c r="J256" s="5"/>
      <c r="K256" s="5"/>
      <c r="L256" s="5"/>
      <c r="M256" s="5"/>
    </row>
    <row r="257" spans="1:13" s="11" customFormat="1">
      <c r="A257" s="35"/>
      <c r="B257" s="5"/>
      <c r="C257" s="9"/>
      <c r="D257" s="5"/>
      <c r="E257" s="5"/>
      <c r="F257" s="5"/>
      <c r="G257" s="5"/>
      <c r="H257" s="5"/>
      <c r="I257" s="5"/>
      <c r="J257" s="5"/>
      <c r="K257" s="5"/>
      <c r="L257" s="5"/>
      <c r="M257" s="5"/>
    </row>
    <row r="258" spans="1:13" s="11" customFormat="1">
      <c r="A258" s="35"/>
      <c r="B258" s="5"/>
      <c r="C258" s="9"/>
      <c r="D258" s="5"/>
      <c r="E258" s="5"/>
      <c r="F258" s="5"/>
      <c r="G258" s="5"/>
      <c r="H258" s="5"/>
      <c r="I258" s="5"/>
      <c r="J258" s="5"/>
      <c r="K258" s="5"/>
      <c r="L258" s="5"/>
      <c r="M258" s="5"/>
    </row>
    <row r="259" spans="1:13" s="11" customFormat="1">
      <c r="A259" s="35"/>
      <c r="B259" s="5"/>
      <c r="C259" s="9"/>
      <c r="D259" s="5"/>
      <c r="E259" s="5"/>
      <c r="F259" s="5"/>
      <c r="G259" s="5"/>
      <c r="H259" s="5"/>
      <c r="I259" s="5"/>
      <c r="J259" s="5"/>
      <c r="K259" s="5"/>
      <c r="L259" s="5"/>
      <c r="M259" s="5"/>
    </row>
    <row r="260" spans="1:13" s="11" customFormat="1">
      <c r="A260" s="35"/>
      <c r="B260" s="5"/>
      <c r="C260" s="9"/>
      <c r="D260" s="5"/>
      <c r="E260" s="5"/>
      <c r="F260" s="5"/>
      <c r="G260" s="5"/>
      <c r="H260" s="5"/>
      <c r="I260" s="5"/>
      <c r="J260" s="5"/>
      <c r="K260" s="5"/>
      <c r="L260" s="5"/>
      <c r="M260" s="5"/>
    </row>
    <row r="261" spans="1:13" s="11" customFormat="1">
      <c r="A261" s="35"/>
      <c r="B261" s="5"/>
      <c r="C261" s="9"/>
      <c r="D261" s="5"/>
      <c r="E261" s="5"/>
      <c r="F261" s="5"/>
      <c r="G261" s="5"/>
      <c r="H261" s="5"/>
      <c r="I261" s="5"/>
      <c r="J261" s="5"/>
      <c r="K261" s="5"/>
      <c r="L261" s="5"/>
      <c r="M261" s="5"/>
    </row>
    <row r="262" spans="1:13" s="11" customFormat="1">
      <c r="A262" s="35"/>
      <c r="B262" s="5"/>
      <c r="C262" s="9"/>
      <c r="D262" s="5"/>
      <c r="E262" s="5"/>
      <c r="F262" s="5"/>
      <c r="G262" s="5"/>
      <c r="H262" s="5"/>
      <c r="I262" s="5"/>
      <c r="J262" s="5"/>
      <c r="K262" s="5"/>
      <c r="L262" s="5"/>
      <c r="M262" s="5"/>
    </row>
    <row r="263" spans="1:13" s="11" customFormat="1">
      <c r="A263" s="35"/>
      <c r="B263" s="5"/>
      <c r="C263" s="9"/>
      <c r="D263" s="5"/>
      <c r="E263" s="5"/>
      <c r="F263" s="5"/>
      <c r="G263" s="5"/>
      <c r="H263" s="5"/>
      <c r="I263" s="5"/>
      <c r="J263" s="5"/>
      <c r="K263" s="5"/>
      <c r="L263" s="5"/>
      <c r="M263" s="5"/>
    </row>
    <row r="264" spans="1:13" s="11" customFormat="1">
      <c r="A264" s="35"/>
      <c r="B264" s="5"/>
      <c r="C264" s="9"/>
      <c r="D264" s="5"/>
      <c r="E264" s="5"/>
      <c r="F264" s="5"/>
      <c r="G264" s="5"/>
      <c r="H264" s="5"/>
      <c r="I264" s="5"/>
      <c r="J264" s="5"/>
      <c r="K264" s="5"/>
      <c r="L264" s="5"/>
      <c r="M264" s="5"/>
    </row>
    <row r="265" spans="1:13" s="11" customFormat="1">
      <c r="A265" s="35"/>
      <c r="B265" s="5"/>
      <c r="C265" s="9"/>
      <c r="D265" s="5"/>
      <c r="E265" s="5"/>
      <c r="F265" s="5"/>
      <c r="G265" s="5"/>
      <c r="H265" s="5"/>
      <c r="I265" s="5"/>
      <c r="J265" s="5"/>
      <c r="K265" s="5"/>
      <c r="L265" s="5"/>
      <c r="M265" s="5"/>
    </row>
    <row r="266" spans="1:13" s="11" customFormat="1">
      <c r="A266" s="35"/>
      <c r="B266" s="5"/>
      <c r="C266" s="9"/>
      <c r="D266" s="5"/>
      <c r="E266" s="5"/>
      <c r="F266" s="5"/>
      <c r="G266" s="5"/>
      <c r="H266" s="5"/>
      <c r="I266" s="5"/>
      <c r="J266" s="5"/>
      <c r="K266" s="5"/>
      <c r="L266" s="5"/>
      <c r="M266" s="5"/>
    </row>
    <row r="267" spans="1:13" s="11" customFormat="1">
      <c r="A267" s="35"/>
      <c r="B267" s="5"/>
      <c r="C267" s="9"/>
      <c r="D267" s="5"/>
      <c r="E267" s="5"/>
      <c r="F267" s="5"/>
      <c r="G267" s="5"/>
      <c r="H267" s="5"/>
      <c r="I267" s="5"/>
      <c r="J267" s="5"/>
      <c r="K267" s="5"/>
      <c r="L267" s="5"/>
      <c r="M267" s="5"/>
    </row>
    <row r="268" spans="1:13" s="11" customFormat="1">
      <c r="A268" s="35"/>
      <c r="B268" s="5"/>
      <c r="C268" s="9"/>
      <c r="D268" s="5"/>
      <c r="E268" s="5"/>
      <c r="F268" s="5"/>
      <c r="G268" s="5"/>
      <c r="H268" s="5"/>
      <c r="I268" s="5"/>
      <c r="J268" s="5"/>
      <c r="K268" s="5"/>
      <c r="L268" s="5"/>
      <c r="M268" s="5"/>
    </row>
    <row r="269" spans="1:13" s="11" customFormat="1">
      <c r="A269" s="35"/>
      <c r="B269" s="5"/>
      <c r="C269" s="9"/>
      <c r="D269" s="5"/>
      <c r="E269" s="5"/>
      <c r="F269" s="5"/>
      <c r="G269" s="5"/>
      <c r="H269" s="5"/>
      <c r="I269" s="5"/>
      <c r="J269" s="5"/>
      <c r="K269" s="5"/>
      <c r="L269" s="5"/>
      <c r="M269" s="5"/>
    </row>
    <row r="270" spans="1:13" s="11" customFormat="1">
      <c r="A270" s="35"/>
      <c r="B270" s="5"/>
      <c r="C270" s="9"/>
      <c r="D270" s="5"/>
      <c r="E270" s="5"/>
      <c r="F270" s="5"/>
      <c r="G270" s="5"/>
      <c r="H270" s="5"/>
      <c r="I270" s="5"/>
      <c r="J270" s="5"/>
      <c r="K270" s="5"/>
      <c r="L270" s="5"/>
      <c r="M270" s="5"/>
    </row>
    <row r="271" spans="1:13" s="11" customFormat="1">
      <c r="A271" s="35"/>
      <c r="B271" s="5"/>
      <c r="C271" s="9"/>
      <c r="D271" s="5"/>
      <c r="E271" s="5"/>
      <c r="F271" s="5"/>
      <c r="G271" s="5"/>
      <c r="H271" s="5"/>
      <c r="I271" s="5"/>
      <c r="J271" s="5"/>
      <c r="K271" s="5"/>
      <c r="L271" s="5"/>
      <c r="M271" s="5"/>
    </row>
    <row r="272" spans="1:13" s="11" customFormat="1">
      <c r="A272" s="35"/>
      <c r="B272" s="5"/>
      <c r="C272" s="9"/>
      <c r="D272" s="5"/>
      <c r="E272" s="5"/>
      <c r="F272" s="5"/>
      <c r="G272" s="5"/>
      <c r="H272" s="5"/>
      <c r="I272" s="5"/>
      <c r="J272" s="5"/>
      <c r="K272" s="5"/>
      <c r="L272" s="5"/>
      <c r="M272" s="5"/>
    </row>
    <row r="273" spans="1:13" s="11" customFormat="1">
      <c r="A273" s="35"/>
      <c r="B273" s="5"/>
      <c r="C273" s="9"/>
      <c r="D273" s="5"/>
      <c r="E273" s="5"/>
      <c r="F273" s="5"/>
      <c r="G273" s="5"/>
      <c r="H273" s="5"/>
      <c r="I273" s="5"/>
      <c r="J273" s="5"/>
      <c r="K273" s="5"/>
      <c r="L273" s="5"/>
      <c r="M273" s="5"/>
    </row>
    <row r="274" spans="1:13" s="11" customFormat="1">
      <c r="A274" s="35"/>
      <c r="B274" s="5"/>
      <c r="C274" s="9"/>
      <c r="D274" s="5"/>
      <c r="E274" s="5"/>
      <c r="F274" s="5"/>
      <c r="G274" s="5"/>
      <c r="H274" s="5"/>
      <c r="I274" s="5"/>
      <c r="J274" s="5"/>
      <c r="K274" s="5"/>
      <c r="L274" s="5"/>
      <c r="M274" s="5"/>
    </row>
    <row r="275" spans="1:13" s="11" customFormat="1">
      <c r="A275" s="35"/>
      <c r="B275" s="5"/>
      <c r="C275" s="9"/>
      <c r="D275" s="5"/>
      <c r="E275" s="5"/>
      <c r="F275" s="5"/>
      <c r="G275" s="5"/>
      <c r="H275" s="5"/>
      <c r="I275" s="5"/>
      <c r="J275" s="5"/>
      <c r="K275" s="5"/>
      <c r="L275" s="5"/>
      <c r="M275" s="5"/>
    </row>
    <row r="276" spans="1:13" s="11" customFormat="1">
      <c r="A276" s="35"/>
      <c r="B276" s="5"/>
      <c r="C276" s="9"/>
      <c r="D276" s="5"/>
      <c r="E276" s="5"/>
      <c r="F276" s="5"/>
      <c r="G276" s="5"/>
      <c r="H276" s="5"/>
      <c r="I276" s="5"/>
      <c r="J276" s="5"/>
      <c r="K276" s="5"/>
      <c r="L276" s="5"/>
      <c r="M276" s="5"/>
    </row>
    <row r="277" spans="1:13" s="11" customFormat="1">
      <c r="A277" s="35"/>
      <c r="B277" s="5"/>
      <c r="C277" s="9"/>
      <c r="D277" s="5"/>
      <c r="E277" s="5"/>
      <c r="F277" s="5"/>
      <c r="G277" s="5"/>
      <c r="H277" s="5"/>
      <c r="I277" s="5"/>
      <c r="J277" s="5"/>
      <c r="K277" s="5"/>
      <c r="L277" s="5"/>
      <c r="M277" s="5"/>
    </row>
    <row r="278" spans="1:13" s="11" customFormat="1">
      <c r="A278" s="35"/>
      <c r="B278" s="5"/>
      <c r="C278" s="9"/>
      <c r="D278" s="5"/>
      <c r="E278" s="5"/>
      <c r="F278" s="5"/>
      <c r="G278" s="5"/>
      <c r="H278" s="5"/>
      <c r="I278" s="5"/>
      <c r="J278" s="5"/>
      <c r="K278" s="5"/>
      <c r="L278" s="5"/>
      <c r="M278" s="5"/>
    </row>
    <row r="279" spans="1:13" s="11" customFormat="1">
      <c r="A279" s="35"/>
      <c r="B279" s="5"/>
      <c r="C279" s="9"/>
      <c r="D279" s="5"/>
      <c r="E279" s="5"/>
      <c r="F279" s="5"/>
      <c r="G279" s="5"/>
      <c r="H279" s="5"/>
      <c r="I279" s="5"/>
      <c r="J279" s="5"/>
      <c r="K279" s="5"/>
      <c r="L279" s="5"/>
      <c r="M279" s="5"/>
    </row>
    <row r="280" spans="1:13" s="11" customFormat="1">
      <c r="A280" s="35"/>
      <c r="B280" s="5"/>
      <c r="C280" s="9"/>
      <c r="D280" s="5"/>
      <c r="E280" s="5"/>
      <c r="F280" s="5"/>
      <c r="G280" s="5"/>
      <c r="H280" s="5"/>
      <c r="I280" s="5"/>
      <c r="J280" s="5"/>
      <c r="K280" s="5"/>
      <c r="L280" s="5"/>
      <c r="M280" s="5"/>
    </row>
    <row r="281" spans="1:13" s="11" customFormat="1">
      <c r="A281" s="35"/>
      <c r="B281" s="5"/>
      <c r="C281" s="9"/>
      <c r="D281" s="5"/>
      <c r="E281" s="5"/>
      <c r="F281" s="5"/>
      <c r="G281" s="5"/>
      <c r="H281" s="5"/>
      <c r="I281" s="5"/>
      <c r="J281" s="5"/>
      <c r="K281" s="5"/>
      <c r="L281" s="5"/>
      <c r="M281" s="5"/>
    </row>
    <row r="282" spans="1:13" s="11" customFormat="1">
      <c r="A282" s="35"/>
      <c r="B282" s="5"/>
      <c r="C282" s="9"/>
      <c r="D282" s="5"/>
      <c r="E282" s="5"/>
      <c r="F282" s="5"/>
      <c r="G282" s="5"/>
      <c r="H282" s="5"/>
      <c r="I282" s="5"/>
      <c r="J282" s="5"/>
      <c r="K282" s="5"/>
      <c r="L282" s="5"/>
      <c r="M282" s="5"/>
    </row>
    <row r="283" spans="1:13" s="11" customFormat="1">
      <c r="A283" s="35"/>
      <c r="B283" s="5"/>
      <c r="C283" s="9"/>
      <c r="D283" s="5"/>
      <c r="E283" s="5"/>
      <c r="F283" s="5"/>
      <c r="G283" s="5"/>
      <c r="H283" s="5"/>
      <c r="I283" s="5"/>
      <c r="J283" s="5"/>
      <c r="K283" s="5"/>
      <c r="L283" s="5"/>
      <c r="M283" s="5"/>
    </row>
    <row r="284" spans="1:13" s="11" customFormat="1">
      <c r="A284" s="35"/>
      <c r="B284" s="5"/>
      <c r="C284" s="9"/>
      <c r="D284" s="5"/>
      <c r="E284" s="5"/>
      <c r="F284" s="5"/>
      <c r="G284" s="5"/>
      <c r="H284" s="5"/>
      <c r="I284" s="5"/>
      <c r="J284" s="5"/>
      <c r="K284" s="5"/>
      <c r="L284" s="5"/>
      <c r="M284" s="5"/>
    </row>
    <row r="285" spans="1:13" s="11" customFormat="1">
      <c r="A285" s="35"/>
      <c r="B285" s="5"/>
      <c r="C285" s="9"/>
      <c r="D285" s="5"/>
      <c r="E285" s="5"/>
      <c r="F285" s="5"/>
      <c r="G285" s="5"/>
      <c r="H285" s="5"/>
      <c r="I285" s="5"/>
      <c r="J285" s="5"/>
      <c r="K285" s="5"/>
      <c r="L285" s="5"/>
      <c r="M285" s="5"/>
    </row>
    <row r="286" spans="1:13" s="11" customFormat="1">
      <c r="A286" s="35"/>
      <c r="B286" s="5"/>
      <c r="C286" s="9"/>
      <c r="D286" s="5"/>
      <c r="E286" s="5"/>
      <c r="F286" s="5"/>
      <c r="G286" s="5"/>
      <c r="H286" s="5"/>
      <c r="I286" s="5"/>
      <c r="J286" s="5"/>
      <c r="K286" s="5"/>
      <c r="L286" s="5"/>
      <c r="M286" s="5"/>
    </row>
    <row r="287" spans="1:13" s="11" customFormat="1">
      <c r="A287" s="35"/>
      <c r="B287" s="5"/>
      <c r="C287" s="9"/>
      <c r="D287" s="5"/>
      <c r="E287" s="5"/>
      <c r="F287" s="5"/>
      <c r="G287" s="5"/>
      <c r="H287" s="5"/>
      <c r="I287" s="5"/>
      <c r="J287" s="5"/>
      <c r="K287" s="5"/>
      <c r="L287" s="5"/>
      <c r="M287" s="5"/>
    </row>
    <row r="288" spans="1:13" s="11" customFormat="1">
      <c r="A288" s="35"/>
      <c r="B288" s="5"/>
      <c r="C288" s="9"/>
      <c r="D288" s="5"/>
      <c r="E288" s="5"/>
      <c r="F288" s="5"/>
      <c r="G288" s="5"/>
      <c r="H288" s="5"/>
      <c r="I288" s="5"/>
      <c r="J288" s="5"/>
      <c r="K288" s="5"/>
      <c r="L288" s="5"/>
      <c r="M288" s="5"/>
    </row>
    <row r="289" spans="1:13" s="11" customFormat="1">
      <c r="A289" s="35"/>
      <c r="B289" s="5"/>
      <c r="C289" s="9"/>
      <c r="D289" s="5"/>
      <c r="E289" s="5"/>
      <c r="F289" s="5"/>
      <c r="G289" s="5"/>
      <c r="H289" s="5"/>
      <c r="I289" s="5"/>
      <c r="J289" s="5"/>
      <c r="K289" s="5"/>
      <c r="L289" s="5"/>
      <c r="M289" s="5"/>
    </row>
    <row r="290" spans="1:13" s="11" customFormat="1">
      <c r="A290" s="35"/>
      <c r="B290" s="5"/>
      <c r="C290" s="9"/>
      <c r="D290" s="5"/>
      <c r="E290" s="5"/>
      <c r="F290" s="5"/>
      <c r="G290" s="5"/>
      <c r="H290" s="5"/>
      <c r="I290" s="5"/>
      <c r="J290" s="5"/>
      <c r="K290" s="5"/>
      <c r="L290" s="5"/>
      <c r="M290" s="5"/>
    </row>
    <row r="291" spans="1:13" s="11" customFormat="1">
      <c r="A291" s="35"/>
      <c r="B291" s="5"/>
      <c r="C291" s="9"/>
      <c r="D291" s="5"/>
      <c r="E291" s="5"/>
      <c r="F291" s="5"/>
      <c r="G291" s="5"/>
      <c r="H291" s="5"/>
      <c r="I291" s="5"/>
      <c r="J291" s="5"/>
      <c r="K291" s="5"/>
      <c r="L291" s="5"/>
      <c r="M291" s="5"/>
    </row>
    <row r="292" spans="1:13" s="11" customFormat="1">
      <c r="A292" s="35"/>
      <c r="B292" s="5"/>
      <c r="C292" s="9"/>
      <c r="D292" s="5"/>
      <c r="E292" s="5"/>
      <c r="F292" s="5"/>
      <c r="G292" s="5"/>
      <c r="H292" s="5"/>
      <c r="I292" s="5"/>
      <c r="J292" s="5"/>
      <c r="K292" s="5"/>
      <c r="L292" s="5"/>
      <c r="M292" s="5"/>
    </row>
    <row r="293" spans="1:13" s="11" customFormat="1">
      <c r="A293" s="35"/>
      <c r="B293" s="5"/>
      <c r="C293" s="9"/>
      <c r="D293" s="5"/>
      <c r="E293" s="5"/>
      <c r="F293" s="5"/>
      <c r="G293" s="5"/>
      <c r="H293" s="5"/>
      <c r="I293" s="5"/>
      <c r="J293" s="5"/>
      <c r="K293" s="5"/>
      <c r="L293" s="5"/>
      <c r="M293" s="5"/>
    </row>
    <row r="294" spans="1:13" s="11" customFormat="1">
      <c r="A294" s="35"/>
      <c r="B294" s="5"/>
      <c r="C294" s="9"/>
      <c r="D294" s="5"/>
      <c r="E294" s="5"/>
      <c r="F294" s="5"/>
      <c r="G294" s="5"/>
      <c r="H294" s="5"/>
      <c r="I294" s="5"/>
      <c r="J294" s="5"/>
      <c r="K294" s="5"/>
      <c r="L294" s="5"/>
      <c r="M294" s="5"/>
    </row>
    <row r="295" spans="1:13" s="11" customFormat="1">
      <c r="A295" s="35"/>
      <c r="B295" s="5"/>
      <c r="C295" s="9"/>
      <c r="D295" s="5"/>
      <c r="E295" s="5"/>
      <c r="F295" s="5"/>
      <c r="G295" s="5"/>
      <c r="H295" s="5"/>
      <c r="I295" s="5"/>
      <c r="J295" s="5"/>
      <c r="K295" s="5"/>
      <c r="L295" s="5"/>
      <c r="M295" s="5"/>
    </row>
    <row r="296" spans="1:13" s="11" customFormat="1">
      <c r="A296" s="35"/>
      <c r="B296" s="5"/>
      <c r="C296" s="9"/>
      <c r="D296" s="5"/>
      <c r="E296" s="5"/>
      <c r="F296" s="5"/>
      <c r="G296" s="5"/>
      <c r="H296" s="5"/>
      <c r="I296" s="5"/>
      <c r="J296" s="5"/>
      <c r="K296" s="5"/>
      <c r="L296" s="5"/>
      <c r="M296" s="5"/>
    </row>
    <row r="297" spans="1:13" s="11" customFormat="1">
      <c r="A297" s="35"/>
      <c r="B297" s="5"/>
      <c r="C297" s="9"/>
      <c r="D297" s="5"/>
      <c r="E297" s="5"/>
      <c r="F297" s="5"/>
      <c r="G297" s="5"/>
      <c r="H297" s="5"/>
      <c r="I297" s="5"/>
      <c r="J297" s="5"/>
      <c r="K297" s="5"/>
      <c r="L297" s="5"/>
      <c r="M297" s="5"/>
    </row>
    <row r="298" spans="1:13" s="11" customFormat="1">
      <c r="A298" s="35"/>
      <c r="B298" s="5"/>
      <c r="C298" s="9"/>
      <c r="D298" s="5"/>
      <c r="E298" s="5"/>
      <c r="F298" s="5"/>
      <c r="G298" s="5"/>
      <c r="H298" s="5"/>
      <c r="I298" s="5"/>
      <c r="J298" s="5"/>
      <c r="K298" s="5"/>
      <c r="L298" s="5"/>
      <c r="M298" s="5"/>
    </row>
    <row r="299" spans="1:13" s="11" customFormat="1">
      <c r="A299" s="35"/>
      <c r="B299" s="5"/>
      <c r="C299" s="9"/>
      <c r="D299" s="5"/>
      <c r="E299" s="5"/>
      <c r="F299" s="5"/>
      <c r="G299" s="5"/>
      <c r="H299" s="5"/>
      <c r="I299" s="5"/>
      <c r="J299" s="5"/>
      <c r="K299" s="5"/>
      <c r="L299" s="5"/>
      <c r="M299" s="5"/>
    </row>
    <row r="300" spans="1:13" s="11" customFormat="1">
      <c r="A300" s="35"/>
      <c r="B300" s="5"/>
      <c r="C300" s="9"/>
      <c r="D300" s="5"/>
      <c r="E300" s="5"/>
      <c r="F300" s="5"/>
      <c r="G300" s="5"/>
      <c r="H300" s="5"/>
      <c r="I300" s="5"/>
      <c r="J300" s="5"/>
      <c r="K300" s="5"/>
      <c r="L300" s="5"/>
      <c r="M300" s="5"/>
    </row>
    <row r="301" spans="1:13" s="11" customFormat="1">
      <c r="A301" s="35"/>
      <c r="B301" s="5"/>
      <c r="C301" s="9"/>
      <c r="D301" s="5"/>
      <c r="E301" s="5"/>
      <c r="F301" s="5"/>
      <c r="G301" s="5"/>
      <c r="H301" s="5"/>
      <c r="I301" s="5"/>
      <c r="J301" s="5"/>
      <c r="K301" s="5"/>
      <c r="L301" s="5"/>
      <c r="M301" s="5"/>
    </row>
    <row r="302" spans="1:13" s="11" customFormat="1">
      <c r="A302" s="35"/>
      <c r="B302" s="5"/>
      <c r="C302" s="9"/>
      <c r="D302" s="5"/>
      <c r="E302" s="5"/>
      <c r="F302" s="5"/>
      <c r="G302" s="5"/>
      <c r="H302" s="5"/>
      <c r="I302" s="5"/>
      <c r="J302" s="5"/>
      <c r="K302" s="5"/>
      <c r="L302" s="5"/>
      <c r="M302" s="5"/>
    </row>
    <row r="303" spans="1:13" s="11" customFormat="1">
      <c r="A303" s="35"/>
      <c r="B303" s="5"/>
      <c r="C303" s="9"/>
      <c r="D303" s="5"/>
      <c r="E303" s="5"/>
      <c r="F303" s="5"/>
      <c r="G303" s="5"/>
      <c r="H303" s="5"/>
      <c r="I303" s="5"/>
      <c r="J303" s="5"/>
      <c r="K303" s="5"/>
      <c r="L303" s="5"/>
      <c r="M303" s="5"/>
    </row>
    <row r="304" spans="1:13" s="11" customFormat="1">
      <c r="A304" s="35"/>
      <c r="B304" s="5"/>
      <c r="C304" s="9"/>
      <c r="D304" s="5"/>
      <c r="E304" s="5"/>
      <c r="F304" s="5"/>
      <c r="G304" s="5"/>
      <c r="H304" s="5"/>
      <c r="I304" s="5"/>
      <c r="J304" s="5"/>
      <c r="K304" s="5"/>
      <c r="L304" s="5"/>
      <c r="M304" s="5"/>
    </row>
    <row r="305" spans="1:13" s="11" customFormat="1">
      <c r="A305" s="35"/>
      <c r="B305" s="5"/>
      <c r="C305" s="9"/>
      <c r="D305" s="5"/>
      <c r="E305" s="5"/>
      <c r="F305" s="5"/>
      <c r="G305" s="5"/>
      <c r="H305" s="5"/>
      <c r="I305" s="5"/>
      <c r="J305" s="5"/>
      <c r="K305" s="5"/>
      <c r="L305" s="5"/>
      <c r="M305" s="5"/>
    </row>
    <row r="306" spans="1:13" s="11" customFormat="1">
      <c r="A306" s="35"/>
      <c r="B306" s="5"/>
      <c r="C306" s="9"/>
      <c r="D306" s="5"/>
      <c r="E306" s="5"/>
      <c r="F306" s="5"/>
      <c r="G306" s="5"/>
      <c r="H306" s="5"/>
      <c r="I306" s="5"/>
      <c r="J306" s="5"/>
      <c r="K306" s="5"/>
      <c r="L306" s="5"/>
      <c r="M306" s="5"/>
    </row>
    <row r="307" spans="1:13" s="11" customFormat="1">
      <c r="A307" s="35"/>
      <c r="B307" s="5"/>
      <c r="C307" s="9"/>
      <c r="D307" s="5"/>
      <c r="E307" s="5"/>
      <c r="F307" s="5"/>
      <c r="G307" s="5"/>
      <c r="H307" s="5"/>
      <c r="I307" s="5"/>
      <c r="J307" s="5"/>
      <c r="K307" s="5"/>
      <c r="L307" s="5"/>
      <c r="M307" s="5"/>
    </row>
    <row r="308" spans="1:13" s="11" customFormat="1">
      <c r="A308" s="35"/>
      <c r="B308" s="5"/>
      <c r="C308" s="9"/>
      <c r="D308" s="5"/>
      <c r="E308" s="5"/>
      <c r="F308" s="5"/>
      <c r="G308" s="5"/>
      <c r="H308" s="5"/>
      <c r="I308" s="5"/>
      <c r="J308" s="5"/>
      <c r="K308" s="5"/>
      <c r="L308" s="5"/>
      <c r="M308" s="5"/>
    </row>
    <row r="309" spans="1:13" s="11" customFormat="1">
      <c r="A309" s="35"/>
      <c r="B309" s="5"/>
      <c r="C309" s="9"/>
      <c r="D309" s="5"/>
      <c r="E309" s="5"/>
      <c r="F309" s="5"/>
      <c r="G309" s="5"/>
      <c r="H309" s="5"/>
      <c r="I309" s="5"/>
      <c r="J309" s="5"/>
      <c r="K309" s="5"/>
      <c r="L309" s="5"/>
      <c r="M309" s="5"/>
    </row>
    <row r="310" spans="1:13" s="11" customFormat="1">
      <c r="A310" s="35"/>
      <c r="B310" s="5"/>
      <c r="C310" s="9"/>
      <c r="D310" s="5"/>
      <c r="E310" s="5"/>
      <c r="F310" s="5"/>
      <c r="G310" s="5"/>
      <c r="H310" s="5"/>
      <c r="I310" s="5"/>
      <c r="J310" s="5"/>
      <c r="K310" s="5"/>
      <c r="L310" s="5"/>
      <c r="M310" s="5"/>
    </row>
    <row r="311" spans="1:13" s="11" customFormat="1">
      <c r="A311" s="35"/>
      <c r="B311" s="5"/>
      <c r="C311" s="9"/>
      <c r="D311" s="5"/>
      <c r="E311" s="5"/>
      <c r="F311" s="5"/>
      <c r="G311" s="5"/>
      <c r="H311" s="5"/>
      <c r="I311" s="5"/>
      <c r="J311" s="5"/>
      <c r="K311" s="5"/>
      <c r="L311" s="5"/>
      <c r="M311" s="5"/>
    </row>
    <row r="312" spans="1:13" s="11" customFormat="1">
      <c r="A312" s="35"/>
      <c r="B312" s="5"/>
      <c r="C312" s="9"/>
      <c r="D312" s="5"/>
      <c r="E312" s="5"/>
      <c r="F312" s="5"/>
      <c r="G312" s="5"/>
      <c r="H312" s="5"/>
      <c r="I312" s="5"/>
      <c r="J312" s="5"/>
      <c r="K312" s="5"/>
      <c r="L312" s="5"/>
      <c r="M312" s="5"/>
    </row>
    <row r="313" spans="1:13" s="11" customFormat="1">
      <c r="A313" s="35"/>
      <c r="B313" s="5"/>
      <c r="C313" s="9"/>
      <c r="D313" s="5"/>
      <c r="E313" s="5"/>
      <c r="F313" s="5"/>
      <c r="G313" s="5"/>
      <c r="H313" s="5"/>
      <c r="I313" s="5"/>
      <c r="J313" s="5"/>
      <c r="K313" s="5"/>
      <c r="L313" s="5"/>
      <c r="M313" s="5"/>
    </row>
    <row r="314" spans="1:13" s="11" customFormat="1">
      <c r="A314" s="35"/>
      <c r="B314" s="5"/>
      <c r="C314" s="9"/>
      <c r="D314" s="5"/>
      <c r="E314" s="5"/>
      <c r="F314" s="5"/>
      <c r="G314" s="5"/>
      <c r="H314" s="5"/>
      <c r="I314" s="5"/>
      <c r="J314" s="5"/>
      <c r="K314" s="5"/>
      <c r="L314" s="5"/>
      <c r="M314" s="5"/>
    </row>
    <row r="315" spans="1:13" s="11" customFormat="1">
      <c r="A315" s="35"/>
      <c r="B315" s="5"/>
      <c r="C315" s="9"/>
      <c r="D315" s="5"/>
      <c r="E315" s="5"/>
      <c r="F315" s="5"/>
      <c r="G315" s="5"/>
      <c r="H315" s="5"/>
      <c r="I315" s="5"/>
      <c r="J315" s="5"/>
      <c r="K315" s="5"/>
      <c r="L315" s="5"/>
      <c r="M315" s="5"/>
    </row>
    <row r="316" spans="1:13" s="11" customFormat="1">
      <c r="A316" s="35"/>
      <c r="B316" s="5"/>
      <c r="C316" s="9"/>
      <c r="D316" s="5"/>
      <c r="E316" s="5"/>
      <c r="F316" s="5"/>
      <c r="G316" s="5"/>
      <c r="H316" s="5"/>
      <c r="I316" s="5"/>
      <c r="J316" s="5"/>
      <c r="K316" s="5"/>
      <c r="L316" s="5"/>
      <c r="M316" s="5"/>
    </row>
    <row r="317" spans="1:13" s="11" customFormat="1">
      <c r="A317" s="35"/>
      <c r="B317" s="5"/>
      <c r="C317" s="9"/>
      <c r="D317" s="5"/>
      <c r="E317" s="5"/>
      <c r="F317" s="5"/>
      <c r="G317" s="5"/>
      <c r="H317" s="5"/>
      <c r="I317" s="5"/>
      <c r="J317" s="5"/>
      <c r="K317" s="5"/>
      <c r="L317" s="5"/>
      <c r="M317" s="5"/>
    </row>
    <row r="318" spans="1:13" s="11" customFormat="1">
      <c r="A318" s="35"/>
      <c r="B318" s="5"/>
      <c r="C318" s="9"/>
      <c r="D318" s="5"/>
      <c r="E318" s="5"/>
      <c r="F318" s="5"/>
      <c r="G318" s="5"/>
      <c r="H318" s="5"/>
      <c r="I318" s="5"/>
      <c r="J318" s="5"/>
      <c r="K318" s="5"/>
      <c r="L318" s="5"/>
      <c r="M318" s="5"/>
    </row>
    <row r="319" spans="1:13" s="11" customFormat="1">
      <c r="A319" s="35"/>
      <c r="B319" s="5"/>
      <c r="C319" s="9"/>
      <c r="D319" s="5"/>
      <c r="E319" s="5"/>
      <c r="F319" s="5"/>
      <c r="G319" s="5"/>
      <c r="H319" s="5"/>
      <c r="I319" s="5"/>
      <c r="J319" s="5"/>
      <c r="K319" s="5"/>
      <c r="L319" s="5"/>
      <c r="M319" s="5"/>
    </row>
    <row r="320" spans="1:13" s="11" customFormat="1">
      <c r="A320" s="35"/>
      <c r="B320" s="5"/>
      <c r="C320" s="9"/>
      <c r="D320" s="5"/>
      <c r="E320" s="5"/>
      <c r="F320" s="5"/>
      <c r="G320" s="5"/>
      <c r="H320" s="5"/>
      <c r="I320" s="5"/>
      <c r="J320" s="5"/>
      <c r="K320" s="5"/>
      <c r="L320" s="5"/>
      <c r="M320" s="5"/>
    </row>
    <row r="321" spans="1:13" s="11" customFormat="1">
      <c r="A321" s="35"/>
      <c r="B321" s="5"/>
      <c r="C321" s="9"/>
      <c r="D321" s="5"/>
      <c r="E321" s="5"/>
      <c r="F321" s="5"/>
      <c r="G321" s="5"/>
      <c r="H321" s="5"/>
      <c r="I321" s="5"/>
      <c r="J321" s="5"/>
      <c r="K321" s="5"/>
      <c r="L321" s="5"/>
      <c r="M321" s="5"/>
    </row>
    <row r="322" spans="1:13" s="11" customFormat="1">
      <c r="A322" s="35"/>
      <c r="B322" s="5"/>
      <c r="C322" s="9"/>
      <c r="D322" s="5"/>
      <c r="E322" s="5"/>
      <c r="F322" s="5"/>
      <c r="G322" s="5"/>
      <c r="H322" s="5"/>
      <c r="I322" s="5"/>
      <c r="J322" s="5"/>
      <c r="K322" s="5"/>
      <c r="L322" s="5"/>
      <c r="M322" s="5"/>
    </row>
    <row r="323" spans="1:13" s="11" customFormat="1">
      <c r="A323" s="35"/>
      <c r="B323" s="5"/>
      <c r="C323" s="9"/>
      <c r="D323" s="5"/>
      <c r="E323" s="5"/>
      <c r="F323" s="5"/>
      <c r="G323" s="5"/>
      <c r="H323" s="5"/>
      <c r="I323" s="5"/>
      <c r="J323" s="5"/>
      <c r="K323" s="5"/>
      <c r="L323" s="5"/>
      <c r="M323" s="5"/>
    </row>
    <row r="324" spans="1:13" s="11" customFormat="1">
      <c r="A324" s="35"/>
      <c r="B324" s="5"/>
      <c r="C324" s="9"/>
      <c r="D324" s="5"/>
      <c r="E324" s="5"/>
      <c r="F324" s="5"/>
      <c r="G324" s="5"/>
      <c r="H324" s="5"/>
      <c r="I324" s="5"/>
      <c r="J324" s="5"/>
      <c r="K324" s="5"/>
      <c r="L324" s="5"/>
      <c r="M324" s="5"/>
    </row>
    <row r="325" spans="1:13" s="11" customFormat="1">
      <c r="A325" s="35"/>
      <c r="B325" s="5"/>
      <c r="C325" s="9"/>
      <c r="D325" s="5"/>
      <c r="E325" s="5"/>
      <c r="F325" s="5"/>
      <c r="G325" s="5"/>
      <c r="H325" s="5"/>
      <c r="I325" s="5"/>
      <c r="J325" s="5"/>
      <c r="K325" s="5"/>
      <c r="L325" s="5"/>
      <c r="M325" s="5"/>
    </row>
    <row r="326" spans="1:13" s="11" customFormat="1">
      <c r="A326" s="35"/>
      <c r="B326" s="5"/>
      <c r="C326" s="9"/>
      <c r="D326" s="5"/>
      <c r="E326" s="5"/>
      <c r="F326" s="5"/>
      <c r="G326" s="5"/>
      <c r="H326" s="5"/>
      <c r="I326" s="5"/>
      <c r="J326" s="5"/>
      <c r="K326" s="5"/>
      <c r="L326" s="5"/>
      <c r="M326" s="5"/>
    </row>
    <row r="327" spans="1:13" s="11" customFormat="1">
      <c r="A327" s="35"/>
      <c r="B327" s="5"/>
      <c r="C327" s="9"/>
      <c r="D327" s="5"/>
      <c r="E327" s="5"/>
      <c r="F327" s="5"/>
      <c r="G327" s="5"/>
      <c r="H327" s="5"/>
      <c r="I327" s="5"/>
      <c r="J327" s="5"/>
      <c r="K327" s="5"/>
      <c r="L327" s="5"/>
      <c r="M327" s="5"/>
    </row>
    <row r="328" spans="1:13" s="11" customFormat="1">
      <c r="A328" s="35"/>
      <c r="B328" s="5"/>
      <c r="C328" s="9"/>
      <c r="D328" s="5"/>
      <c r="E328" s="5"/>
      <c r="F328" s="5"/>
      <c r="G328" s="5"/>
      <c r="H328" s="5"/>
      <c r="I328" s="5"/>
      <c r="J328" s="5"/>
      <c r="K328" s="5"/>
      <c r="L328" s="5"/>
      <c r="M328" s="5"/>
    </row>
    <row r="329" spans="1:13" s="11" customFormat="1">
      <c r="A329" s="35"/>
      <c r="B329" s="5"/>
      <c r="C329" s="9"/>
      <c r="D329" s="5"/>
      <c r="E329" s="5"/>
      <c r="F329" s="5"/>
      <c r="G329" s="5"/>
      <c r="H329" s="5"/>
      <c r="I329" s="5"/>
      <c r="J329" s="5"/>
      <c r="K329" s="5"/>
      <c r="L329" s="5"/>
      <c r="M329" s="5"/>
    </row>
    <row r="330" spans="1:13" s="11" customFormat="1">
      <c r="A330" s="35"/>
      <c r="B330" s="5"/>
      <c r="C330" s="9"/>
      <c r="D330" s="5"/>
      <c r="E330" s="5"/>
      <c r="F330" s="5"/>
      <c r="G330" s="5"/>
      <c r="H330" s="5"/>
      <c r="I330" s="5"/>
      <c r="J330" s="5"/>
      <c r="K330" s="5"/>
      <c r="L330" s="5"/>
      <c r="M330" s="5"/>
    </row>
    <row r="331" spans="1:13" s="11" customFormat="1">
      <c r="A331" s="35"/>
      <c r="B331" s="5"/>
      <c r="C331" s="9"/>
      <c r="D331" s="5"/>
      <c r="E331" s="5"/>
      <c r="F331" s="5"/>
      <c r="G331" s="5"/>
      <c r="H331" s="5"/>
      <c r="I331" s="5"/>
      <c r="J331" s="5"/>
      <c r="K331" s="5"/>
      <c r="L331" s="5"/>
      <c r="M331" s="5"/>
    </row>
    <row r="332" spans="1:13" s="11" customFormat="1">
      <c r="A332" s="35"/>
      <c r="B332" s="5"/>
      <c r="C332" s="9"/>
      <c r="D332" s="5"/>
      <c r="E332" s="5"/>
      <c r="F332" s="5"/>
      <c r="G332" s="5"/>
      <c r="H332" s="5"/>
      <c r="I332" s="5"/>
      <c r="J332" s="5"/>
      <c r="K332" s="5"/>
      <c r="L332" s="5"/>
      <c r="M332" s="5"/>
    </row>
    <row r="333" spans="1:13" s="11" customFormat="1">
      <c r="A333" s="35"/>
      <c r="B333" s="5"/>
      <c r="C333" s="9"/>
      <c r="D333" s="5"/>
      <c r="E333" s="5"/>
      <c r="F333" s="5"/>
      <c r="G333" s="5"/>
      <c r="H333" s="5"/>
      <c r="I333" s="5"/>
      <c r="J333" s="5"/>
      <c r="K333" s="5"/>
      <c r="L333" s="5"/>
      <c r="M333" s="5"/>
    </row>
    <row r="334" spans="1:13" s="11" customFormat="1">
      <c r="A334" s="35"/>
      <c r="B334" s="5"/>
      <c r="C334" s="9"/>
      <c r="D334" s="5"/>
      <c r="E334" s="5"/>
      <c r="F334" s="5"/>
      <c r="G334" s="5"/>
      <c r="H334" s="5"/>
      <c r="I334" s="5"/>
      <c r="J334" s="5"/>
      <c r="K334" s="5"/>
      <c r="L334" s="5"/>
      <c r="M334" s="5"/>
    </row>
    <row r="335" spans="1:13" s="11" customFormat="1">
      <c r="A335" s="35"/>
      <c r="B335" s="5"/>
      <c r="C335" s="9"/>
      <c r="D335" s="5"/>
      <c r="E335" s="5"/>
      <c r="F335" s="5"/>
      <c r="G335" s="5"/>
      <c r="H335" s="5"/>
      <c r="I335" s="5"/>
      <c r="J335" s="5"/>
      <c r="K335" s="5"/>
      <c r="L335" s="5"/>
      <c r="M335" s="5"/>
    </row>
    <row r="336" spans="1:13" s="11" customFormat="1">
      <c r="A336" s="35"/>
      <c r="B336" s="5"/>
      <c r="C336" s="9"/>
      <c r="D336" s="5"/>
      <c r="E336" s="5"/>
      <c r="F336" s="5"/>
      <c r="G336" s="5"/>
      <c r="H336" s="5"/>
      <c r="I336" s="5"/>
      <c r="J336" s="5"/>
      <c r="K336" s="5"/>
      <c r="L336" s="5"/>
      <c r="M336" s="5"/>
    </row>
    <row r="337" spans="1:13" s="11" customFormat="1">
      <c r="A337" s="35"/>
      <c r="B337" s="5"/>
      <c r="C337" s="9"/>
      <c r="D337" s="5"/>
      <c r="E337" s="5"/>
      <c r="F337" s="5"/>
      <c r="G337" s="5"/>
      <c r="H337" s="5"/>
      <c r="I337" s="5"/>
      <c r="J337" s="5"/>
      <c r="K337" s="5"/>
      <c r="L337" s="5"/>
      <c r="M337" s="5"/>
    </row>
    <row r="338" spans="1:13" s="11" customFormat="1">
      <c r="A338" s="35"/>
      <c r="B338" s="5"/>
      <c r="C338" s="9"/>
      <c r="D338" s="5"/>
      <c r="E338" s="5"/>
      <c r="F338" s="5"/>
      <c r="G338" s="5"/>
      <c r="H338" s="5"/>
      <c r="I338" s="5"/>
      <c r="J338" s="5"/>
      <c r="K338" s="5"/>
      <c r="L338" s="5"/>
      <c r="M338" s="5"/>
    </row>
    <row r="339" spans="1:13" s="11" customFormat="1">
      <c r="A339" s="35"/>
      <c r="B339" s="5"/>
      <c r="C339" s="9"/>
      <c r="D339" s="5"/>
      <c r="E339" s="5"/>
      <c r="F339" s="5"/>
      <c r="G339" s="5"/>
      <c r="H339" s="5"/>
      <c r="I339" s="5"/>
      <c r="J339" s="5"/>
      <c r="K339" s="5"/>
      <c r="L339" s="5"/>
      <c r="M339" s="5"/>
    </row>
    <row r="340" spans="1:13" s="11" customFormat="1">
      <c r="A340" s="35"/>
      <c r="B340" s="5"/>
      <c r="C340" s="9"/>
      <c r="D340" s="5"/>
      <c r="E340" s="5"/>
      <c r="F340" s="5"/>
      <c r="G340" s="5"/>
      <c r="H340" s="5"/>
      <c r="I340" s="5"/>
      <c r="J340" s="5"/>
      <c r="K340" s="5"/>
      <c r="L340" s="5"/>
      <c r="M340" s="5"/>
    </row>
    <row r="341" spans="1:13" s="11" customFormat="1">
      <c r="A341" s="35"/>
      <c r="B341" s="5"/>
      <c r="C341" s="9"/>
      <c r="D341" s="5"/>
      <c r="E341" s="5"/>
      <c r="F341" s="5"/>
      <c r="G341" s="5"/>
      <c r="H341" s="5"/>
      <c r="I341" s="5"/>
      <c r="J341" s="5"/>
      <c r="K341" s="5"/>
      <c r="L341" s="5"/>
      <c r="M341" s="5"/>
    </row>
    <row r="342" spans="1:13" s="11" customFormat="1">
      <c r="A342" s="35"/>
      <c r="B342" s="5"/>
      <c r="C342" s="9"/>
      <c r="D342" s="5"/>
      <c r="E342" s="5"/>
      <c r="F342" s="5"/>
      <c r="G342" s="5"/>
      <c r="H342" s="5"/>
      <c r="I342" s="5"/>
      <c r="J342" s="5"/>
      <c r="K342" s="5"/>
      <c r="L342" s="5"/>
      <c r="M342" s="5"/>
    </row>
    <row r="343" spans="1:13" s="11" customFormat="1">
      <c r="A343" s="35"/>
      <c r="B343" s="5"/>
      <c r="C343" s="9"/>
      <c r="D343" s="5"/>
      <c r="E343" s="5"/>
      <c r="F343" s="5"/>
      <c r="G343" s="5"/>
      <c r="H343" s="5"/>
      <c r="I343" s="5"/>
      <c r="J343" s="5"/>
      <c r="K343" s="5"/>
      <c r="L343" s="5"/>
      <c r="M343" s="5"/>
    </row>
    <row r="344" spans="1:13" s="11" customFormat="1">
      <c r="A344" s="35"/>
      <c r="B344" s="5"/>
      <c r="C344" s="9"/>
      <c r="D344" s="5"/>
      <c r="E344" s="5"/>
      <c r="F344" s="5"/>
      <c r="G344" s="5"/>
      <c r="H344" s="5"/>
      <c r="I344" s="5"/>
      <c r="J344" s="5"/>
      <c r="K344" s="5"/>
      <c r="L344" s="5"/>
      <c r="M344" s="5"/>
    </row>
    <row r="345" spans="1:13" s="11" customFormat="1">
      <c r="A345" s="35"/>
      <c r="B345" s="5"/>
      <c r="C345" s="9"/>
      <c r="D345" s="5"/>
      <c r="E345" s="5"/>
      <c r="F345" s="5"/>
      <c r="G345" s="5"/>
      <c r="H345" s="5"/>
      <c r="I345" s="5"/>
      <c r="J345" s="5"/>
      <c r="K345" s="5"/>
      <c r="L345" s="5"/>
      <c r="M345" s="5"/>
    </row>
    <row r="346" spans="1:13" s="11" customFormat="1">
      <c r="A346" s="35"/>
      <c r="B346" s="5"/>
      <c r="C346" s="9"/>
      <c r="D346" s="5"/>
      <c r="E346" s="5"/>
      <c r="F346" s="5"/>
      <c r="G346" s="5"/>
      <c r="H346" s="5"/>
      <c r="I346" s="5"/>
      <c r="J346" s="5"/>
      <c r="K346" s="5"/>
      <c r="L346" s="5"/>
      <c r="M346" s="5"/>
    </row>
    <row r="347" spans="1:13" s="11" customFormat="1">
      <c r="A347" s="35"/>
      <c r="B347" s="5"/>
      <c r="C347" s="9"/>
      <c r="D347" s="5"/>
      <c r="E347" s="5"/>
      <c r="F347" s="5"/>
      <c r="G347" s="5"/>
      <c r="H347" s="5"/>
      <c r="I347" s="5"/>
      <c r="J347" s="5"/>
      <c r="K347" s="5"/>
      <c r="L347" s="5"/>
      <c r="M347" s="5"/>
    </row>
    <row r="348" spans="1:13" s="11" customFormat="1">
      <c r="A348" s="35"/>
      <c r="B348" s="5"/>
      <c r="C348" s="9"/>
      <c r="D348" s="5"/>
      <c r="E348" s="5"/>
      <c r="F348" s="5"/>
      <c r="G348" s="5"/>
      <c r="H348" s="5"/>
      <c r="I348" s="5"/>
      <c r="J348" s="5"/>
      <c r="K348" s="5"/>
      <c r="L348" s="5"/>
      <c r="M348" s="5"/>
    </row>
    <row r="349" spans="1:13" s="11" customFormat="1">
      <c r="A349" s="35"/>
      <c r="B349" s="5"/>
      <c r="C349" s="9"/>
      <c r="D349" s="5"/>
      <c r="E349" s="5"/>
      <c r="F349" s="5"/>
      <c r="G349" s="5"/>
      <c r="H349" s="5"/>
      <c r="I349" s="5"/>
      <c r="J349" s="5"/>
      <c r="K349" s="5"/>
      <c r="L349" s="5"/>
      <c r="M349" s="5"/>
    </row>
    <row r="350" spans="1:13" s="11" customFormat="1">
      <c r="A350" s="35"/>
      <c r="B350" s="5"/>
      <c r="C350" s="9"/>
      <c r="D350" s="5"/>
      <c r="E350" s="5"/>
      <c r="F350" s="5"/>
      <c r="G350" s="5"/>
      <c r="H350" s="5"/>
      <c r="I350" s="5"/>
      <c r="J350" s="5"/>
      <c r="K350" s="5"/>
      <c r="L350" s="5"/>
      <c r="M350" s="5"/>
    </row>
    <row r="351" spans="1:13" s="11" customFormat="1">
      <c r="A351" s="35"/>
      <c r="B351" s="5"/>
      <c r="C351" s="9"/>
      <c r="D351" s="5"/>
      <c r="E351" s="5"/>
      <c r="F351" s="5"/>
      <c r="G351" s="5"/>
      <c r="H351" s="5"/>
      <c r="I351" s="5"/>
      <c r="J351" s="5"/>
      <c r="K351" s="5"/>
      <c r="L351" s="5"/>
      <c r="M351" s="5"/>
    </row>
    <row r="352" spans="1:13" s="11" customFormat="1">
      <c r="A352" s="35"/>
      <c r="B352" s="5"/>
      <c r="C352" s="9"/>
      <c r="D352" s="5"/>
      <c r="E352" s="5"/>
      <c r="F352" s="5"/>
      <c r="G352" s="5"/>
      <c r="H352" s="5"/>
      <c r="I352" s="5"/>
      <c r="J352" s="5"/>
      <c r="K352" s="5"/>
      <c r="L352" s="5"/>
      <c r="M352" s="5"/>
    </row>
    <row r="353" spans="1:13" s="11" customFormat="1">
      <c r="A353" s="35"/>
      <c r="B353" s="5"/>
      <c r="C353" s="9"/>
      <c r="D353" s="5"/>
      <c r="E353" s="5"/>
      <c r="F353" s="5"/>
      <c r="G353" s="5"/>
      <c r="H353" s="5"/>
      <c r="I353" s="5"/>
      <c r="J353" s="5"/>
      <c r="K353" s="5"/>
      <c r="L353" s="5"/>
      <c r="M353" s="5"/>
    </row>
    <row r="354" spans="1:13" s="11" customFormat="1">
      <c r="A354" s="35"/>
      <c r="B354" s="5"/>
      <c r="C354" s="9"/>
      <c r="D354" s="5"/>
      <c r="E354" s="5"/>
      <c r="F354" s="5"/>
      <c r="G354" s="5"/>
      <c r="H354" s="5"/>
      <c r="I354" s="5"/>
      <c r="J354" s="5"/>
      <c r="K354" s="5"/>
      <c r="L354" s="5"/>
      <c r="M354" s="5"/>
    </row>
    <row r="355" spans="1:13" s="11" customFormat="1">
      <c r="A355" s="35"/>
      <c r="B355" s="5"/>
      <c r="C355" s="9"/>
      <c r="D355" s="5"/>
      <c r="E355" s="5"/>
      <c r="F355" s="5"/>
      <c r="G355" s="5"/>
      <c r="H355" s="5"/>
      <c r="I355" s="5"/>
      <c r="J355" s="5"/>
      <c r="K355" s="5"/>
      <c r="L355" s="5"/>
      <c r="M355" s="5"/>
    </row>
    <row r="356" spans="1:13" s="11" customFormat="1">
      <c r="A356" s="35"/>
      <c r="B356" s="5"/>
      <c r="C356" s="9"/>
      <c r="D356" s="5"/>
      <c r="E356" s="5"/>
      <c r="F356" s="5"/>
      <c r="G356" s="5"/>
      <c r="H356" s="5"/>
      <c r="I356" s="5"/>
      <c r="J356" s="5"/>
      <c r="K356" s="5"/>
      <c r="L356" s="5"/>
      <c r="M356" s="5"/>
    </row>
    <row r="357" spans="1:13" s="11" customFormat="1">
      <c r="A357" s="35"/>
      <c r="B357" s="5"/>
      <c r="C357" s="9"/>
      <c r="D357" s="5"/>
      <c r="E357" s="5"/>
      <c r="F357" s="5"/>
      <c r="G357" s="5"/>
      <c r="H357" s="5"/>
      <c r="I357" s="5"/>
      <c r="J357" s="5"/>
      <c r="K357" s="5"/>
      <c r="L357" s="5"/>
      <c r="M357" s="5"/>
    </row>
    <row r="358" spans="1:13" s="11" customFormat="1">
      <c r="A358" s="35"/>
      <c r="B358" s="5"/>
      <c r="C358" s="9"/>
      <c r="D358" s="5"/>
      <c r="E358" s="5"/>
      <c r="F358" s="5"/>
      <c r="G358" s="5"/>
      <c r="H358" s="5"/>
      <c r="I358" s="5"/>
      <c r="J358" s="5"/>
      <c r="K358" s="5"/>
      <c r="L358" s="5"/>
      <c r="M358" s="5"/>
    </row>
    <row r="359" spans="1:13" s="11" customFormat="1">
      <c r="A359" s="35"/>
      <c r="B359" s="5"/>
      <c r="C359" s="9"/>
      <c r="D359" s="5"/>
      <c r="E359" s="5"/>
      <c r="F359" s="5"/>
      <c r="G359" s="5"/>
      <c r="H359" s="5"/>
      <c r="I359" s="5"/>
      <c r="J359" s="5"/>
      <c r="K359" s="5"/>
      <c r="L359" s="5"/>
      <c r="M359" s="5"/>
    </row>
    <row r="360" spans="1:13" s="11" customFormat="1">
      <c r="A360" s="35"/>
      <c r="B360" s="5"/>
      <c r="C360" s="9"/>
      <c r="D360" s="5"/>
      <c r="E360" s="5"/>
      <c r="F360" s="5"/>
      <c r="G360" s="5"/>
      <c r="H360" s="5"/>
      <c r="I360" s="5"/>
      <c r="J360" s="5"/>
      <c r="K360" s="5"/>
      <c r="L360" s="5"/>
      <c r="M360" s="5"/>
    </row>
    <row r="361" spans="1:13" s="11" customFormat="1">
      <c r="A361" s="35"/>
      <c r="B361" s="5"/>
      <c r="C361" s="9"/>
      <c r="D361" s="5"/>
      <c r="E361" s="5"/>
      <c r="F361" s="5"/>
      <c r="G361" s="5"/>
      <c r="H361" s="5"/>
      <c r="I361" s="5"/>
      <c r="J361" s="5"/>
      <c r="K361" s="5"/>
      <c r="L361" s="5"/>
      <c r="M361" s="5"/>
    </row>
    <row r="362" spans="1:13" s="11" customFormat="1">
      <c r="A362" s="35"/>
      <c r="B362" s="5"/>
      <c r="C362" s="9"/>
      <c r="D362" s="5"/>
      <c r="E362" s="5"/>
      <c r="F362" s="5"/>
      <c r="G362" s="5"/>
      <c r="H362" s="5"/>
      <c r="I362" s="5"/>
      <c r="J362" s="5"/>
      <c r="K362" s="5"/>
      <c r="L362" s="5"/>
      <c r="M362" s="5"/>
    </row>
    <row r="363" spans="1:13" s="11" customFormat="1">
      <c r="A363" s="35"/>
      <c r="B363" s="5"/>
      <c r="C363" s="9"/>
      <c r="D363" s="5"/>
      <c r="E363" s="5"/>
      <c r="F363" s="5"/>
      <c r="G363" s="5"/>
      <c r="H363" s="5"/>
      <c r="I363" s="5"/>
      <c r="J363" s="5"/>
      <c r="K363" s="5"/>
      <c r="L363" s="5"/>
      <c r="M363" s="5"/>
    </row>
    <row r="364" spans="1:13" s="11" customFormat="1">
      <c r="A364" s="35"/>
      <c r="B364" s="5"/>
      <c r="C364" s="9"/>
      <c r="D364" s="5"/>
      <c r="E364" s="5"/>
      <c r="F364" s="5"/>
      <c r="G364" s="5"/>
      <c r="H364" s="5"/>
      <c r="I364" s="5"/>
      <c r="J364" s="5"/>
      <c r="K364" s="5"/>
      <c r="L364" s="5"/>
      <c r="M364" s="5"/>
    </row>
    <row r="365" spans="1:13" s="11" customFormat="1">
      <c r="A365" s="35"/>
      <c r="B365" s="5"/>
      <c r="C365" s="9"/>
      <c r="D365" s="5"/>
      <c r="E365" s="5"/>
      <c r="F365" s="5"/>
      <c r="G365" s="5"/>
      <c r="H365" s="5"/>
      <c r="I365" s="5"/>
      <c r="J365" s="5"/>
      <c r="K365" s="5"/>
      <c r="L365" s="5"/>
      <c r="M365" s="5"/>
    </row>
    <row r="366" spans="1:13" s="11" customFormat="1">
      <c r="A366" s="35"/>
      <c r="B366" s="5"/>
      <c r="C366" s="9"/>
      <c r="D366" s="5"/>
      <c r="E366" s="5"/>
      <c r="F366" s="5"/>
      <c r="G366" s="5"/>
      <c r="H366" s="5"/>
      <c r="I366" s="5"/>
      <c r="J366" s="5"/>
      <c r="K366" s="5"/>
      <c r="L366" s="5"/>
      <c r="M366" s="5"/>
    </row>
    <row r="367" spans="1:13" s="11" customFormat="1">
      <c r="A367" s="35"/>
      <c r="B367" s="5"/>
      <c r="C367" s="9"/>
      <c r="D367" s="5"/>
      <c r="E367" s="5"/>
      <c r="F367" s="5"/>
      <c r="G367" s="5"/>
      <c r="H367" s="5"/>
      <c r="I367" s="5"/>
      <c r="J367" s="5"/>
      <c r="K367" s="5"/>
      <c r="L367" s="5"/>
      <c r="M367" s="5"/>
    </row>
    <row r="368" spans="1:13" s="11" customFormat="1">
      <c r="A368" s="35"/>
      <c r="B368" s="5"/>
      <c r="C368" s="9"/>
      <c r="D368" s="5"/>
      <c r="E368" s="5"/>
      <c r="F368" s="5"/>
      <c r="G368" s="5"/>
      <c r="H368" s="5"/>
      <c r="I368" s="5"/>
      <c r="J368" s="5"/>
      <c r="K368" s="5"/>
      <c r="L368" s="5"/>
      <c r="M368" s="5"/>
    </row>
    <row r="369" spans="1:13" s="11" customFormat="1">
      <c r="A369" s="35"/>
      <c r="B369" s="5"/>
      <c r="C369" s="9"/>
      <c r="D369" s="5"/>
      <c r="E369" s="5"/>
      <c r="F369" s="5"/>
      <c r="G369" s="5"/>
      <c r="H369" s="5"/>
      <c r="I369" s="5"/>
      <c r="J369" s="5"/>
      <c r="K369" s="5"/>
      <c r="L369" s="5"/>
      <c r="M369" s="5"/>
    </row>
    <row r="370" spans="1:13" s="11" customFormat="1">
      <c r="A370" s="35"/>
      <c r="B370" s="5"/>
      <c r="C370" s="9"/>
      <c r="D370" s="5"/>
      <c r="E370" s="5"/>
      <c r="F370" s="5"/>
      <c r="G370" s="5"/>
      <c r="H370" s="5"/>
      <c r="I370" s="5"/>
      <c r="J370" s="5"/>
      <c r="K370" s="5"/>
      <c r="L370" s="5"/>
      <c r="M370" s="5"/>
    </row>
    <row r="371" spans="1:13" s="11" customFormat="1">
      <c r="A371" s="35"/>
      <c r="B371" s="5"/>
      <c r="C371" s="9"/>
      <c r="D371" s="5"/>
      <c r="E371" s="5"/>
      <c r="F371" s="5"/>
      <c r="G371" s="5"/>
      <c r="H371" s="5"/>
      <c r="I371" s="5"/>
      <c r="J371" s="5"/>
      <c r="K371" s="5"/>
      <c r="L371" s="5"/>
      <c r="M371" s="5"/>
    </row>
    <row r="372" spans="1:13" s="11" customFormat="1">
      <c r="A372" s="35"/>
      <c r="B372" s="5"/>
      <c r="C372" s="9"/>
      <c r="D372" s="5"/>
      <c r="E372" s="5"/>
      <c r="F372" s="5"/>
      <c r="G372" s="5"/>
      <c r="H372" s="5"/>
      <c r="I372" s="5"/>
      <c r="J372" s="5"/>
      <c r="K372" s="5"/>
      <c r="L372" s="5"/>
      <c r="M372" s="5"/>
    </row>
    <row r="373" spans="1:13" s="11" customFormat="1">
      <c r="A373" s="35"/>
      <c r="B373" s="5"/>
      <c r="C373" s="9"/>
      <c r="D373" s="5"/>
      <c r="E373" s="5"/>
      <c r="F373" s="5"/>
      <c r="G373" s="5"/>
      <c r="H373" s="5"/>
      <c r="I373" s="5"/>
      <c r="J373" s="5"/>
      <c r="K373" s="5"/>
      <c r="L373" s="5"/>
      <c r="M373" s="5"/>
    </row>
    <row r="374" spans="1:13" s="11" customFormat="1">
      <c r="A374" s="35"/>
      <c r="B374" s="5"/>
      <c r="C374" s="9"/>
      <c r="D374" s="5"/>
      <c r="E374" s="5"/>
      <c r="F374" s="5"/>
      <c r="G374" s="5"/>
      <c r="H374" s="5"/>
      <c r="I374" s="5"/>
      <c r="J374" s="5"/>
      <c r="K374" s="5"/>
      <c r="L374" s="5"/>
      <c r="M374" s="5"/>
    </row>
    <row r="375" spans="1:13" s="11" customFormat="1">
      <c r="A375" s="35"/>
      <c r="B375" s="5"/>
      <c r="C375" s="9"/>
      <c r="D375" s="5"/>
      <c r="E375" s="5"/>
      <c r="F375" s="5"/>
      <c r="G375" s="5"/>
      <c r="H375" s="5"/>
      <c r="I375" s="5"/>
      <c r="J375" s="5"/>
      <c r="K375" s="5"/>
      <c r="L375" s="5"/>
      <c r="M375" s="5"/>
    </row>
    <row r="376" spans="1:13" s="11" customFormat="1">
      <c r="A376" s="35"/>
      <c r="B376" s="5"/>
      <c r="C376" s="9"/>
      <c r="D376" s="5"/>
      <c r="E376" s="5"/>
      <c r="F376" s="5"/>
      <c r="G376" s="5"/>
      <c r="H376" s="5"/>
      <c r="I376" s="5"/>
      <c r="J376" s="5"/>
      <c r="K376" s="5"/>
      <c r="L376" s="5"/>
      <c r="M376" s="5"/>
    </row>
    <row r="377" spans="1:13" s="11" customFormat="1">
      <c r="A377" s="35"/>
      <c r="B377" s="5"/>
      <c r="C377" s="9"/>
      <c r="D377" s="5"/>
      <c r="E377" s="5"/>
      <c r="F377" s="5"/>
      <c r="G377" s="5"/>
      <c r="H377" s="5"/>
      <c r="I377" s="5"/>
      <c r="J377" s="5"/>
      <c r="K377" s="5"/>
      <c r="L377" s="5"/>
      <c r="M377" s="5"/>
    </row>
    <row r="378" spans="1:13" s="11" customFormat="1">
      <c r="A378" s="35"/>
      <c r="B378" s="5"/>
      <c r="C378" s="9"/>
      <c r="D378" s="5"/>
      <c r="E378" s="5"/>
      <c r="F378" s="5"/>
      <c r="G378" s="5"/>
      <c r="H378" s="5"/>
      <c r="I378" s="5"/>
      <c r="J378" s="5"/>
      <c r="K378" s="5"/>
      <c r="L378" s="5"/>
      <c r="M378" s="5"/>
    </row>
    <row r="379" spans="1:13" s="11" customFormat="1">
      <c r="A379" s="35"/>
      <c r="B379" s="5"/>
      <c r="C379" s="9"/>
      <c r="D379" s="5"/>
      <c r="E379" s="5"/>
      <c r="F379" s="5"/>
      <c r="G379" s="5"/>
      <c r="H379" s="5"/>
      <c r="I379" s="5"/>
      <c r="J379" s="5"/>
      <c r="K379" s="5"/>
      <c r="L379" s="5"/>
      <c r="M379" s="5"/>
    </row>
    <row r="380" spans="1:13" s="11" customFormat="1">
      <c r="A380" s="35"/>
      <c r="B380" s="5"/>
      <c r="C380" s="9"/>
      <c r="D380" s="5"/>
      <c r="E380" s="5"/>
      <c r="F380" s="5"/>
      <c r="G380" s="5"/>
      <c r="H380" s="5"/>
      <c r="I380" s="5"/>
      <c r="J380" s="5"/>
      <c r="K380" s="5"/>
      <c r="L380" s="5"/>
      <c r="M380" s="5"/>
    </row>
    <row r="381" spans="1:13" s="11" customFormat="1">
      <c r="A381" s="35"/>
      <c r="B381" s="5"/>
      <c r="C381" s="9"/>
      <c r="D381" s="5"/>
      <c r="E381" s="5"/>
      <c r="F381" s="5"/>
      <c r="G381" s="5"/>
      <c r="H381" s="5"/>
      <c r="I381" s="5"/>
      <c r="J381" s="5"/>
      <c r="K381" s="5"/>
      <c r="L381" s="5"/>
      <c r="M381" s="5"/>
    </row>
    <row r="382" spans="1:13" s="11" customFormat="1">
      <c r="A382" s="35"/>
      <c r="B382" s="5"/>
      <c r="C382" s="9"/>
      <c r="D382" s="5"/>
      <c r="E382" s="5"/>
      <c r="F382" s="5"/>
      <c r="G382" s="5"/>
      <c r="H382" s="5"/>
      <c r="I382" s="5"/>
      <c r="J382" s="5"/>
      <c r="K382" s="5"/>
      <c r="L382" s="5"/>
      <c r="M382" s="5"/>
    </row>
    <row r="383" spans="1:13" s="11" customFormat="1">
      <c r="A383" s="35"/>
      <c r="B383" s="5"/>
      <c r="C383" s="9"/>
      <c r="D383" s="5"/>
      <c r="E383" s="5"/>
      <c r="F383" s="5"/>
      <c r="G383" s="5"/>
      <c r="H383" s="5"/>
      <c r="I383" s="5"/>
      <c r="J383" s="5"/>
      <c r="K383" s="5"/>
      <c r="L383" s="5"/>
      <c r="M383" s="5"/>
    </row>
  </sheetData>
  <phoneticPr fontId="0" type="noConversion"/>
  <pageMargins left="0.74803149606299213" right="0.74803149606299213" top="0.98425196850393704" bottom="0.98425196850393704" header="0" footer="0"/>
  <pageSetup scale="86" orientation="portrait" verticalDpi="300" r:id="rId1"/>
  <headerFooter alignWithMargins="0"/>
  <rowBreaks count="4" manualBreakCount="4">
    <brk id="56" max="16383" man="1"/>
    <brk id="98" max="16383" man="1"/>
    <brk id="146" max="16383" man="1"/>
    <brk id="177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G144"/>
  <sheetViews>
    <sheetView workbookViewId="0">
      <selection activeCell="G44" sqref="G44"/>
    </sheetView>
  </sheetViews>
  <sheetFormatPr baseColWidth="10" defaultRowHeight="11.25"/>
  <cols>
    <col min="1" max="1" width="31.5703125" style="37" customWidth="1"/>
    <col min="2" max="2" width="34.42578125" style="37" customWidth="1"/>
    <col min="3" max="3" width="11.42578125" style="37"/>
    <col min="4" max="4" width="16.140625" style="37" customWidth="1"/>
    <col min="5" max="16384" width="11.42578125" style="37"/>
  </cols>
  <sheetData>
    <row r="1" spans="1:5">
      <c r="A1" s="145" t="s">
        <v>436</v>
      </c>
      <c r="B1" s="145"/>
      <c r="C1" s="145"/>
      <c r="D1" s="145"/>
      <c r="E1" s="145"/>
    </row>
    <row r="2" spans="1:5">
      <c r="A2" s="75" t="s">
        <v>274</v>
      </c>
      <c r="B2" s="75" t="s">
        <v>275</v>
      </c>
      <c r="C2" s="75"/>
      <c r="D2" s="75"/>
      <c r="E2" s="72"/>
    </row>
    <row r="3" spans="1:5">
      <c r="A3" s="76" t="s">
        <v>274</v>
      </c>
      <c r="B3" s="77" t="s">
        <v>297</v>
      </c>
      <c r="C3" s="78" t="s">
        <v>298</v>
      </c>
      <c r="D3" s="79">
        <v>3104723735</v>
      </c>
      <c r="E3" s="72"/>
    </row>
    <row r="4" spans="1:5">
      <c r="A4" s="76" t="s">
        <v>276</v>
      </c>
      <c r="B4" s="77" t="s">
        <v>277</v>
      </c>
      <c r="C4" s="78" t="s">
        <v>278</v>
      </c>
      <c r="D4" s="79"/>
      <c r="E4" s="72"/>
    </row>
    <row r="5" spans="1:5">
      <c r="A5" s="76" t="s">
        <v>279</v>
      </c>
      <c r="B5" s="77" t="s">
        <v>280</v>
      </c>
      <c r="C5" s="78" t="s">
        <v>281</v>
      </c>
      <c r="D5" s="79"/>
      <c r="E5" s="72"/>
    </row>
    <row r="6" spans="1:5">
      <c r="A6" s="76" t="s">
        <v>282</v>
      </c>
      <c r="B6" s="77" t="s">
        <v>283</v>
      </c>
      <c r="C6" s="78" t="s">
        <v>284</v>
      </c>
      <c r="D6" s="79">
        <v>3105376380</v>
      </c>
      <c r="E6" s="72"/>
    </row>
    <row r="7" spans="1:5">
      <c r="A7" s="76" t="s">
        <v>285</v>
      </c>
      <c r="B7" s="77" t="s">
        <v>286</v>
      </c>
      <c r="C7" s="78" t="s">
        <v>287</v>
      </c>
      <c r="D7" s="79"/>
      <c r="E7" s="72"/>
    </row>
    <row r="8" spans="1:5">
      <c r="A8" s="76" t="s">
        <v>288</v>
      </c>
      <c r="B8" s="77" t="s">
        <v>289</v>
      </c>
      <c r="C8" s="78" t="s">
        <v>290</v>
      </c>
      <c r="D8" s="79"/>
      <c r="E8" s="72"/>
    </row>
    <row r="9" spans="1:5">
      <c r="A9" s="76" t="s">
        <v>291</v>
      </c>
      <c r="B9" s="77" t="s">
        <v>292</v>
      </c>
      <c r="C9" s="78" t="s">
        <v>293</v>
      </c>
      <c r="D9" s="79">
        <v>3216277179</v>
      </c>
      <c r="E9" s="72"/>
    </row>
    <row r="10" spans="1:5">
      <c r="A10" s="76" t="s">
        <v>294</v>
      </c>
      <c r="B10" s="77" t="s">
        <v>295</v>
      </c>
      <c r="C10" s="78" t="s">
        <v>296</v>
      </c>
      <c r="D10" s="79"/>
      <c r="E10" s="72"/>
    </row>
    <row r="11" spans="1:5">
      <c r="A11" s="76" t="s">
        <v>299</v>
      </c>
      <c r="B11" s="77" t="s">
        <v>300</v>
      </c>
      <c r="C11" s="78" t="s">
        <v>287</v>
      </c>
      <c r="D11" s="79"/>
      <c r="E11" s="72"/>
    </row>
    <row r="12" spans="1:5">
      <c r="A12" s="76" t="s">
        <v>301</v>
      </c>
      <c r="B12" s="77" t="s">
        <v>302</v>
      </c>
      <c r="C12" s="78" t="s">
        <v>303</v>
      </c>
      <c r="D12" s="79"/>
      <c r="E12" s="72"/>
    </row>
    <row r="13" spans="1:5">
      <c r="A13" s="142" t="s">
        <v>388</v>
      </c>
      <c r="B13" s="142"/>
      <c r="C13" s="142"/>
      <c r="D13" s="143"/>
      <c r="E13" s="83"/>
    </row>
    <row r="14" spans="1:5">
      <c r="A14" s="115" t="s">
        <v>389</v>
      </c>
      <c r="B14" s="116" t="s">
        <v>390</v>
      </c>
      <c r="C14" s="117"/>
      <c r="D14" s="82"/>
      <c r="E14" s="83"/>
    </row>
    <row r="15" spans="1:5">
      <c r="A15" s="118" t="s">
        <v>391</v>
      </c>
      <c r="B15" s="61" t="s">
        <v>392</v>
      </c>
      <c r="C15" s="62"/>
      <c r="D15" s="58"/>
      <c r="E15" s="83"/>
    </row>
    <row r="16" spans="1:5">
      <c r="A16" s="118" t="s">
        <v>393</v>
      </c>
      <c r="B16" s="61" t="s">
        <v>394</v>
      </c>
      <c r="C16" s="62"/>
      <c r="D16" s="58"/>
      <c r="E16" s="83"/>
    </row>
    <row r="17" spans="1:7">
      <c r="A17" s="118" t="s">
        <v>395</v>
      </c>
      <c r="B17" s="61" t="s">
        <v>396</v>
      </c>
      <c r="C17" s="62"/>
      <c r="D17" s="58"/>
      <c r="E17" s="83"/>
    </row>
    <row r="18" spans="1:7">
      <c r="A18" s="118" t="s">
        <v>397</v>
      </c>
      <c r="B18" s="61" t="s">
        <v>398</v>
      </c>
      <c r="C18" s="62"/>
      <c r="D18" s="58"/>
      <c r="E18" s="83"/>
    </row>
    <row r="19" spans="1:7">
      <c r="A19" s="118" t="s">
        <v>399</v>
      </c>
      <c r="B19" s="61" t="s">
        <v>400</v>
      </c>
      <c r="C19" s="62"/>
      <c r="D19" s="58"/>
      <c r="E19" s="83"/>
    </row>
    <row r="20" spans="1:7">
      <c r="A20" s="118" t="s">
        <v>401</v>
      </c>
      <c r="B20" s="61" t="s">
        <v>323</v>
      </c>
      <c r="C20" s="62"/>
      <c r="D20" s="58"/>
      <c r="E20" s="83"/>
    </row>
    <row r="21" spans="1:7">
      <c r="A21" s="118" t="s">
        <v>402</v>
      </c>
      <c r="B21" s="61" t="s">
        <v>403</v>
      </c>
      <c r="C21" s="62"/>
      <c r="D21" s="58"/>
      <c r="E21" s="83"/>
    </row>
    <row r="22" spans="1:7">
      <c r="A22" s="118" t="s">
        <v>404</v>
      </c>
      <c r="B22" s="61" t="s">
        <v>405</v>
      </c>
      <c r="C22" s="62"/>
      <c r="D22" s="58"/>
      <c r="E22" s="83"/>
    </row>
    <row r="23" spans="1:7">
      <c r="A23" s="118" t="s">
        <v>406</v>
      </c>
      <c r="B23" s="61" t="s">
        <v>407</v>
      </c>
      <c r="C23" s="62"/>
      <c r="D23" s="58"/>
      <c r="E23" s="83"/>
    </row>
    <row r="24" spans="1:7">
      <c r="A24" s="118" t="s">
        <v>408</v>
      </c>
      <c r="B24" s="61" t="s">
        <v>409</v>
      </c>
      <c r="C24" s="62"/>
      <c r="D24" s="58"/>
      <c r="E24" s="83"/>
    </row>
    <row r="25" spans="1:7">
      <c r="A25" s="52"/>
      <c r="B25" s="52"/>
      <c r="C25" s="52"/>
      <c r="D25" s="55"/>
    </row>
    <row r="26" spans="1:7">
      <c r="A26" s="144" t="s">
        <v>437</v>
      </c>
      <c r="B26" s="144"/>
      <c r="C26" s="144"/>
      <c r="D26" s="144"/>
    </row>
    <row r="27" spans="1:7">
      <c r="A27" s="56" t="s">
        <v>254</v>
      </c>
      <c r="B27" s="57" t="s">
        <v>255</v>
      </c>
      <c r="C27" s="56" t="s">
        <v>256</v>
      </c>
      <c r="D27" s="58" t="s">
        <v>257</v>
      </c>
      <c r="E27" s="59" t="s">
        <v>258</v>
      </c>
      <c r="G27" s="37" t="s">
        <v>447</v>
      </c>
    </row>
    <row r="28" spans="1:7">
      <c r="A28" s="60" t="s">
        <v>259</v>
      </c>
      <c r="B28" s="61" t="s">
        <v>260</v>
      </c>
      <c r="C28" s="62" t="s">
        <v>261</v>
      </c>
      <c r="D28" s="58"/>
      <c r="E28" s="63">
        <v>2000000</v>
      </c>
      <c r="F28" s="37" t="s">
        <v>439</v>
      </c>
    </row>
    <row r="29" spans="1:7">
      <c r="A29" s="60" t="s">
        <v>262</v>
      </c>
      <c r="B29" s="61" t="s">
        <v>263</v>
      </c>
      <c r="C29" s="62" t="s">
        <v>264</v>
      </c>
      <c r="D29" s="58"/>
      <c r="E29" s="63">
        <v>2000000</v>
      </c>
      <c r="F29" s="37" t="s">
        <v>439</v>
      </c>
    </row>
    <row r="30" spans="1:7">
      <c r="A30" s="60" t="s">
        <v>265</v>
      </c>
      <c r="B30" s="61" t="s">
        <v>266</v>
      </c>
      <c r="C30" s="62" t="s">
        <v>266</v>
      </c>
      <c r="D30" s="58"/>
      <c r="E30" s="63">
        <v>2000000</v>
      </c>
      <c r="F30" s="37" t="s">
        <v>439</v>
      </c>
    </row>
    <row r="31" spans="1:7">
      <c r="A31" s="62" t="s">
        <v>308</v>
      </c>
      <c r="B31" s="61" t="s">
        <v>309</v>
      </c>
      <c r="C31" s="62"/>
      <c r="D31" s="58"/>
      <c r="E31" s="83">
        <v>1150000</v>
      </c>
      <c r="F31" s="37" t="s">
        <v>439</v>
      </c>
    </row>
    <row r="32" spans="1:7">
      <c r="A32" s="84"/>
      <c r="B32" s="61" t="s">
        <v>324</v>
      </c>
      <c r="C32" s="84"/>
      <c r="D32" s="85"/>
      <c r="E32" s="83">
        <v>720000</v>
      </c>
      <c r="F32" s="37" t="s">
        <v>439</v>
      </c>
      <c r="G32" s="127"/>
    </row>
    <row r="33" spans="1:7">
      <c r="A33" s="84" t="s">
        <v>442</v>
      </c>
      <c r="B33" s="61"/>
      <c r="C33" s="84"/>
      <c r="D33" s="85"/>
      <c r="E33" s="128">
        <f>SUM(E28:E32)</f>
        <v>7870000</v>
      </c>
      <c r="G33" s="127">
        <f>(E33*12)</f>
        <v>94440000</v>
      </c>
    </row>
    <row r="34" spans="1:7">
      <c r="A34" s="84" t="s">
        <v>338</v>
      </c>
      <c r="B34" s="61" t="s">
        <v>339</v>
      </c>
      <c r="C34" s="84"/>
      <c r="D34" s="85"/>
      <c r="E34" s="83">
        <v>2000000</v>
      </c>
      <c r="F34" s="37" t="s">
        <v>63</v>
      </c>
    </row>
    <row r="35" spans="1:7">
      <c r="A35" s="84" t="s">
        <v>331</v>
      </c>
      <c r="B35" s="61" t="s">
        <v>332</v>
      </c>
      <c r="C35" s="84"/>
      <c r="D35" s="85">
        <v>3206921063</v>
      </c>
      <c r="E35" s="83">
        <v>900000</v>
      </c>
      <c r="F35" s="37" t="s">
        <v>63</v>
      </c>
    </row>
    <row r="36" spans="1:7">
      <c r="A36" s="84" t="s">
        <v>310</v>
      </c>
      <c r="B36" s="61" t="s">
        <v>311</v>
      </c>
      <c r="C36" s="84"/>
      <c r="D36" s="85"/>
      <c r="E36" s="83">
        <v>800000</v>
      </c>
      <c r="F36" s="37" t="s">
        <v>63</v>
      </c>
    </row>
    <row r="37" spans="1:7">
      <c r="A37" s="87" t="s">
        <v>342</v>
      </c>
      <c r="B37" s="88" t="s">
        <v>343</v>
      </c>
      <c r="C37" s="87"/>
      <c r="D37" s="89"/>
      <c r="E37" s="72">
        <v>720000</v>
      </c>
      <c r="F37" s="37" t="s">
        <v>63</v>
      </c>
      <c r="G37" s="127"/>
    </row>
    <row r="38" spans="1:7">
      <c r="A38" s="87" t="s">
        <v>443</v>
      </c>
      <c r="B38" s="88"/>
      <c r="C38" s="87"/>
      <c r="D38" s="89"/>
      <c r="E38" s="129">
        <f>SUM(E34:E37)</f>
        <v>4420000</v>
      </c>
      <c r="G38" s="130">
        <f>(E38*12)</f>
        <v>53040000</v>
      </c>
    </row>
    <row r="39" spans="1:7">
      <c r="A39" s="84" t="s">
        <v>333</v>
      </c>
      <c r="B39" s="61" t="s">
        <v>334</v>
      </c>
      <c r="C39" s="84"/>
      <c r="D39" s="85"/>
      <c r="E39" s="83">
        <v>900000</v>
      </c>
      <c r="F39" s="37" t="s">
        <v>441</v>
      </c>
    </row>
    <row r="40" spans="1:7">
      <c r="A40" s="84" t="s">
        <v>444</v>
      </c>
      <c r="B40" s="61"/>
      <c r="C40" s="84"/>
      <c r="D40" s="85"/>
      <c r="E40" s="128">
        <v>900000</v>
      </c>
      <c r="G40" s="130">
        <f>(E40*12)</f>
        <v>10800000</v>
      </c>
    </row>
    <row r="41" spans="1:7">
      <c r="A41" s="84" t="s">
        <v>340</v>
      </c>
      <c r="B41" s="61" t="s">
        <v>341</v>
      </c>
      <c r="C41" s="84" t="s">
        <v>70</v>
      </c>
      <c r="D41" s="85">
        <v>3128018443</v>
      </c>
      <c r="E41" s="83">
        <v>900000</v>
      </c>
      <c r="F41" s="37" t="s">
        <v>438</v>
      </c>
    </row>
    <row r="42" spans="1:7">
      <c r="A42" s="84" t="s">
        <v>445</v>
      </c>
      <c r="B42" s="61"/>
      <c r="C42" s="84"/>
      <c r="D42" s="85"/>
      <c r="E42" s="128">
        <v>900000</v>
      </c>
      <c r="G42" s="130">
        <f>(E42*12)</f>
        <v>10800000</v>
      </c>
    </row>
    <row r="43" spans="1:7">
      <c r="A43" s="84" t="s">
        <v>347</v>
      </c>
      <c r="B43" s="61" t="s">
        <v>348</v>
      </c>
      <c r="C43" s="84"/>
      <c r="D43" s="85"/>
      <c r="E43" s="83">
        <v>720000</v>
      </c>
      <c r="F43" s="37" t="s">
        <v>448</v>
      </c>
    </row>
    <row r="44" spans="1:7">
      <c r="A44" s="84" t="s">
        <v>446</v>
      </c>
      <c r="B44" s="61"/>
      <c r="C44" s="84"/>
      <c r="D44" s="85"/>
      <c r="E44" s="128">
        <v>720000</v>
      </c>
      <c r="G44" s="127">
        <f>(E44*12)</f>
        <v>8640000</v>
      </c>
    </row>
    <row r="45" spans="1:7">
      <c r="A45" s="84" t="s">
        <v>312</v>
      </c>
      <c r="B45" s="61" t="s">
        <v>313</v>
      </c>
      <c r="C45" s="86"/>
      <c r="D45" s="85">
        <v>3147761898</v>
      </c>
      <c r="E45" s="83">
        <v>720000</v>
      </c>
      <c r="F45" s="37" t="s">
        <v>440</v>
      </c>
    </row>
    <row r="46" spans="1:7">
      <c r="A46" s="84" t="s">
        <v>314</v>
      </c>
      <c r="B46" s="61" t="s">
        <v>315</v>
      </c>
      <c r="C46" s="84"/>
      <c r="D46" s="85">
        <v>3175098094</v>
      </c>
      <c r="E46" s="83">
        <v>900000</v>
      </c>
      <c r="F46" s="37" t="s">
        <v>440</v>
      </c>
    </row>
    <row r="47" spans="1:7">
      <c r="A47" s="87" t="s">
        <v>316</v>
      </c>
      <c r="B47" s="88" t="s">
        <v>317</v>
      </c>
      <c r="C47" s="87"/>
      <c r="D47" s="89" t="s">
        <v>318</v>
      </c>
      <c r="E47" s="72">
        <v>720000</v>
      </c>
      <c r="F47" s="37" t="s">
        <v>440</v>
      </c>
    </row>
    <row r="48" spans="1:7">
      <c r="A48" s="84" t="s">
        <v>319</v>
      </c>
      <c r="B48" s="61" t="s">
        <v>320</v>
      </c>
      <c r="C48" s="84"/>
      <c r="D48" s="85"/>
      <c r="E48" s="83">
        <v>720000</v>
      </c>
      <c r="F48" s="37" t="s">
        <v>440</v>
      </c>
    </row>
    <row r="49" spans="1:6">
      <c r="A49" s="84" t="s">
        <v>321</v>
      </c>
      <c r="B49" s="61" t="s">
        <v>322</v>
      </c>
      <c r="C49" s="84"/>
      <c r="D49" s="85">
        <v>3128885041</v>
      </c>
      <c r="E49" s="83">
        <v>720000</v>
      </c>
      <c r="F49" s="37" t="s">
        <v>440</v>
      </c>
    </row>
    <row r="50" spans="1:6">
      <c r="A50" s="84"/>
      <c r="B50" s="61" t="s">
        <v>323</v>
      </c>
      <c r="C50" s="84"/>
      <c r="D50" s="85"/>
      <c r="E50" s="83">
        <v>720000</v>
      </c>
      <c r="F50" s="37" t="s">
        <v>440</v>
      </c>
    </row>
    <row r="51" spans="1:6">
      <c r="A51" s="84" t="s">
        <v>325</v>
      </c>
      <c r="B51" s="61" t="s">
        <v>326</v>
      </c>
      <c r="C51" s="84"/>
      <c r="D51" s="85">
        <v>3206443541</v>
      </c>
      <c r="E51" s="83">
        <v>720000</v>
      </c>
      <c r="F51" s="37" t="s">
        <v>440</v>
      </c>
    </row>
    <row r="52" spans="1:6">
      <c r="A52" s="84" t="s">
        <v>327</v>
      </c>
      <c r="B52" s="61" t="s">
        <v>328</v>
      </c>
      <c r="C52" s="84"/>
      <c r="D52" s="85"/>
      <c r="E52" s="83">
        <v>720000</v>
      </c>
      <c r="F52" s="37" t="s">
        <v>440</v>
      </c>
    </row>
    <row r="53" spans="1:6">
      <c r="A53" s="84" t="s">
        <v>329</v>
      </c>
      <c r="B53" s="61" t="s">
        <v>330</v>
      </c>
      <c r="C53" s="84"/>
      <c r="D53" s="85"/>
      <c r="E53" s="83">
        <v>1250000</v>
      </c>
      <c r="F53" s="37" t="s">
        <v>440</v>
      </c>
    </row>
    <row r="54" spans="1:6">
      <c r="A54" s="84" t="s">
        <v>336</v>
      </c>
      <c r="B54" s="61" t="s">
        <v>337</v>
      </c>
      <c r="C54" s="84"/>
      <c r="D54" s="85">
        <v>3117343325</v>
      </c>
      <c r="E54" s="83">
        <v>720000</v>
      </c>
      <c r="F54" s="37" t="s">
        <v>440</v>
      </c>
    </row>
    <row r="55" spans="1:6">
      <c r="A55" s="84" t="s">
        <v>344</v>
      </c>
      <c r="B55" s="61" t="s">
        <v>345</v>
      </c>
      <c r="C55" s="84"/>
      <c r="D55" s="85"/>
      <c r="E55" s="83">
        <v>720000</v>
      </c>
      <c r="F55" s="37" t="s">
        <v>440</v>
      </c>
    </row>
    <row r="56" spans="1:6">
      <c r="A56" s="84"/>
      <c r="B56" s="61" t="s">
        <v>346</v>
      </c>
      <c r="C56" s="84"/>
      <c r="D56" s="85"/>
      <c r="E56" s="83">
        <v>720000</v>
      </c>
      <c r="F56" s="37" t="s">
        <v>440</v>
      </c>
    </row>
    <row r="57" spans="1:6">
      <c r="A57" s="84"/>
      <c r="B57" s="61" t="s">
        <v>349</v>
      </c>
      <c r="C57" s="84"/>
      <c r="D57" s="85">
        <v>3216055035</v>
      </c>
      <c r="E57" s="83">
        <v>720000</v>
      </c>
      <c r="F57" s="37" t="s">
        <v>440</v>
      </c>
    </row>
    <row r="58" spans="1:6">
      <c r="A58" s="84" t="s">
        <v>350</v>
      </c>
      <c r="B58" s="61" t="s">
        <v>351</v>
      </c>
      <c r="C58" s="84"/>
      <c r="D58" s="85">
        <v>3136828756</v>
      </c>
      <c r="E58" s="83">
        <v>720000</v>
      </c>
      <c r="F58" s="37" t="s">
        <v>440</v>
      </c>
    </row>
    <row r="59" spans="1:6">
      <c r="A59" s="84" t="s">
        <v>352</v>
      </c>
      <c r="B59" s="61" t="s">
        <v>353</v>
      </c>
      <c r="C59" s="84"/>
      <c r="D59" s="85"/>
      <c r="E59" s="83">
        <v>720000</v>
      </c>
      <c r="F59" s="37" t="s">
        <v>440</v>
      </c>
    </row>
    <row r="60" spans="1:6">
      <c r="A60" s="84"/>
      <c r="B60" s="61" t="s">
        <v>354</v>
      </c>
      <c r="C60" s="84"/>
      <c r="D60" s="85"/>
      <c r="E60" s="83">
        <v>720000</v>
      </c>
      <c r="F60" s="37" t="s">
        <v>440</v>
      </c>
    </row>
    <row r="61" spans="1:6">
      <c r="A61" s="84"/>
      <c r="B61" s="61" t="s">
        <v>354</v>
      </c>
      <c r="C61" s="84"/>
      <c r="D61" s="85"/>
      <c r="E61" s="83">
        <v>720000</v>
      </c>
      <c r="F61" s="37" t="s">
        <v>440</v>
      </c>
    </row>
    <row r="62" spans="1:6">
      <c r="A62" s="54" t="s">
        <v>357</v>
      </c>
      <c r="B62" s="93" t="s">
        <v>358</v>
      </c>
      <c r="C62" s="54"/>
      <c r="D62" s="94"/>
      <c r="E62" s="92">
        <v>1000000</v>
      </c>
      <c r="F62" s="37" t="s">
        <v>440</v>
      </c>
    </row>
    <row r="63" spans="1:6">
      <c r="A63" s="95" t="s">
        <v>359</v>
      </c>
      <c r="B63" s="93" t="s">
        <v>360</v>
      </c>
      <c r="C63" s="96" t="s">
        <v>287</v>
      </c>
      <c r="D63" s="97"/>
      <c r="E63" s="83">
        <v>1100000</v>
      </c>
      <c r="F63" s="37" t="s">
        <v>440</v>
      </c>
    </row>
    <row r="64" spans="1:6">
      <c r="A64" s="98" t="s">
        <v>361</v>
      </c>
      <c r="B64" s="93" t="s">
        <v>362</v>
      </c>
      <c r="C64" s="52"/>
      <c r="D64" s="99"/>
      <c r="E64" s="83">
        <v>720000</v>
      </c>
      <c r="F64" s="37" t="s">
        <v>440</v>
      </c>
    </row>
    <row r="65" spans="1:7">
      <c r="A65" s="98" t="s">
        <v>363</v>
      </c>
      <c r="B65" s="93" t="s">
        <v>364</v>
      </c>
      <c r="C65" s="52"/>
      <c r="D65" s="99"/>
      <c r="E65" s="83">
        <v>720000</v>
      </c>
      <c r="F65" s="37" t="s">
        <v>440</v>
      </c>
    </row>
    <row r="66" spans="1:7">
      <c r="A66" s="98" t="s">
        <v>365</v>
      </c>
      <c r="B66" s="93" t="s">
        <v>364</v>
      </c>
      <c r="C66" s="52"/>
      <c r="D66" s="99"/>
      <c r="E66" s="83">
        <v>720000</v>
      </c>
      <c r="F66" s="37" t="s">
        <v>440</v>
      </c>
      <c r="G66" s="127"/>
    </row>
    <row r="67" spans="1:7">
      <c r="A67" s="53" t="s">
        <v>355</v>
      </c>
      <c r="B67" s="90" t="s">
        <v>356</v>
      </c>
      <c r="C67" s="53"/>
      <c r="D67" s="91"/>
      <c r="E67" s="92"/>
    </row>
    <row r="68" spans="1:7">
      <c r="A68" s="84"/>
      <c r="B68" s="61" t="s">
        <v>335</v>
      </c>
      <c r="C68" s="84"/>
      <c r="D68" s="85"/>
      <c r="E68" s="83">
        <f>SUM(E45:E67)</f>
        <v>17210000</v>
      </c>
      <c r="G68" s="127">
        <f>(E68*12)</f>
        <v>206520000</v>
      </c>
    </row>
    <row r="69" spans="1:7">
      <c r="A69" s="96"/>
      <c r="B69" s="93"/>
      <c r="C69" s="52"/>
      <c r="D69" s="99"/>
      <c r="E69" s="83"/>
    </row>
    <row r="70" spans="1:7">
      <c r="A70" s="96"/>
      <c r="B70" s="93"/>
      <c r="C70" s="52"/>
      <c r="D70" s="99"/>
      <c r="E70" s="83"/>
    </row>
    <row r="71" spans="1:7">
      <c r="A71" s="64" t="s">
        <v>267</v>
      </c>
      <c r="B71" s="65" t="s">
        <v>268</v>
      </c>
      <c r="C71" s="66" t="s">
        <v>269</v>
      </c>
      <c r="D71" s="67"/>
      <c r="E71" s="68"/>
    </row>
    <row r="72" spans="1:7">
      <c r="A72" s="69" t="s">
        <v>270</v>
      </c>
      <c r="B72" s="70" t="s">
        <v>271</v>
      </c>
      <c r="C72" s="71" t="s">
        <v>272</v>
      </c>
      <c r="D72" s="67"/>
      <c r="E72" s="72"/>
    </row>
    <row r="73" spans="1:7">
      <c r="A73" s="73"/>
      <c r="B73" s="124"/>
      <c r="C73" s="125"/>
      <c r="D73" s="126"/>
      <c r="E73" s="74"/>
    </row>
    <row r="74" spans="1:7">
      <c r="A74" s="146" t="s">
        <v>366</v>
      </c>
      <c r="B74" s="147"/>
      <c r="C74" s="147"/>
      <c r="D74" s="141"/>
      <c r="E74" s="80"/>
    </row>
    <row r="75" spans="1:7">
      <c r="A75" s="100" t="s">
        <v>367</v>
      </c>
      <c r="B75" s="101"/>
      <c r="C75" s="101"/>
      <c r="D75" s="102"/>
      <c r="E75" s="80"/>
    </row>
    <row r="76" spans="1:7">
      <c r="A76" s="103" t="s">
        <v>368</v>
      </c>
      <c r="B76" s="61" t="s">
        <v>369</v>
      </c>
      <c r="C76" s="62"/>
      <c r="D76" s="58"/>
      <c r="E76" s="83"/>
    </row>
    <row r="77" spans="1:7">
      <c r="A77" s="103" t="s">
        <v>370</v>
      </c>
      <c r="B77" s="61" t="s">
        <v>369</v>
      </c>
      <c r="C77" s="62"/>
      <c r="D77" s="58"/>
      <c r="E77" s="83"/>
    </row>
    <row r="78" spans="1:7">
      <c r="A78" s="103" t="s">
        <v>371</v>
      </c>
      <c r="B78" s="61" t="s">
        <v>369</v>
      </c>
      <c r="C78" s="62"/>
      <c r="D78" s="58"/>
      <c r="E78" s="83"/>
    </row>
    <row r="79" spans="1:7">
      <c r="A79" s="103" t="s">
        <v>372</v>
      </c>
      <c r="B79" s="61" t="s">
        <v>369</v>
      </c>
      <c r="C79" s="62"/>
      <c r="D79" s="58"/>
      <c r="E79" s="83"/>
    </row>
    <row r="80" spans="1:7">
      <c r="A80" s="103" t="s">
        <v>373</v>
      </c>
      <c r="B80" s="61" t="s">
        <v>369</v>
      </c>
      <c r="C80" s="62"/>
      <c r="D80" s="58"/>
      <c r="E80" s="83"/>
    </row>
    <row r="81" spans="1:5">
      <c r="A81" s="103" t="s">
        <v>374</v>
      </c>
      <c r="B81" s="61" t="s">
        <v>369</v>
      </c>
      <c r="C81" s="62"/>
      <c r="D81" s="58">
        <v>3122442549</v>
      </c>
      <c r="E81" s="83"/>
    </row>
    <row r="82" spans="1:5">
      <c r="A82" s="103" t="s">
        <v>375</v>
      </c>
      <c r="B82" s="61" t="s">
        <v>369</v>
      </c>
      <c r="C82" s="62"/>
      <c r="D82" s="58"/>
      <c r="E82" s="83"/>
    </row>
    <row r="83" spans="1:5">
      <c r="A83" s="103" t="s">
        <v>376</v>
      </c>
      <c r="B83" s="61" t="s">
        <v>369</v>
      </c>
      <c r="C83" s="62"/>
      <c r="D83" s="58">
        <v>3132423685</v>
      </c>
      <c r="E83" s="83"/>
    </row>
    <row r="84" spans="1:5">
      <c r="A84" s="104" t="s">
        <v>377</v>
      </c>
      <c r="B84" s="105" t="s">
        <v>369</v>
      </c>
      <c r="C84" s="106"/>
      <c r="D84" s="99"/>
      <c r="E84" s="83"/>
    </row>
    <row r="85" spans="1:5">
      <c r="A85" s="104" t="s">
        <v>378</v>
      </c>
      <c r="B85" s="106"/>
      <c r="C85" s="106"/>
      <c r="D85" s="107"/>
      <c r="E85" s="80"/>
    </row>
    <row r="86" spans="1:5">
      <c r="A86" s="108"/>
      <c r="B86" s="106"/>
      <c r="C86" s="106"/>
      <c r="D86" s="107"/>
      <c r="E86" s="80"/>
    </row>
    <row r="87" spans="1:5">
      <c r="A87" s="139" t="s">
        <v>379</v>
      </c>
      <c r="B87" s="140"/>
      <c r="C87" s="140"/>
      <c r="D87" s="141"/>
      <c r="E87" s="80"/>
    </row>
    <row r="88" spans="1:5">
      <c r="A88" s="82"/>
      <c r="B88" s="109"/>
      <c r="C88" s="109"/>
      <c r="D88" s="102"/>
      <c r="E88" s="80"/>
    </row>
    <row r="89" spans="1:5">
      <c r="A89" s="110"/>
      <c r="B89" s="61" t="s">
        <v>380</v>
      </c>
      <c r="C89" s="62"/>
      <c r="D89" s="58"/>
      <c r="E89" s="83"/>
    </row>
    <row r="90" spans="1:5">
      <c r="A90" s="110"/>
      <c r="B90" s="61" t="s">
        <v>381</v>
      </c>
      <c r="C90" s="62"/>
      <c r="D90" s="58"/>
      <c r="E90" s="83"/>
    </row>
    <row r="91" spans="1:5">
      <c r="A91" s="110"/>
      <c r="B91" s="61" t="s">
        <v>382</v>
      </c>
      <c r="C91" s="62"/>
      <c r="D91" s="58"/>
      <c r="E91" s="83"/>
    </row>
    <row r="92" spans="1:5">
      <c r="A92" s="110" t="s">
        <v>383</v>
      </c>
      <c r="B92" s="61" t="s">
        <v>384</v>
      </c>
      <c r="C92" s="62"/>
      <c r="D92" s="58"/>
      <c r="E92" s="83"/>
    </row>
    <row r="93" spans="1:5">
      <c r="A93" s="110" t="s">
        <v>385</v>
      </c>
      <c r="B93" s="61" t="s">
        <v>384</v>
      </c>
      <c r="C93" s="62"/>
      <c r="D93" s="58"/>
      <c r="E93" s="83"/>
    </row>
    <row r="94" spans="1:5">
      <c r="A94" s="110" t="s">
        <v>386</v>
      </c>
      <c r="B94" s="61" t="s">
        <v>384</v>
      </c>
      <c r="C94" s="62"/>
      <c r="D94" s="58"/>
      <c r="E94" s="83"/>
    </row>
    <row r="95" spans="1:5">
      <c r="A95" s="110" t="s">
        <v>387</v>
      </c>
      <c r="B95" s="61" t="s">
        <v>384</v>
      </c>
      <c r="C95" s="62"/>
      <c r="D95" s="58"/>
      <c r="E95" s="83"/>
    </row>
    <row r="96" spans="1:5">
      <c r="A96" s="110"/>
      <c r="B96" s="61" t="s">
        <v>384</v>
      </c>
      <c r="C96" s="62"/>
      <c r="D96" s="58"/>
      <c r="E96" s="83"/>
    </row>
    <row r="97" spans="1:5">
      <c r="A97" s="110"/>
      <c r="B97" s="61" t="s">
        <v>384</v>
      </c>
      <c r="C97" s="62"/>
      <c r="D97" s="58"/>
      <c r="E97" s="83"/>
    </row>
    <row r="98" spans="1:5">
      <c r="A98" s="110"/>
      <c r="B98" s="61" t="s">
        <v>384</v>
      </c>
      <c r="C98" s="62"/>
      <c r="D98" s="58"/>
      <c r="E98" s="83"/>
    </row>
    <row r="99" spans="1:5">
      <c r="A99" s="111"/>
      <c r="B99" s="90" t="s">
        <v>384</v>
      </c>
      <c r="C99" s="112"/>
      <c r="D99" s="113"/>
      <c r="E99" s="83"/>
    </row>
    <row r="100" spans="1:5">
      <c r="A100" s="96"/>
      <c r="B100" s="93"/>
      <c r="C100" s="96"/>
      <c r="D100" s="114"/>
      <c r="E100" s="80"/>
    </row>
    <row r="101" spans="1:5">
      <c r="A101" s="96"/>
      <c r="B101" s="96"/>
      <c r="C101" s="96"/>
      <c r="D101" s="114"/>
      <c r="E101" s="80"/>
    </row>
    <row r="102" spans="1:5">
      <c r="A102" s="96"/>
      <c r="B102" s="96"/>
      <c r="C102" s="96"/>
      <c r="D102" s="114"/>
      <c r="E102" s="80"/>
    </row>
    <row r="103" spans="1:5">
      <c r="A103" s="52"/>
      <c r="B103" s="52"/>
      <c r="C103" s="52"/>
      <c r="D103" s="55"/>
      <c r="E103" s="80"/>
    </row>
    <row r="104" spans="1:5">
      <c r="A104" s="119"/>
      <c r="B104" s="120"/>
      <c r="C104" s="52"/>
      <c r="D104" s="55"/>
      <c r="E104" s="80"/>
    </row>
    <row r="105" spans="1:5">
      <c r="A105" s="119"/>
      <c r="B105" s="120" t="s">
        <v>273</v>
      </c>
      <c r="C105" s="52"/>
      <c r="D105" s="55"/>
      <c r="E105" s="80"/>
    </row>
    <row r="106" spans="1:5">
      <c r="A106" s="121" t="s">
        <v>274</v>
      </c>
      <c r="B106" s="121" t="s">
        <v>275</v>
      </c>
      <c r="C106" s="121"/>
      <c r="D106" s="121"/>
      <c r="E106" s="80"/>
    </row>
    <row r="107" spans="1:5">
      <c r="A107" s="95" t="s">
        <v>276</v>
      </c>
      <c r="B107" s="93" t="s">
        <v>277</v>
      </c>
      <c r="C107" s="96" t="s">
        <v>278</v>
      </c>
      <c r="D107" s="97"/>
      <c r="E107" s="83"/>
    </row>
    <row r="108" spans="1:5">
      <c r="A108" s="95" t="s">
        <v>279</v>
      </c>
      <c r="B108" s="93" t="s">
        <v>280</v>
      </c>
      <c r="C108" s="96" t="s">
        <v>281</v>
      </c>
      <c r="D108" s="97"/>
      <c r="E108" s="83"/>
    </row>
    <row r="109" spans="1:5">
      <c r="A109" s="95" t="s">
        <v>282</v>
      </c>
      <c r="B109" s="93" t="s">
        <v>283</v>
      </c>
      <c r="C109" s="96" t="s">
        <v>284</v>
      </c>
      <c r="D109" s="97">
        <v>3105376380</v>
      </c>
      <c r="E109" s="83"/>
    </row>
    <row r="110" spans="1:5">
      <c r="A110" s="52"/>
      <c r="B110" s="52"/>
      <c r="C110" s="52"/>
      <c r="D110" s="55"/>
    </row>
    <row r="111" spans="1:5">
      <c r="A111" s="95" t="s">
        <v>285</v>
      </c>
      <c r="B111" s="93" t="s">
        <v>286</v>
      </c>
      <c r="C111" s="96" t="s">
        <v>287</v>
      </c>
      <c r="D111" s="97"/>
      <c r="E111" s="83"/>
    </row>
    <row r="112" spans="1:5">
      <c r="A112" s="95" t="s">
        <v>288</v>
      </c>
      <c r="B112" s="93" t="s">
        <v>289</v>
      </c>
      <c r="C112" s="96" t="s">
        <v>290</v>
      </c>
      <c r="D112" s="97"/>
      <c r="E112" s="83"/>
    </row>
    <row r="113" spans="1:5">
      <c r="A113" s="95" t="s">
        <v>291</v>
      </c>
      <c r="B113" s="93" t="s">
        <v>292</v>
      </c>
      <c r="C113" s="96" t="s">
        <v>293</v>
      </c>
      <c r="D113" s="97">
        <v>3216277179</v>
      </c>
      <c r="E113" s="83"/>
    </row>
    <row r="114" spans="1:5">
      <c r="A114" s="95" t="s">
        <v>294</v>
      </c>
      <c r="B114" s="93" t="s">
        <v>295</v>
      </c>
      <c r="C114" s="96" t="s">
        <v>296</v>
      </c>
      <c r="D114" s="97"/>
      <c r="E114" s="83"/>
    </row>
    <row r="115" spans="1:5">
      <c r="A115" s="95" t="s">
        <v>274</v>
      </c>
      <c r="B115" s="93" t="s">
        <v>297</v>
      </c>
      <c r="C115" s="96" t="s">
        <v>298</v>
      </c>
      <c r="D115" s="97">
        <v>3104723735</v>
      </c>
      <c r="E115" s="83"/>
    </row>
    <row r="116" spans="1:5">
      <c r="A116" s="95" t="s">
        <v>299</v>
      </c>
      <c r="B116" s="93" t="s">
        <v>300</v>
      </c>
      <c r="C116" s="96" t="s">
        <v>287</v>
      </c>
      <c r="D116" s="97"/>
      <c r="E116" s="83"/>
    </row>
    <row r="117" spans="1:5">
      <c r="A117" s="95" t="s">
        <v>301</v>
      </c>
      <c r="B117" s="93" t="s">
        <v>302</v>
      </c>
      <c r="C117" s="96" t="s">
        <v>303</v>
      </c>
      <c r="D117" s="97"/>
      <c r="E117" s="83"/>
    </row>
    <row r="118" spans="1:5">
      <c r="A118" s="95" t="s">
        <v>304</v>
      </c>
      <c r="B118" s="93" t="s">
        <v>305</v>
      </c>
      <c r="C118" s="96" t="s">
        <v>303</v>
      </c>
      <c r="D118" s="97"/>
      <c r="E118" s="83"/>
    </row>
    <row r="119" spans="1:5">
      <c r="A119" s="122" t="s">
        <v>306</v>
      </c>
      <c r="B119" s="120" t="s">
        <v>307</v>
      </c>
      <c r="C119" s="52"/>
      <c r="D119" s="55">
        <v>3146158571</v>
      </c>
      <c r="E119" s="83"/>
    </row>
    <row r="120" spans="1:5">
      <c r="A120" s="52"/>
      <c r="B120" s="52"/>
      <c r="C120" s="52"/>
      <c r="D120" s="55"/>
      <c r="E120" s="80"/>
    </row>
    <row r="121" spans="1:5">
      <c r="A121" s="52"/>
      <c r="B121" s="52"/>
      <c r="C121" s="52"/>
      <c r="D121" s="55"/>
      <c r="E121" s="80"/>
    </row>
    <row r="122" spans="1:5">
      <c r="A122" s="52"/>
      <c r="B122" s="52"/>
      <c r="C122" s="52"/>
      <c r="D122" s="55"/>
      <c r="E122" s="80"/>
    </row>
    <row r="123" spans="1:5">
      <c r="A123" s="144" t="s">
        <v>410</v>
      </c>
      <c r="B123" s="144"/>
      <c r="C123" s="144"/>
      <c r="D123" s="144"/>
      <c r="E123" s="80"/>
    </row>
    <row r="124" spans="1:5">
      <c r="A124" s="52"/>
      <c r="B124" s="52"/>
      <c r="C124" s="52"/>
      <c r="D124" s="55"/>
      <c r="E124" s="80"/>
    </row>
    <row r="125" spans="1:5">
      <c r="A125" s="81" t="s">
        <v>254</v>
      </c>
      <c r="B125" s="81" t="s">
        <v>411</v>
      </c>
      <c r="C125" s="81"/>
      <c r="D125" s="81" t="s">
        <v>257</v>
      </c>
      <c r="E125" s="80"/>
    </row>
    <row r="126" spans="1:5">
      <c r="A126" s="62"/>
      <c r="B126" s="61" t="s">
        <v>412</v>
      </c>
      <c r="C126" s="62"/>
      <c r="D126" s="56">
        <v>3122172146</v>
      </c>
      <c r="E126" s="80"/>
    </row>
    <row r="127" spans="1:5">
      <c r="A127" s="62"/>
      <c r="B127" s="61"/>
      <c r="C127" s="62"/>
      <c r="D127" s="56"/>
      <c r="E127" s="80"/>
    </row>
    <row r="128" spans="1:5">
      <c r="A128" s="62" t="s">
        <v>413</v>
      </c>
      <c r="B128" s="61" t="s">
        <v>414</v>
      </c>
      <c r="C128" s="62"/>
      <c r="D128" s="56">
        <v>3122313432</v>
      </c>
      <c r="E128" s="80"/>
    </row>
    <row r="129" spans="1:5">
      <c r="A129" s="62" t="s">
        <v>415</v>
      </c>
      <c r="B129" s="61" t="s">
        <v>416</v>
      </c>
      <c r="C129" s="62" t="s">
        <v>417</v>
      </c>
      <c r="D129" s="56"/>
      <c r="E129" s="80"/>
    </row>
    <row r="130" spans="1:5">
      <c r="A130" s="62"/>
      <c r="B130" s="61" t="s">
        <v>418</v>
      </c>
      <c r="C130" s="62"/>
      <c r="D130" s="56"/>
      <c r="E130" s="80"/>
    </row>
    <row r="131" spans="1:5">
      <c r="A131" s="62" t="s">
        <v>419</v>
      </c>
      <c r="B131" s="61" t="s">
        <v>420</v>
      </c>
      <c r="C131" s="62" t="s">
        <v>421</v>
      </c>
      <c r="D131" s="56"/>
      <c r="E131" s="80"/>
    </row>
    <row r="132" spans="1:5">
      <c r="A132" s="62"/>
      <c r="B132" s="61" t="s">
        <v>420</v>
      </c>
      <c r="C132" s="62"/>
      <c r="D132" s="56"/>
      <c r="E132" s="80"/>
    </row>
    <row r="133" spans="1:5">
      <c r="A133" s="62"/>
      <c r="B133" s="61" t="s">
        <v>420</v>
      </c>
      <c r="C133" s="62"/>
      <c r="D133" s="56"/>
      <c r="E133" s="80"/>
    </row>
    <row r="134" spans="1:5">
      <c r="A134" s="62"/>
      <c r="B134" s="61" t="s">
        <v>420</v>
      </c>
      <c r="C134" s="62"/>
      <c r="D134" s="56"/>
      <c r="E134" s="80"/>
    </row>
    <row r="135" spans="1:5">
      <c r="A135" s="62" t="s">
        <v>422</v>
      </c>
      <c r="B135" s="61" t="s">
        <v>420</v>
      </c>
      <c r="C135" s="62" t="s">
        <v>423</v>
      </c>
      <c r="D135" s="56"/>
      <c r="E135" s="80"/>
    </row>
    <row r="136" spans="1:5">
      <c r="A136" s="62" t="s">
        <v>424</v>
      </c>
      <c r="B136" s="61" t="s">
        <v>425</v>
      </c>
      <c r="C136" s="62"/>
      <c r="D136" s="56">
        <v>3105389968</v>
      </c>
      <c r="E136" s="80"/>
    </row>
    <row r="137" spans="1:5">
      <c r="A137" s="62" t="s">
        <v>426</v>
      </c>
      <c r="B137" s="61" t="s">
        <v>427</v>
      </c>
      <c r="C137" s="62"/>
      <c r="D137" s="56"/>
      <c r="E137" s="80"/>
    </row>
    <row r="138" spans="1:5">
      <c r="A138" s="62"/>
      <c r="B138" s="61" t="s">
        <v>428</v>
      </c>
      <c r="C138" s="62"/>
      <c r="D138" s="56"/>
      <c r="E138" s="80"/>
    </row>
    <row r="139" spans="1:5">
      <c r="A139" s="62" t="s">
        <v>429</v>
      </c>
      <c r="B139" s="61" t="s">
        <v>430</v>
      </c>
      <c r="C139" s="62"/>
      <c r="D139" s="56"/>
      <c r="E139" s="80"/>
    </row>
    <row r="140" spans="1:5">
      <c r="A140" s="112" t="s">
        <v>431</v>
      </c>
      <c r="B140" s="90" t="s">
        <v>432</v>
      </c>
      <c r="C140" s="112"/>
      <c r="D140" s="123"/>
      <c r="E140" s="80"/>
    </row>
    <row r="141" spans="1:5">
      <c r="A141" s="96" t="s">
        <v>433</v>
      </c>
      <c r="B141" s="93" t="s">
        <v>434</v>
      </c>
      <c r="C141" s="96"/>
      <c r="D141" s="114"/>
      <c r="E141" s="80"/>
    </row>
    <row r="142" spans="1:5">
      <c r="A142" s="96"/>
      <c r="B142" s="93" t="s">
        <v>435</v>
      </c>
      <c r="C142" s="96"/>
      <c r="D142" s="114"/>
      <c r="E142" s="80"/>
    </row>
    <row r="143" spans="1:5">
      <c r="A143" s="96"/>
      <c r="B143" s="93"/>
      <c r="C143" s="96"/>
      <c r="D143" s="114"/>
      <c r="E143" s="80"/>
    </row>
    <row r="144" spans="1:5">
      <c r="A144" s="96"/>
      <c r="B144" s="96"/>
      <c r="C144" s="96"/>
      <c r="D144" s="114"/>
      <c r="E144" s="80"/>
    </row>
  </sheetData>
  <mergeCells count="6">
    <mergeCell ref="A87:D87"/>
    <mergeCell ref="A13:D13"/>
    <mergeCell ref="A123:D123"/>
    <mergeCell ref="A26:D26"/>
    <mergeCell ref="A1:E1"/>
    <mergeCell ref="A74:D74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INGRESOS_2012</vt:lpstr>
      <vt:lpstr>Adición 12</vt:lpstr>
      <vt:lpstr>Funcion</vt:lpstr>
      <vt:lpstr>GASTOS_2012</vt:lpstr>
      <vt:lpstr>Hoja1</vt:lpstr>
      <vt:lpstr>INGRESOS_2012!Área_de_impresión</vt:lpstr>
      <vt:lpstr>INGRESOS_2012!Títulos_a_imprimir</vt:lpstr>
    </vt:vector>
  </TitlesOfParts>
  <Company>AmSavS Creation´s 2008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AmSavS</dc:creator>
  <cp:lastModifiedBy>rubiurre</cp:lastModifiedBy>
  <cp:lastPrinted>2012-01-05T21:51:34Z</cp:lastPrinted>
  <dcterms:created xsi:type="dcterms:W3CDTF">2012-01-04T21:15:33Z</dcterms:created>
  <dcterms:modified xsi:type="dcterms:W3CDTF">2012-07-09T17:00:31Z</dcterms:modified>
</cp:coreProperties>
</file>