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3"/>
  </bookViews>
  <sheets>
    <sheet name="Acuerdo (2)" sheetId="1" r:id="rId1"/>
    <sheet name="Hoja2" sheetId="2" r:id="rId2"/>
    <sheet name="Personal 2005" sheetId="3" r:id="rId3"/>
    <sheet name="Acuerdo" sheetId="4" r:id="rId4"/>
  </sheets>
  <definedNames/>
  <calcPr fullCalcOnLoad="1"/>
</workbook>
</file>

<file path=xl/sharedStrings.xml><?xml version="1.0" encoding="utf-8"?>
<sst xmlns="http://schemas.openxmlformats.org/spreadsheetml/2006/main" count="926" uniqueCount="451">
  <si>
    <t>2.3.6.1</t>
  </si>
  <si>
    <t>2.3.5.11</t>
  </si>
  <si>
    <r>
      <t xml:space="preserve"> PARÁGRAFO:</t>
    </r>
    <r>
      <rPr>
        <sz val="11"/>
        <rFont val="Book Antiqua"/>
        <family val="1"/>
      </rPr>
      <t xml:space="preserve"> No obstante lo anterior la Administración deberá adoptar las medidas conducentes al pago de las sentencias en su contra, dentro de los plazos establecidos para ello, respetando en su integridad los derechos reconocidos a terceros en esta sentencia. </t>
    </r>
  </si>
  <si>
    <r>
      <t>ARTICULO SÉPTIMO:</t>
    </r>
    <r>
      <rPr>
        <sz val="11"/>
        <rFont val="Book Antiqua"/>
        <family val="1"/>
      </rPr>
      <t xml:space="preserve"> Los recursos de participación en los ingresos de la Nación no podrán ser utilizados como base para el calculo de las cuotas de auditaje de la Contraloría General de Boyacá.</t>
    </r>
  </si>
  <si>
    <t>Con cargo a las apropiaciones que implica cada rubro presupuestal, que sean afectadas con los compromisos cumplidos iniciales, se atenderán las obligaciones derivadas de estos compromisos.</t>
  </si>
  <si>
    <r>
      <t>ARTICULO DÉCIMO:</t>
    </r>
    <r>
      <rPr>
        <sz val="11"/>
        <rFont val="Book Antiqua"/>
        <family val="1"/>
      </rPr>
      <t xml:space="preserve"> Las obligaciones por concepto de servicios médicos asistenciales y de pensiones se podrán pagar con los recursos de la vigencia fiscal de 2005, cualquiera que sea el momento de su causación.</t>
    </r>
  </si>
  <si>
    <t>Cuando existan apropiaciones presupuestales en el servicio de la deuda pública, podrán efectuarsen anticipos en el pago de los contratos del empréstito.</t>
  </si>
  <si>
    <r>
      <t>ARTICULO TRECE:</t>
    </r>
    <r>
      <rPr>
        <sz val="11"/>
        <rFont val="Book Antiqua"/>
        <family val="1"/>
      </rPr>
      <t xml:space="preserve"> Cuando se requiera celebrar compromisos que cubran varias vigencias fiscales, se deberá obtener la autorización para comprometer vigencias futuras. Los recursos necesarios para desarrollar estas actividades deberán ser incorporados a los proyectos de presupuesto de la vigencia fiscal correspondiente. </t>
    </r>
  </si>
  <si>
    <r>
      <t>ARTICULO DIECISÉIS:</t>
    </r>
    <r>
      <rPr>
        <sz val="11"/>
        <rFont val="Book Antiqua"/>
        <family val="1"/>
      </rPr>
      <t xml:space="preserve"> La ejecución del Presupuesto del Municipio se hará a través del programa anual mensualizado de Caja - PAC - en forma prevista por el estatuto orgánico presupuestal y sus reglamentos</t>
    </r>
  </si>
  <si>
    <t>DEFINICIÓN DE LOS GASTOS</t>
  </si>
  <si>
    <r>
      <t>ARTICULO VEINTIDÓS:</t>
    </r>
    <r>
      <rPr>
        <sz val="11"/>
        <rFont val="Book Antiqua"/>
        <family val="1"/>
      </rPr>
      <t xml:space="preserve"> Gastos Generales.- Son los gastos relacionados con la adquisición de bienes y servicios necesarios para que el municipio cumpla con las funciones asignadas por la Constitución y la Ley, las Ordenanzas y los Acuerdos municipales.</t>
    </r>
  </si>
  <si>
    <r>
      <t>ARTICULO TREINTA Y UNO:</t>
    </r>
    <r>
      <rPr>
        <sz val="11"/>
        <rFont val="Book Antiqua"/>
        <family val="1"/>
      </rPr>
      <t xml:space="preserve"> El Alcalde, enviará la información solicitada por el Departamento Nacional de Planeación, para su seguimiento y evaluación previstos por la ley 715 de 2001.</t>
    </r>
  </si>
  <si>
    <t>Alcalde</t>
  </si>
  <si>
    <t>El ALCALDE DE EL COCUY BOYACÁ,  en uso de sus atribuciones Constitucionales y Legales y en especial las conferidas por el Decreto 111 de 1996 y:</t>
  </si>
  <si>
    <t>Sobretasa a Consumo Gasolina Motor</t>
  </si>
  <si>
    <r>
      <t>ARTICULO SEXTO:</t>
    </r>
    <r>
      <rPr>
        <sz val="11"/>
        <rFont val="Book Antiqua"/>
        <family val="1"/>
      </rPr>
      <t xml:space="preserve"> Cuando la Administración Municipal reciba una orden del embargo sobre recursos incorporados en el Presupuesto del Municipio, incluidas las transferencias de la Nación, deberá adelantar los trámites correspondientes con el fin de llevar a cabo el respectivo desembargo.   Cuando los miembros de la rama judicial ordene el embargo de recursos inembargables, la Contraloría podrá abrir juicio fiscal de cuentas para recuperar los dineros embargados por cuenta del Funcionario que ordenó el embargo.                                                                                                                                                 </t>
    </r>
  </si>
  <si>
    <r>
      <t>ARTICULO TREINTA Y DOS:</t>
    </r>
    <r>
      <rPr>
        <sz val="11"/>
        <rFont val="Book Antiqua"/>
        <family val="1"/>
      </rPr>
      <t xml:space="preserve"> Envíese el presente Proyecto al Honorable Concejo Municipal para su estudio y aprobación: </t>
    </r>
  </si>
  <si>
    <r>
      <t>ARTICULO CATORCE:</t>
    </r>
    <r>
      <rPr>
        <sz val="11"/>
        <rFont val="Book Antiqua"/>
        <family val="1"/>
      </rPr>
      <t xml:space="preserve"> Los recursos provenientes del Sistema General de Participaciones, que al sierre de la vigencia fiscal de 2005 no se encuentren comprometidos ni ejecutados, deberán asignarse en la vigencia fiscal siguiente para los fines previstos por la ley.</t>
    </r>
  </si>
  <si>
    <r>
      <t>ARTICULO TREINTA:</t>
    </r>
    <r>
      <rPr>
        <sz val="11"/>
        <rFont val="Book Antiqua"/>
        <family val="1"/>
      </rPr>
      <t xml:space="preserve"> Para la Administración de los recursos del Sistema General de  Participaciones transferidos al municipio para y  inversión social, de deberán organizar cuentas especiales en las entidades financieras, independientes del resto de cuentas.</t>
    </r>
  </si>
  <si>
    <r>
      <t xml:space="preserve">ARTICULO TERCERO.- </t>
    </r>
    <r>
      <rPr>
        <sz val="11"/>
        <rFont val="Book Antiqua"/>
        <family val="1"/>
      </rPr>
      <t xml:space="preserve">Determinar las disposiciones generales del presente Acuerdo para la vigencia fiscal comprendida </t>
    </r>
    <r>
      <rPr>
        <b/>
        <sz val="11"/>
        <rFont val="Book Antiqua"/>
        <family val="1"/>
      </rPr>
      <t xml:space="preserve"> </t>
    </r>
    <r>
      <rPr>
        <sz val="11"/>
        <rFont val="Book Antiqua"/>
        <family val="1"/>
      </rPr>
      <t>entre el primero (1) de Enero al Treinta y uno (31) de Diciembre del año 2005, de acuerdo al siguiente detalle:</t>
    </r>
    <r>
      <rPr>
        <b/>
        <sz val="11"/>
        <rFont val="Book Antiqua"/>
        <family val="1"/>
      </rPr>
      <t xml:space="preserve"> </t>
    </r>
  </si>
  <si>
    <r>
      <t xml:space="preserve">ARTICULO CUARTO.- </t>
    </r>
    <r>
      <rPr>
        <sz val="11"/>
        <rFont val="Book Antiqua"/>
        <family val="1"/>
      </rPr>
      <t>Las disposiciones generales rigen para los entes Administrativos, Rama Ejecutiva del orden Municipal, Concejo y Personería.</t>
    </r>
  </si>
  <si>
    <r>
      <t>ARTICULO QUINTO:</t>
    </r>
    <r>
      <rPr>
        <sz val="11"/>
        <rFont val="Book Antiqua"/>
        <family val="1"/>
      </rPr>
      <t xml:space="preserve">  El presente Presupuesto de Rentas contiene las estimaciones de los ingresos corrientes y recursos de capital que se esperan recaudar durante el año fiscal 2005.</t>
    </r>
  </si>
  <si>
    <r>
      <t>ARTICULO OCTAVO:</t>
    </r>
    <r>
      <rPr>
        <sz val="11"/>
        <rFont val="Book Antiqua"/>
        <family val="1"/>
      </rPr>
      <t xml:space="preserve"> Todos los actos Administrativos que expida el Alcalde, que afecten el Presupuesto del Municipio, tendrán que contar con el certificado de disponibilidad y registro Presupuestal, en los término del Estatuto Orgánico del Presupuesto y sus reglamentos. </t>
    </r>
  </si>
  <si>
    <r>
      <t>ARTICULO NOVENO:</t>
    </r>
    <r>
      <rPr>
        <sz val="11"/>
        <rFont val="Book Antiqua"/>
        <family val="1"/>
      </rPr>
      <t xml:space="preserve"> Las afectaciones al Presupuesto se harán teniendo en cuenta las prestaciones principales originada en los compromisos que se adquieran y con cargo a este rubro se cubrirán los demás costos inherentes o accesorios.</t>
    </r>
  </si>
  <si>
    <r>
      <t>ARTICULO ONCE:</t>
    </r>
    <r>
      <rPr>
        <sz val="11"/>
        <rFont val="Book Antiqua"/>
        <family val="1"/>
      </rPr>
      <t xml:space="preserve"> Los recursos destinados a programas de capacitación y bienestar social no pueden tener por objeto, crear o incrementar salarios, bonificaciones, sobre sueldos, primas, prestaciones sociales, remuneraciones extralegales o estímulos pecuniarios ocasionados que la Ley no haya establecido para los servidores públicos, ni servir para otorgar beneficios directos en dinero o en especie.</t>
    </r>
  </si>
  <si>
    <r>
      <t>ARTICULO DOCE:</t>
    </r>
    <r>
      <rPr>
        <sz val="11"/>
        <rFont val="Book Antiqua"/>
        <family val="1"/>
      </rPr>
      <t xml:space="preserve">  Los compromisos adquiridos con el cargo a las apropiaciones disponibles que cobija la siguiente vigencia fiscal, no requiere autorización de vigencias futuras. Para tal efecto deberán constituirse las respectivas reservas presupuestales en el artículo 62 de la Ley 179 de 1994 y demás normas  legales vigentes.</t>
    </r>
  </si>
  <si>
    <r>
      <t>ARTICULO QUINCE:</t>
    </r>
    <r>
      <rPr>
        <sz val="11"/>
        <rFont val="Book Antiqua"/>
        <family val="1"/>
      </rPr>
      <t xml:space="preserve">  Los certificados de la disponibilidad  Presupuestal requeridos para los créditos adicionales al Presupuesto del Municipio con recursos del mismo, serán expedidos por el Tesorero Municipal.</t>
    </r>
  </si>
  <si>
    <r>
      <t>ARTICULO DIECISIETE:</t>
    </r>
    <r>
      <rPr>
        <sz val="11"/>
        <rFont val="Book Antiqua"/>
        <family val="1"/>
      </rPr>
      <t xml:space="preserve"> Las apropiaciones incluidas en el presupuesto general del municipio, son autorizaciones máximas de gasto que el Concejo aprueba para ser ejecutadas o comprometidas durante la vigencia fiscal de 2005. Después del 31 de diciembre de 2005 estas autorizaciones expiran y, en consecuencia, no podrán comprometerse, adicionarse, transferirse, ni contracreditarse. Al cierre de la vigencia fiscal cada sección constituirá las reservas presupuestales con los compromisos que al 31 de diciembre no se hayan cumplido, siempre y cuando estén legalmente contraídos y desarrollen el objeto de la apropiación. Las reservas presupuestales sólo podrán utilizarse para cancelar los compromisos que les dieron origen.</t>
    </r>
  </si>
  <si>
    <r>
      <t>ARTICULO DIECIOCHO:</t>
    </r>
    <r>
      <rPr>
        <sz val="11"/>
        <rFont val="Book Antiqua"/>
        <family val="1"/>
      </rPr>
      <t xml:space="preserve"> Las cuentas por pagar y las reservas presupuestales correspondientes a la vigencia fiscal de 2004 que no hubieren sido ejecutadas a 3i de diciembre de 2005 expirarán sin excepción. </t>
    </r>
  </si>
  <si>
    <r>
      <t>ARTICULO DIECINUEVE:</t>
    </r>
    <r>
      <rPr>
        <sz val="11"/>
        <rFont val="Book Antiqua"/>
        <family val="1"/>
      </rPr>
      <t xml:space="preserve"> Gastos de Funcionamiento.- Son aquellos que tienen por objeto atender las necesidades del municipio para cumplir a cabalidad con las funciones asignadas en la Constitución, la Ley, las Ordenanzas y los Acuerdos Municipales.</t>
    </r>
  </si>
  <si>
    <r>
      <t xml:space="preserve">ARTICULO VEINTE: </t>
    </r>
    <r>
      <rPr>
        <sz val="11"/>
        <rFont val="Book Antiqua"/>
        <family val="1"/>
      </rPr>
      <t>Gastos de Personal.- Corresponden a aquellos gastos que debe hacer el municipio como contraprestación de los servicios que recibe por una relación laboral o a través de contratos.</t>
    </r>
  </si>
  <si>
    <r>
      <t>ARTICULO VEINTIUNO:</t>
    </r>
    <r>
      <rPr>
        <sz val="11"/>
        <rFont val="Book Antiqua"/>
        <family val="1"/>
      </rPr>
      <t xml:space="preserve"> Contribuciones Inherentes a la Nómina._ Corresponde a las contribuciones legales que debe hacer el municipio como empleador, que tiene como base la nómina de personal de planta, tales como, SENA, ICBF, ESAP, Cajas de Compensación Familiar, Fondos Administradores de Cesantías y Pensiones, Empresas Promotoras de Salud, así como, las administradoras de aportes que se destinan para accidentes de trabajo y enfermedad profesional. </t>
    </r>
  </si>
  <si>
    <r>
      <t xml:space="preserve">ARTICULO VEINTITRÉS: </t>
    </r>
    <r>
      <rPr>
        <sz val="11"/>
        <rFont val="Book Antiqua"/>
        <family val="1"/>
      </rPr>
      <t xml:space="preserve">Transferencias Corrientes.- Son recursos que transfieren los órganos a entidades nacionales o internacionales, públicas o privadas, con fundamento en un mandato legal. De igual forma, involucra las apropiaciones destinadas a la previsión y seguridad social, cuando el órgano asume directamente la atención de la misma. </t>
    </r>
  </si>
  <si>
    <r>
      <t>ARTICULO VEINTICUATRO:</t>
    </r>
    <r>
      <rPr>
        <sz val="11"/>
        <rFont val="Book Antiqua"/>
        <family val="1"/>
      </rPr>
      <t xml:space="preserve"> Gastos de Inversión.- Son aquellas erogaciones susceptibles de causal réditos o de ser de algún modo económicamente productivas, o que tengan cuerpo de bienes de utilización perdurable, llamados también de capital por oposición a los de funcionamiento, que se hayan destinado por lo común a extinguirse con su empleo. Asimismo, aquellos gastos destinados a crear infraestructura social. La característica fundamental de este gasto debe ser que su asignación permita acrecentar la capacidad de producción y productividad en el campo de la estructura física, económica y social.  </t>
    </r>
  </si>
  <si>
    <r>
      <t>ARTICULO VEINTICINCO:</t>
    </r>
    <r>
      <rPr>
        <sz val="11"/>
        <rFont val="Book Antiqua"/>
        <family val="1"/>
      </rPr>
      <t xml:space="preserve"> Los conceptos de ingresos y gastos no definidos anteriormente que figuren en este presupuesto, solo podrán efectarsen para los fines propios correspondientes a su denominación conforme a su fundamento en forma legal.</t>
    </r>
  </si>
  <si>
    <r>
      <t>ARTICULO SEIS:</t>
    </r>
    <r>
      <rPr>
        <sz val="11"/>
        <rFont val="Book Antiqua"/>
        <family val="1"/>
      </rPr>
      <t xml:space="preserve"> El Gobierno Municipal dictará el Decreto de liquidación del presupuesto general del municipio en donde definirá los ingresos y gastos. Corregirá los errores aritméticos, así mismo, cuando las partidas que se incorporen en numerales rentísticos y capítulos que no correspondan a su naturaleza, las ubicará en el sitio que corresponda. Este decreto se acompañará con un anexo que tendrá el detalle del gasto para el año.</t>
    </r>
  </si>
  <si>
    <r>
      <t>ARTICULO VEINTISIETE:</t>
    </r>
    <r>
      <rPr>
        <sz val="11"/>
        <rFont val="Book Antiqua"/>
        <family val="1"/>
      </rPr>
      <t xml:space="preserve"> Las apropiaciones establecidas en el presente Presupuesto se ejecutarán estrictamente conforme al fin para el cual fueron  programadas.</t>
    </r>
  </si>
  <si>
    <r>
      <t xml:space="preserve">ARTICULO VEINTIOCHO: </t>
    </r>
    <r>
      <rPr>
        <sz val="11"/>
        <rFont val="Book Antiqua"/>
        <family val="1"/>
      </rPr>
      <t xml:space="preserve"> El ordenador del Gasto y  El Tesorero Municipal  solidariamente serán responsables de los pagos que efectúen sin el lleno de los requisitos legales.</t>
    </r>
  </si>
  <si>
    <r>
      <t>ARTICULO VEINTINUEVE:</t>
    </r>
    <r>
      <rPr>
        <sz val="11"/>
        <rFont val="Book Antiqua"/>
        <family val="1"/>
      </rPr>
      <t xml:space="preserve"> El ordenador del  gasto, el Tesorero Municipal y demás funcionarios, que estando disponibles los fondos y legalizados los compromisos, demoren sin justa causa la cancelación o pago, incurrirá en causal de mala conducta. </t>
    </r>
  </si>
  <si>
    <t xml:space="preserve"> Dado en el Despacho de la Alcaldía a los tres (03) días del mes de noviembre de dos mil  cuatro (2004).</t>
  </si>
  <si>
    <t xml:space="preserve">Delineación y Urbanismo </t>
  </si>
  <si>
    <t>Degüello de Ganado Menor</t>
  </si>
  <si>
    <t xml:space="preserve">calamidades conexas y atención y prevención de </t>
  </si>
  <si>
    <t>Multas de Control Disciplinario</t>
  </si>
  <si>
    <t>TRANSFERENCIAS PARA INVERSIÓN</t>
  </si>
  <si>
    <t>SGP ALIMENTACIÓN ESCOLAR</t>
  </si>
  <si>
    <t>SGP PROPÓSITO GENERAL FORZOSA INVERSIÓN</t>
  </si>
  <si>
    <t>DE SOLIDARIDAD Y GARANTÍAS</t>
  </si>
  <si>
    <t>RECURSOS DEL CRÉDITO</t>
  </si>
  <si>
    <t>Crédito Interno</t>
  </si>
  <si>
    <t>Crédito Externo</t>
  </si>
  <si>
    <t>CONTRIBUCIONES INHERENTES A LA NOMINA</t>
  </si>
  <si>
    <t>CONTRIBUCIONES INHERENTES A LA NÓMINA</t>
  </si>
  <si>
    <t>FUENTES DE FINANCIACIÓN</t>
  </si>
  <si>
    <t>LIBRE INVERSIÓN</t>
  </si>
  <si>
    <t>Subprograma: Mejoramiento de Infraestructura</t>
  </si>
  <si>
    <t>Subprograma: Salud Subsidiada</t>
  </si>
  <si>
    <t>PROGRAMA AGUA POTABLE Y SANEAMIENTO BÁSICO</t>
  </si>
  <si>
    <t>Subsidio a Demanda de SPD - Estratos 1 y 2</t>
  </si>
  <si>
    <t>Subprogra: Disposición Final de Residuos Sólidos y Líquidos</t>
  </si>
  <si>
    <t>Construcción Planta de Tratamiento Aguas Residuales</t>
  </si>
  <si>
    <t xml:space="preserve">Subprograma: Reserva de Áreas Estratégicas para la </t>
  </si>
  <si>
    <t>Adquisición de Áreas de Recarga de Acuíferos</t>
  </si>
  <si>
    <t>Control, Vigilancia y Protección de las Áreas Adquiridas</t>
  </si>
  <si>
    <t xml:space="preserve">PROGRAMA UNIVERSALIZACIÓN DE LA PRACTICA </t>
  </si>
  <si>
    <t>Subprograma: Mejoramiento Infraestructura</t>
  </si>
  <si>
    <t xml:space="preserve">Creación Escuelas de Formación Musical y Artística </t>
  </si>
  <si>
    <t>DISPOSICIONES GENERALES</t>
  </si>
  <si>
    <t>REPUBLICA DE COLOMBIA</t>
  </si>
  <si>
    <t>DEPARTAMENTO DE BOYACÁ</t>
  </si>
  <si>
    <t>MUNICIPIO DE EL COCUY</t>
  </si>
  <si>
    <t>ALCALDÍA</t>
  </si>
  <si>
    <t>CONSIDERANDO</t>
  </si>
  <si>
    <t>PRIMERA PARTE</t>
  </si>
  <si>
    <t>PRESUPUESTO DE INGRESOS, RENTAS Y RECURSOS DE CAPITAL</t>
  </si>
  <si>
    <t>Y UNIDAD DE SERVICIOS PÚBLICOS</t>
  </si>
  <si>
    <t>CAPITULO PRIMERO</t>
  </si>
  <si>
    <t>INGRESOS CORRIENTES</t>
  </si>
  <si>
    <t>INGRESOS</t>
  </si>
  <si>
    <t>INGRESOS TRIBUTARIOS</t>
  </si>
  <si>
    <t>IMPUESTOS DIRECTOS</t>
  </si>
  <si>
    <t>Predial Unificado</t>
  </si>
  <si>
    <t>IMPUESTOS INDIRECTOS</t>
  </si>
  <si>
    <t>Industria y comercio</t>
  </si>
  <si>
    <t>Avisos y Tableros</t>
  </si>
  <si>
    <t>Espectáculos públicos</t>
  </si>
  <si>
    <t>INGRESOS NO TRIBUTARIOS</t>
  </si>
  <si>
    <t>TASAS</t>
  </si>
  <si>
    <t>FONDOS ESPECIALES</t>
  </si>
  <si>
    <t>Fondo de Redistribución del Ingreso</t>
  </si>
  <si>
    <t>SGP EDUCACIÓN</t>
  </si>
  <si>
    <t>SGP SALUD</t>
  </si>
  <si>
    <t>Degüello Ganado Mayor</t>
  </si>
  <si>
    <t>CAPITULO SEGUNDO</t>
  </si>
  <si>
    <t>RECURSOS DE CAPITAL</t>
  </si>
  <si>
    <t>RECURSOS DEL BALANCE</t>
  </si>
  <si>
    <t>Cancelación de Reservas</t>
  </si>
  <si>
    <t>DONACIONES</t>
  </si>
  <si>
    <t>CAPITULO TERCERO</t>
  </si>
  <si>
    <t>UNIDAD DE SERVICIOS PÚBLICOS</t>
  </si>
  <si>
    <t>UNIDAD MUNICIPAL DE SERVICIOS PÚBLICOS</t>
  </si>
  <si>
    <t>TASAS Y SUBSIDIOS</t>
  </si>
  <si>
    <t>Servicio de Acueducto</t>
  </si>
  <si>
    <t>Servicio de Alcantarillado</t>
  </si>
  <si>
    <t>Servicio de Aseo</t>
  </si>
  <si>
    <t>SEGUNDA PARTE</t>
  </si>
  <si>
    <t>PRESUPUESTO DE GASTOS</t>
  </si>
  <si>
    <t>GASTOS DE FUNCIONAMIENTO</t>
  </si>
  <si>
    <t>CONCEJO MUNICIPAL</t>
  </si>
  <si>
    <t>GASTOS GENERALES</t>
  </si>
  <si>
    <t>TRANSFERENCIAS</t>
  </si>
  <si>
    <t>PERSONERÍA MUNICIPAL</t>
  </si>
  <si>
    <t>ALCALDÍA MUNICIPAL</t>
  </si>
  <si>
    <t>2.2.1.</t>
  </si>
  <si>
    <t>2.3.5</t>
  </si>
  <si>
    <t>GASTOS DE INVERSIÓN</t>
  </si>
  <si>
    <t>SECTOR EDUCACIÓN</t>
  </si>
  <si>
    <t>Subsidio Escolar</t>
  </si>
  <si>
    <t>SECTOR SALUD</t>
  </si>
  <si>
    <t>AGUA POTABLE Y SANEAMIENTO BÁSICO 41%</t>
  </si>
  <si>
    <t>CULTURA 3% de P.G</t>
  </si>
  <si>
    <t>Servicio de asistencia técnica agropecuaria</t>
  </si>
  <si>
    <t>Promoción de mecanismos de asociación de pequeños productores</t>
  </si>
  <si>
    <t>Programas de Extensión Rural</t>
  </si>
  <si>
    <t>Mejoramiento de la red vial rural</t>
  </si>
  <si>
    <t>Mejoramiento de la red vial urbana</t>
  </si>
  <si>
    <t>Mantenimiento caminos de herradura</t>
  </si>
  <si>
    <t>Equipamiento Municipal</t>
  </si>
  <si>
    <t>Adecuación plaza de mercado</t>
  </si>
  <si>
    <t>Mantenimiento edificio municipal</t>
  </si>
  <si>
    <t>Mantenimiento otros inmuebles del municipio</t>
  </si>
  <si>
    <t>Fortalecimiento  Institucional</t>
  </si>
  <si>
    <t>Capacitación funcionarios Municipales</t>
  </si>
  <si>
    <t>Capacitación para la participación ciudadana</t>
  </si>
  <si>
    <t>Prevención y atención de desastres rural</t>
  </si>
  <si>
    <t>Promover asociaciones para el desarrollo empresarial e industrial Rural</t>
  </si>
  <si>
    <t>Capacitación y asesoría empresarial</t>
  </si>
  <si>
    <t>Servicios públicos</t>
  </si>
  <si>
    <t>En Materia Ambiental</t>
  </si>
  <si>
    <t>Financiación proyectos de irrigación</t>
  </si>
  <si>
    <t>Atención a grupos vulnerables</t>
  </si>
  <si>
    <t>Atención a la población desplazada</t>
  </si>
  <si>
    <t>Alimentación escolar</t>
  </si>
  <si>
    <t>MARIO DANILO BUITRAGO ZALDUA</t>
  </si>
  <si>
    <t xml:space="preserve">Ocupación de vías </t>
  </si>
  <si>
    <t>Rifas, Apuestas, Sorteos</t>
  </si>
  <si>
    <t>Registro de Marcas y Herretes</t>
  </si>
  <si>
    <t>Contribución del 5% sobre Contratos</t>
  </si>
  <si>
    <t>Plaza de Mercado</t>
  </si>
  <si>
    <t>Plaza de Ferias</t>
  </si>
  <si>
    <t>Matadero Público</t>
  </si>
  <si>
    <t>Licencias para Trasporte de Ganado</t>
  </si>
  <si>
    <t>Licencias y Patentes de Funcionamiento</t>
  </si>
  <si>
    <t>Expedición de Certificados y Paz y Salvos</t>
  </si>
  <si>
    <t>Publicaciones</t>
  </si>
  <si>
    <t>Venta de Bienes y Servicios</t>
  </si>
  <si>
    <t>Arrendamientos</t>
  </si>
  <si>
    <t>Alquiler de Maquinaria y Equipo</t>
  </si>
  <si>
    <t>Otras Tasas</t>
  </si>
  <si>
    <t>MULTAS Y SANCIONES</t>
  </si>
  <si>
    <t>Transito y Transporte</t>
  </si>
  <si>
    <t>Multas de Gobierno</t>
  </si>
  <si>
    <t>Multas por Ocupación de Vías</t>
  </si>
  <si>
    <t>Intereses Moratorios</t>
  </si>
  <si>
    <t>Otras Multas y Sanciones</t>
  </si>
  <si>
    <t>TASAS, MULTAS Y CONTRIBUCIONES</t>
  </si>
  <si>
    <t>CONTRIBUCIONES</t>
  </si>
  <si>
    <t>Contribución Especial por Valorización</t>
  </si>
  <si>
    <t>Otras Contribuciones</t>
  </si>
  <si>
    <t>TRANSFERENCIAS PARA FUNCIONAMIENTO</t>
  </si>
  <si>
    <t>SGP Propósito General Libre Destinación</t>
  </si>
  <si>
    <t>De Vehículos Automotores</t>
  </si>
  <si>
    <t>SGP SALUD SUBSIDIO A LA DEMANDA</t>
  </si>
  <si>
    <t>SGP Salud Continuidad</t>
  </si>
  <si>
    <t>SGP Salud Ampliación</t>
  </si>
  <si>
    <t>SGP SALUD PUBLICA</t>
  </si>
  <si>
    <t xml:space="preserve">SGP Agua Potable </t>
  </si>
  <si>
    <t>SGP Deporte</t>
  </si>
  <si>
    <t>SGP Cultura</t>
  </si>
  <si>
    <t>SGP Otras Inversiones de Propósito General</t>
  </si>
  <si>
    <t>SSRS Continuidad</t>
  </si>
  <si>
    <t>SSRS Ampliación</t>
  </si>
  <si>
    <t>PARTICIPACIONES</t>
  </si>
  <si>
    <t>Empresa para la Salud ETESA</t>
  </si>
  <si>
    <t>Subcuenta de Solidaridad  - Régimen Subsidiado</t>
  </si>
  <si>
    <t>Recuperación de Cartera</t>
  </si>
  <si>
    <t>Reintegros</t>
  </si>
  <si>
    <t>VENTA DE ACTIVOS</t>
  </si>
  <si>
    <t>Venta de Terrenos</t>
  </si>
  <si>
    <t>Venta de Maquinaria y Equipo</t>
  </si>
  <si>
    <t>RENDIMIENTOS POR OPERACIONES FINANCIERAS</t>
  </si>
  <si>
    <t>Intereses</t>
  </si>
  <si>
    <t>Provenientes de Recursos Libre Destinación</t>
  </si>
  <si>
    <t>Provenientes de Recursos Destinación Específica</t>
  </si>
  <si>
    <t>De Particulares y Organismos Privados</t>
  </si>
  <si>
    <t>De Organismos Internacionales</t>
  </si>
  <si>
    <t>COOFINANCIACIONES</t>
  </si>
  <si>
    <t>Del Nivel Nacional</t>
  </si>
  <si>
    <t>Del Nivel Departamental</t>
  </si>
  <si>
    <t>Red de Solidaridad</t>
  </si>
  <si>
    <t xml:space="preserve">GASTOS </t>
  </si>
  <si>
    <t>GASTOS DE PERSONAL</t>
  </si>
  <si>
    <t>Sector Agropecuario</t>
  </si>
  <si>
    <t>En materia de transporte</t>
  </si>
  <si>
    <t>En materia centro de reclusión</t>
  </si>
  <si>
    <t>Convenio INPEC</t>
  </si>
  <si>
    <t>En Prevención y atención de desastres</t>
  </si>
  <si>
    <t>En promoción del desarrollo municipal</t>
  </si>
  <si>
    <t>Desarrollo Comunitario</t>
  </si>
  <si>
    <t xml:space="preserve">En Vivienda </t>
  </si>
  <si>
    <t>En justicia</t>
  </si>
  <si>
    <t>Financiación Inspección de Policía</t>
  </si>
  <si>
    <t>En orden público, seguridad, convivencia ciudadana</t>
  </si>
  <si>
    <t xml:space="preserve">Plan de Atención Básica y complementarios salud pública </t>
  </si>
  <si>
    <t xml:space="preserve">Apoyo restaurantes escolares </t>
  </si>
  <si>
    <t>TRANSFERENCIAS CORRIENTES</t>
  </si>
  <si>
    <t>A las apuestas de toda clase de juegos permitidos</t>
  </si>
  <si>
    <t>desastres</t>
  </si>
  <si>
    <t>Nomenclatura</t>
  </si>
  <si>
    <t>Uso del Subsuelo</t>
  </si>
  <si>
    <t>Publicidad Exterior</t>
  </si>
  <si>
    <t>Sobretasa para la prevención y control de incendios,</t>
  </si>
  <si>
    <t>Sobretasa Contribución del desarrollo</t>
  </si>
  <si>
    <t>Pesas y medidas</t>
  </si>
  <si>
    <t xml:space="preserve">   </t>
  </si>
  <si>
    <t>2.2.2</t>
  </si>
  <si>
    <t>2.2.3.</t>
  </si>
  <si>
    <t>2.3</t>
  </si>
  <si>
    <t>2.3.1</t>
  </si>
  <si>
    <t>2.3.2</t>
  </si>
  <si>
    <t>2.3.3</t>
  </si>
  <si>
    <t>2.3.4</t>
  </si>
  <si>
    <t xml:space="preserve">Mejoramiento de vivienda de interés social </t>
  </si>
  <si>
    <t>Pago Servicio de Alumbrado Público</t>
  </si>
  <si>
    <t>OTRAS INVERSIONES DE PROPÓSITO GENERAL 42%</t>
  </si>
  <si>
    <t>Pavimentación Vía Cocuy - Límites Panqueba</t>
  </si>
  <si>
    <t>2.3.1.1</t>
  </si>
  <si>
    <t>2.3.1.1.1</t>
  </si>
  <si>
    <t>2.3.1.1.1.1</t>
  </si>
  <si>
    <t>Mantenimiento Establecimientos Educativos</t>
  </si>
  <si>
    <t>2.3.1.1.1.2</t>
  </si>
  <si>
    <t>Ampliación Establecimientos Educativos</t>
  </si>
  <si>
    <t>2.3.1.1.2</t>
  </si>
  <si>
    <t>Subprograma: Canasta Educativa</t>
  </si>
  <si>
    <t>2.3.1.1.2.1</t>
  </si>
  <si>
    <t xml:space="preserve">Dotación establecimientos educativos </t>
  </si>
  <si>
    <t>2.3.1.1.2.2</t>
  </si>
  <si>
    <t>Transporte Escolar</t>
  </si>
  <si>
    <t>2.3.1.1.2.3</t>
  </si>
  <si>
    <t>2.3.1.1.3</t>
  </si>
  <si>
    <t>Subprograma: Calidad Educativa</t>
  </si>
  <si>
    <t>2.3.1.1.3.1</t>
  </si>
  <si>
    <t>2.3.1.1.3.2</t>
  </si>
  <si>
    <t>Cofinanciacion Proyectos del Sector Educativo</t>
  </si>
  <si>
    <t>2.3.2.1</t>
  </si>
  <si>
    <t xml:space="preserve">PROGRAMA MEJORAMIENTO DE LA CALIDAD </t>
  </si>
  <si>
    <t>2.3.2.1.1</t>
  </si>
  <si>
    <t>2.3.2.1.1.1</t>
  </si>
  <si>
    <t>Continuidad Régimen Subsidiado</t>
  </si>
  <si>
    <t>Subprograma: Plan de Atención Básica y Salud pública</t>
  </si>
  <si>
    <t>2.3.2.1.2</t>
  </si>
  <si>
    <t>2.3.2.1.2.1</t>
  </si>
  <si>
    <t>2.3.3.1</t>
  </si>
  <si>
    <t>2.3.3.1.1</t>
  </si>
  <si>
    <t>y calidad de acueductos</t>
  </si>
  <si>
    <t xml:space="preserve">Subprograma: Mejoramiento de Infraestructura, cobertura </t>
  </si>
  <si>
    <t>2.3.3.1.2</t>
  </si>
  <si>
    <t>2.3.3.1.2.1</t>
  </si>
  <si>
    <t>Adecuación Planta de Tratamiento de Residuos Sólidos</t>
  </si>
  <si>
    <t>2.3.3.1.2.2</t>
  </si>
  <si>
    <t>Ampliación Alcantarillado Urbano</t>
  </si>
  <si>
    <t>2.3.3.1.2.3</t>
  </si>
  <si>
    <t>Disposición Final de Residuos Sólidos</t>
  </si>
  <si>
    <t>2.3.3.1.3</t>
  </si>
  <si>
    <t>Subprograma: Saneamiento Básico</t>
  </si>
  <si>
    <t>2.3.3.1.3.1</t>
  </si>
  <si>
    <t>Saneamiento Básico</t>
  </si>
  <si>
    <t>2.3.3.1.4</t>
  </si>
  <si>
    <t>2.3.3.1.4.1</t>
  </si>
  <si>
    <t xml:space="preserve">Sostenibilidad de Acueductos </t>
  </si>
  <si>
    <t>2.3.3.1.3.2</t>
  </si>
  <si>
    <t>Remodelación Acueducto Urbano</t>
  </si>
  <si>
    <t>Estudios y Diseños Construcción de Acueductos</t>
  </si>
  <si>
    <t>Coofinanciación Proyectos del Sector</t>
  </si>
  <si>
    <t>Control a la Calidad del Agua</t>
  </si>
  <si>
    <t>2.3.3.1.1.1</t>
  </si>
  <si>
    <t>2.3.3.1.1.2</t>
  </si>
  <si>
    <t>2.3.3.1.1.3</t>
  </si>
  <si>
    <t>2.3.3.1.1.4</t>
  </si>
  <si>
    <t>2.3.3.1.1.5</t>
  </si>
  <si>
    <t>DEPORTE 4% DE P.G</t>
  </si>
  <si>
    <t>DEPORTIVA Y RECREATIVA</t>
  </si>
  <si>
    <t xml:space="preserve">Subprograma: Mejoramiento Infraestructura </t>
  </si>
  <si>
    <t xml:space="preserve">Construcción Campos Deportivos </t>
  </si>
  <si>
    <t xml:space="preserve">Mantenimiento campos deportivos </t>
  </si>
  <si>
    <t>Subprograma: Dotación</t>
  </si>
  <si>
    <t>Dotación elementos deportivos Escuelas de Formación</t>
  </si>
  <si>
    <t xml:space="preserve">Dotación elementos deportivos a  establecimientos educativos </t>
  </si>
  <si>
    <t xml:space="preserve">Apoyo a eventos deportivos y recreativos </t>
  </si>
  <si>
    <t>Subprograma: Aprovechamiento del Tiempo Libre</t>
  </si>
  <si>
    <t xml:space="preserve">Continuación Construcción Villa Olímpica </t>
  </si>
  <si>
    <t xml:space="preserve">PROGRAMA FORTALECIMIENTO DE LAS EXPRESIONES </t>
  </si>
  <si>
    <t>CULTURALES</t>
  </si>
  <si>
    <t>2.3.4.1</t>
  </si>
  <si>
    <t>2.3.4.1.1</t>
  </si>
  <si>
    <t>2.3.4.1.1.1</t>
  </si>
  <si>
    <t xml:space="preserve">Mantenimiento escenarios culturales municipales </t>
  </si>
  <si>
    <t>2.3.4.1.2</t>
  </si>
  <si>
    <t>2.3.4.1.2.1</t>
  </si>
  <si>
    <t>Subprograma: Fomento de la cultura y de las Artes</t>
  </si>
  <si>
    <t>Creación Escuelas de Formación Deportiva</t>
  </si>
  <si>
    <t>Apoyo Banda de Vientos</t>
  </si>
  <si>
    <t>2.3.4.1.2.2</t>
  </si>
  <si>
    <t>2.3.4.1.2.3</t>
  </si>
  <si>
    <t>2.3.4.1.3</t>
  </si>
  <si>
    <t>2.3.4.1.3.1</t>
  </si>
  <si>
    <t>Dotación Escuelas de Formación Cultural</t>
  </si>
  <si>
    <t>2.3.4.1.3.2</t>
  </si>
  <si>
    <t>Dotación para las Actividades Artísticas</t>
  </si>
  <si>
    <t>Promoción a Eventos Culturales y Artísticos</t>
  </si>
  <si>
    <t>Programa de apoyo integral a grupos de población vulnerable</t>
  </si>
  <si>
    <t xml:space="preserve">Prevención y atención de desastres  </t>
  </si>
  <si>
    <t>2.3.3.1.1.6</t>
  </si>
  <si>
    <t>Remodelación Acueductos Municipales</t>
  </si>
  <si>
    <t>2.3.3.1.2.4</t>
  </si>
  <si>
    <t>Remodelación Red de Alcantarillado Urbano</t>
  </si>
  <si>
    <t>2.3.3.1.2.5</t>
  </si>
  <si>
    <t>Preservación del Orden Público</t>
  </si>
  <si>
    <t>SGP</t>
  </si>
  <si>
    <t>2.3.5.1</t>
  </si>
  <si>
    <t>2.3.5.2</t>
  </si>
  <si>
    <t>2.3.5.3</t>
  </si>
  <si>
    <t>2.3.5.4</t>
  </si>
  <si>
    <t>2.3.5.5</t>
  </si>
  <si>
    <t>2.3.5.6</t>
  </si>
  <si>
    <t>2.3.5.7</t>
  </si>
  <si>
    <t>2.3.5.8</t>
  </si>
  <si>
    <t>2.3.5.9</t>
  </si>
  <si>
    <t>2.3.5.10</t>
  </si>
  <si>
    <t>2.3.5.11.</t>
  </si>
  <si>
    <t>2.3.5.12</t>
  </si>
  <si>
    <t>2.3.5.13</t>
  </si>
  <si>
    <t>2.3.5.14</t>
  </si>
  <si>
    <t>2.3.6</t>
  </si>
  <si>
    <t>TOTAL</t>
  </si>
  <si>
    <t>SGP LIBRE</t>
  </si>
  <si>
    <t>Apoyo a la Gestión Local</t>
  </si>
  <si>
    <t>FUNCIONA</t>
  </si>
  <si>
    <t>CONCEJO</t>
  </si>
  <si>
    <t>ANUAL</t>
  </si>
  <si>
    <t>VACACIONES</t>
  </si>
  <si>
    <t>NAVIDAD</t>
  </si>
  <si>
    <t>INDEMNIZA VACACIO</t>
  </si>
  <si>
    <t>PERSONERIA</t>
  </si>
  <si>
    <t>ALCALDIA</t>
  </si>
  <si>
    <t>USP</t>
  </si>
  <si>
    <t>INSPECCION</t>
  </si>
  <si>
    <t>SENA, ESAP ….</t>
  </si>
  <si>
    <t>SALUD</t>
  </si>
  <si>
    <t>PENSIONES</t>
  </si>
  <si>
    <t>CESANTIAS</t>
  </si>
  <si>
    <t>RIEGOS</t>
  </si>
  <si>
    <t>Salario Base para ICBF</t>
  </si>
  <si>
    <t>Contibucione inheren</t>
  </si>
  <si>
    <t>Gastos de Personal</t>
  </si>
  <si>
    <t>PENSIONADOS</t>
  </si>
  <si>
    <t>Tranferencia Corriente</t>
  </si>
  <si>
    <t>BONIFI.  POR DIRECCI.</t>
  </si>
  <si>
    <t>HONORARIOS</t>
  </si>
  <si>
    <t>JORNALES</t>
  </si>
  <si>
    <t>TOTAL LIBRE INVER</t>
  </si>
  <si>
    <t>LEY 617</t>
  </si>
  <si>
    <t>LIBRE DESTINACION</t>
  </si>
  <si>
    <t>Ing Propios</t>
  </si>
  <si>
    <t>HONORARIO CONCE</t>
  </si>
  <si>
    <t>SUBSIDIO TRANSPO</t>
  </si>
  <si>
    <t>PROYECTO DE ACUERDO No. 026</t>
  </si>
  <si>
    <t>(Noviembre 3 de 2004)</t>
  </si>
  <si>
    <t>POR MEDIO DEL CUAL SE FIJA EL PRESUPUESTO DE INGRESOS Y GASTOS DE EL MUNICIPIO DE EL COCUY, BOYACÁ, PARA LA VIGENCIA FISCAL COMPRENDIDA ENTRE EL PRIMERO (1) DE ENERO Y EL TREINTA Y UNO (31) DE DICIEMBRE DE (2005).</t>
  </si>
  <si>
    <t>a) Que de conformidad con el artículo 346 de la Constitución Política de Colombia "El Gobierno formulará anualmente el presupuesto de rentas y ley de apropiaciones que deberá corresponder al Plan de Desarrollo, y lo presentará al Concejo dentro de los primeros diez días de sesiones".</t>
  </si>
  <si>
    <t>b) Que atendiendo las orientaciones del Gobierno Central, el presupuesto para el año 2005 se debe conformar teniendo como base las asignaciones del Sistema General de Participaciones del año 2004.</t>
  </si>
  <si>
    <t>d) Que mediante Decreto número de 056 del 26 de octubre de 2004, el municipio de El Cocuy, fue clasificado en 6° categoría para el año 2005.</t>
  </si>
  <si>
    <t xml:space="preserve">POR LO ANTERIOR MENTE EXPUESTO </t>
  </si>
  <si>
    <t>PROYECTA</t>
  </si>
  <si>
    <t>c) Que de conformidad con el Artículo 14 del Decreto 568 de 1996  "El proyecto de presupuesto de Inversiones se presentará al Concejo clasificado en programas y subprogramas".</t>
  </si>
  <si>
    <t>TOTAL DE PRES. RENTAS, INGRESOS Y RECUR. CAPITAL</t>
  </si>
  <si>
    <t xml:space="preserve">PROGRAMA DE MEJORAMIENTO Y CALIDAD </t>
  </si>
  <si>
    <t>EDUCATIVA</t>
  </si>
  <si>
    <t xml:space="preserve">Pago de Servicios Públicos establecimien. educativos </t>
  </si>
  <si>
    <t>Total anual</t>
  </si>
  <si>
    <t>TERCERA PARTE</t>
  </si>
  <si>
    <t>CAPITULO l</t>
  </si>
  <si>
    <t>DEL CAMPO DE APLICACIÓN</t>
  </si>
  <si>
    <t xml:space="preserve">Los fondos sin personería jurídica deberán ser creados por la Ley o por autorización expresa y estarán sujetos a las normas y procedimientos establecidos en la Constitución Política, El Estatuto Orgánico del Presupuesto, El presente  Acuerdo y las normas que reglamentan sus funciones. </t>
  </si>
  <si>
    <t>CAPITULO II</t>
  </si>
  <si>
    <t>DE LAS RENTAS Y LOS RECURSOS</t>
  </si>
  <si>
    <t>DE LOS GASTOS</t>
  </si>
  <si>
    <t>En consecuencia la Administración Municipal no podrá contraer obligaciones sobre apropiaciones inexistentes, o en exceso del saldo disponible, con anticipación a la apertura del crédito adicional correspondiente, o con cargos a recursos del crédito, cuyos contratos no se encuentren perfeccionados o sin la autorización de comprometer vigencias futuras. El funcionario que lo hace responderá personal y pecuniariamente las obligaciones que se originen.</t>
  </si>
  <si>
    <t>CAPITULO IV</t>
  </si>
  <si>
    <t>DE LAS RESERVAS PRESUPUESTALES</t>
  </si>
  <si>
    <t>CAPITULO V</t>
  </si>
  <si>
    <t>Recursos con Destinación Específica</t>
  </si>
  <si>
    <t xml:space="preserve">Los fondos sin personería jurídica deberán ser creados por la Ley o por autorización expresa y estarán sujetos a las normas y procedimientos establecidos en la Constitución Política, El Estatuto Orgánico del Presupuesto, El presente  Acuerdo y las normas </t>
  </si>
  <si>
    <t>2.3.1.1.1.3</t>
  </si>
  <si>
    <t>Continuación Construccion Colegio Santos Gutierrez</t>
  </si>
  <si>
    <t>POR MEDIO DEL CUAL SE FIJA EL PRESUPUESTO DE INGRESOS Y GASTOS DE EL MUNICIPIO DE EL COCUY, BOYACÁ, PARA LA VIGENCIA FISCAL COMPRENDIDA ENTRE EL PRIMERO (1) DE ENERO Y EL TREINTA Y UNO (31) DE DICIEMBRE DE DOS MIL CINCO (2005).</t>
  </si>
  <si>
    <t>2.3.5.1.1</t>
  </si>
  <si>
    <t>2.3.5.1.2</t>
  </si>
  <si>
    <t>2.3.5.1.3</t>
  </si>
  <si>
    <t>2.3.5.2.1</t>
  </si>
  <si>
    <t>2.3.5.3.1</t>
  </si>
  <si>
    <t>2.3.5.3.2</t>
  </si>
  <si>
    <t>2.3.5.3.3</t>
  </si>
  <si>
    <t>2.3.5.2.2</t>
  </si>
  <si>
    <t>2.3.5.2.3</t>
  </si>
  <si>
    <t>2.3.5.2.4</t>
  </si>
  <si>
    <t>2.3.5.4.1</t>
  </si>
  <si>
    <t>2.3.5.4.2</t>
  </si>
  <si>
    <t>2.3.5.5.1</t>
  </si>
  <si>
    <t>2.3.5.6.1</t>
  </si>
  <si>
    <t>2.3.5.7.1</t>
  </si>
  <si>
    <t>2.3.5.8.1</t>
  </si>
  <si>
    <t>2.3.5.8.2</t>
  </si>
  <si>
    <t>2.3.5.9.1</t>
  </si>
  <si>
    <t>2.3.5.10.1</t>
  </si>
  <si>
    <t>2.3.5.11.1</t>
  </si>
  <si>
    <t>2.3.5.11.2</t>
  </si>
  <si>
    <t>2.3.5.12.1</t>
  </si>
  <si>
    <t>2.3.5.13.1</t>
  </si>
  <si>
    <t>2.3.5.14.1</t>
  </si>
  <si>
    <t xml:space="preserve">Continuación Construcción Polideportivo </t>
  </si>
  <si>
    <r>
      <t>ARTICULO SEGUNDO:</t>
    </r>
    <r>
      <rPr>
        <sz val="11"/>
        <rFont val="Book Antiqua"/>
        <family val="1"/>
      </rPr>
      <t xml:space="preserve">  Apropiar para atender los Gastos de Funcionamiento e Inversión del Municipio de El Cocuy durante la vigencia fiscal comprendida entre el primero (1) de enero y el treinta y uno (31) de diciembre de dos mil cinco (2005),  la suma de</t>
    </r>
    <r>
      <rPr>
        <b/>
        <sz val="11"/>
        <rFont val="Book Antiqua"/>
        <family val="1"/>
      </rPr>
      <t xml:space="preserve"> DOS MIL TRESCIENTOS OCHENTA Y NUEVE MILLONES NOVECIENTOS SETENTA Y OCHO MIL QUINIENTOS SESENTA Y CUATRO PESOS ($2.389.978.564) </t>
    </r>
    <r>
      <rPr>
        <sz val="11"/>
        <rFont val="Book Antiqua"/>
        <family val="1"/>
      </rPr>
      <t>de acuerdo al siguiente pormenor.</t>
    </r>
  </si>
  <si>
    <r>
      <t>ARTICULO PRIMERO:</t>
    </r>
    <r>
      <rPr>
        <sz val="11"/>
        <rFont val="Book Antiqua"/>
        <family val="1"/>
      </rPr>
      <t xml:space="preserve">  Fijar el monto del Presupuesto General de Ingresos del Municipio de El Cocuy, para la  vigencia fiscal comprendida entre el primero (1) de enero y el treinta y uno (31) de diciembre de dos mil cinco (2005), en la suma de </t>
    </r>
    <r>
      <rPr>
        <b/>
        <sz val="11"/>
        <rFont val="Book Antiqua"/>
        <family val="1"/>
      </rPr>
      <t xml:space="preserve"> DOS MIL TRESCIENTOS OCHENTA Y NUEVE MILLONES NOVECIENTOS SETENTA Y OCHO MIL QUINIENTOS SESENTA Y CUATRO PESOS ($2.389.978.564)   </t>
    </r>
    <r>
      <rPr>
        <sz val="11"/>
        <rFont val="Book Antiqua"/>
        <family val="1"/>
      </rPr>
      <t>de acuerdo al siguiente detalle.</t>
    </r>
  </si>
  <si>
    <t xml:space="preserve"> ACUERDO No. 027</t>
  </si>
  <si>
    <t xml:space="preserve">CONCEJO MUNICIPAL </t>
  </si>
  <si>
    <t>EL COCUY-BOYACÁ</t>
  </si>
  <si>
    <t>El Cocuy, Diciembre 10 de 2004.</t>
  </si>
  <si>
    <r>
      <t>ARTICULO SEGUNDO:</t>
    </r>
    <r>
      <rPr>
        <sz val="11"/>
        <rFont val="Book Antiqua"/>
        <family val="1"/>
      </rPr>
      <t xml:space="preserve">  Apropiese para atender los Gastos de Funcionamiento e Inversión del Municipio de El Cocuy durante la vigencia fiscal comprendida entre el primero (1) de enero y el treinta y uno (31) de diciembre de dos mil cinco (2005),  la suma de</t>
    </r>
    <r>
      <rPr>
        <b/>
        <sz val="11"/>
        <rFont val="Book Antiqua"/>
        <family val="1"/>
      </rPr>
      <t xml:space="preserve"> DOS MIL TRESCIENTOS OCHENTA Y UN  MILLONES TRESCIENTOS SETENTA Y OCHO MIL QUINIENTOS SESENTA Y CUATRO PESOS ($2.381.378.564) </t>
    </r>
    <r>
      <rPr>
        <sz val="11"/>
        <rFont val="Book Antiqua"/>
        <family val="1"/>
      </rPr>
      <t>de acuerdo al siguiente pormenor.</t>
    </r>
  </si>
  <si>
    <r>
      <t>ARTICULO PRIMERO:</t>
    </r>
    <r>
      <rPr>
        <sz val="11"/>
        <rFont val="Book Antiqua"/>
        <family val="1"/>
      </rPr>
      <t xml:space="preserve">  Fijar el monto del Presupuesto General de Ingresos del Municipio de El Cocuy, para la  vigencia fiscal comprendida entre el primero (1) de enero y el treinta y uno (31) de diciembre de dos mil cinco (2005), en la suma de </t>
    </r>
    <r>
      <rPr>
        <b/>
        <sz val="11"/>
        <rFont val="Book Antiqua"/>
        <family val="1"/>
      </rPr>
      <t xml:space="preserve"> DOS MIL TRESCIENTOS OCHENTA Y UN MILLONES TRESCIENTOS SETENTA Y OCHO MIL QUINIENTOS SESENTA Y CUATRO PESOS ($2.381.378.564)   </t>
    </r>
    <r>
      <rPr>
        <sz val="11"/>
        <rFont val="Book Antiqua"/>
        <family val="1"/>
      </rPr>
      <t>de acuerdo al siguiente detalle.</t>
    </r>
  </si>
  <si>
    <t>enviado a la secretría Jurídica y del Interior de la Gobernación, Contraloria  y planeación Departamental, para los fines pertinentes.</t>
  </si>
  <si>
    <r>
      <t xml:space="preserve">ARTICULO TREINTA Y DOS: </t>
    </r>
    <r>
      <rPr>
        <sz val="11"/>
        <rFont val="Book Antiqua"/>
        <family val="1"/>
      </rPr>
      <t>El presenta acuerdo será sancinado por el señor Alcalde Municipal, publicado conforme a la ley</t>
    </r>
  </si>
  <si>
    <r>
      <t xml:space="preserve">ARTICULO TREINTA Y TRES: </t>
    </r>
    <r>
      <rPr>
        <sz val="11"/>
        <rFont val="Book Antiqua"/>
        <family val="1"/>
      </rPr>
      <t xml:space="preserve"> El presente Acuerdo rige a partir del primero (1) de Enero y el Treinta y Uno (31) de Diciembre de</t>
    </r>
  </si>
  <si>
    <t>Dos Mil Cinco (2005), deroga todas las dispociones que le sean Contrarias, dejando expresa  constancia que sufrio sus dos (2) debaates</t>
  </si>
  <si>
    <t>correspondientes por esta corporación durante los días diecinueve (19) de Noviembre y Diez (10) de Diciembre de 2004.</t>
  </si>
  <si>
    <t xml:space="preserve">                                            COMUNÍQUESE PUBLÍQUESE Y CÚMPLASE.</t>
  </si>
  <si>
    <t>Dado en el Depaccho del Honorable Concejo Municpal  de El Cocuy, a los Diez (10) días del mes de Diciembre de Dos Mil Cuatro (2004).</t>
  </si>
  <si>
    <t>EVARISTO MUÑOZ CORREA.                                                                    CARLOS ALBERTO QUINTANA PÉREZ</t>
  </si>
  <si>
    <t>Presidente H. Concejo Municipal                                                                 Secretario H. Concejo Municipal.</t>
  </si>
  <si>
    <t>ACUERDA</t>
  </si>
  <si>
    <t>El CONCEJO MUNICIPAL DE EL COCUY BOYACÁ, EN USO DE SUS ATRIBUCIONES CONSTITUCIONALES Y LEGALES Y EN ESPECIAL LAS CONFERIDAS EN LA LEY 136/1994, EL DECRETO 111 DE 1996 Y,</t>
  </si>
  <si>
    <t xml:space="preserve">                                                          Secretario H. Concejo Municipal.</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</si>
</sst>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_P_t_s_-;\-* #,##0\ _P_t_s_-;_-* &quot;-&quot;??\ _P_t_s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 * #,##0.0_ ;_ * \-#,##0.0_ ;_ * &quot;-&quot;??_ ;_ @_ "/>
    <numFmt numFmtId="170" formatCode="_ * #,##0_ ;_ * \-#,##0_ ;_ * &quot;-&quot;??_ ;_ @_ "/>
    <numFmt numFmtId="171" formatCode="0.00_ ;\-0.00\ "/>
  </numFmts>
  <fonts count="12">
    <font>
      <sz val="10"/>
      <name val="Arial"/>
      <family val="0"/>
    </font>
    <font>
      <sz val="8"/>
      <name val="Arial"/>
      <family val="0"/>
    </font>
    <font>
      <u val="single"/>
      <sz val="10"/>
      <color indexed="12"/>
      <name val="Arial"/>
      <family val="0"/>
    </font>
    <font>
      <u val="single"/>
      <sz val="10"/>
      <color indexed="36"/>
      <name val="Arial"/>
      <family val="0"/>
    </font>
    <font>
      <sz val="10"/>
      <color indexed="10"/>
      <name val="Arial"/>
      <family val="0"/>
    </font>
    <font>
      <b/>
      <sz val="10"/>
      <name val="Arial"/>
      <family val="2"/>
    </font>
    <font>
      <b/>
      <sz val="11"/>
      <name val="Book Antiqua"/>
      <family val="1"/>
    </font>
    <font>
      <sz val="11"/>
      <name val="Book Antiqua"/>
      <family val="1"/>
    </font>
    <font>
      <sz val="10"/>
      <name val="Book Antiqua"/>
      <family val="1"/>
    </font>
    <font>
      <sz val="8"/>
      <name val="Book Antiqua"/>
      <family val="1"/>
    </font>
    <font>
      <b/>
      <sz val="12"/>
      <name val="Book Antiqua"/>
      <family val="1"/>
    </font>
    <font>
      <sz val="12"/>
      <name val="Book Antiqua"/>
      <family val="1"/>
    </font>
  </fonts>
  <fills count="6">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0"/>
        <bgColor indexed="64"/>
      </patternFill>
    </fill>
    <fill>
      <patternFill patternType="solid">
        <fgColor indexed="52"/>
        <bgColor indexed="64"/>
      </patternFill>
    </fill>
  </fills>
  <borders count="1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3" fontId="0" fillId="0" borderId="0" xfId="0" applyNumberFormat="1" applyAlignment="1">
      <alignment/>
    </xf>
    <xf numFmtId="3" fontId="4" fillId="0" borderId="0" xfId="0" applyNumberFormat="1" applyFont="1" applyAlignment="1">
      <alignment/>
    </xf>
    <xf numFmtId="3" fontId="5" fillId="2" borderId="0" xfId="0" applyNumberFormat="1" applyFont="1" applyFill="1" applyAlignment="1">
      <alignment/>
    </xf>
    <xf numFmtId="0" fontId="0" fillId="2" borderId="0" xfId="0" applyFill="1" applyAlignment="1">
      <alignment/>
    </xf>
    <xf numFmtId="3" fontId="5" fillId="0" borderId="0" xfId="0" applyNumberFormat="1" applyFont="1" applyAlignment="1">
      <alignment/>
    </xf>
    <xf numFmtId="3" fontId="0" fillId="0" borderId="1" xfId="0" applyNumberFormat="1" applyBorder="1" applyAlignment="1">
      <alignment/>
    </xf>
    <xf numFmtId="3" fontId="0" fillId="0" borderId="2" xfId="0" applyNumberFormat="1" applyBorder="1" applyAlignment="1">
      <alignment horizontal="center"/>
    </xf>
    <xf numFmtId="3" fontId="0" fillId="0" borderId="1" xfId="0" applyNumberFormat="1" applyFill="1" applyBorder="1" applyAlignment="1">
      <alignment/>
    </xf>
    <xf numFmtId="3" fontId="0" fillId="0" borderId="2" xfId="0" applyNumberFormat="1" applyBorder="1" applyAlignment="1">
      <alignment/>
    </xf>
    <xf numFmtId="3" fontId="0" fillId="3" borderId="3" xfId="0" applyNumberFormat="1" applyFill="1" applyBorder="1" applyAlignment="1">
      <alignment/>
    </xf>
    <xf numFmtId="3" fontId="1" fillId="0" borderId="4" xfId="0" applyNumberFormat="1" applyFont="1" applyBorder="1" applyAlignment="1">
      <alignment horizontal="center"/>
    </xf>
    <xf numFmtId="3" fontId="0" fillId="4" borderId="3" xfId="0" applyNumberFormat="1" applyFill="1" applyBorder="1" applyAlignment="1">
      <alignment/>
    </xf>
    <xf numFmtId="3" fontId="5" fillId="2" borderId="3" xfId="0" applyNumberFormat="1" applyFont="1" applyFill="1" applyBorder="1" applyAlignment="1">
      <alignment/>
    </xf>
    <xf numFmtId="3" fontId="1" fillId="0" borderId="4" xfId="0" applyNumberFormat="1" applyFont="1" applyBorder="1" applyAlignment="1">
      <alignment/>
    </xf>
    <xf numFmtId="0" fontId="0" fillId="0" borderId="1" xfId="0" applyBorder="1" applyAlignment="1">
      <alignment/>
    </xf>
    <xf numFmtId="3" fontId="0" fillId="2" borderId="3" xfId="0" applyNumberFormat="1" applyFill="1" applyBorder="1" applyAlignment="1">
      <alignment/>
    </xf>
    <xf numFmtId="3" fontId="0" fillId="5" borderId="3" xfId="0" applyNumberFormat="1" applyFill="1" applyBorder="1" applyAlignment="1">
      <alignment/>
    </xf>
    <xf numFmtId="0" fontId="0" fillId="0" borderId="4" xfId="0" applyBorder="1" applyAlignment="1">
      <alignment/>
    </xf>
    <xf numFmtId="3" fontId="5" fillId="0" borderId="3" xfId="0" applyNumberFormat="1" applyFont="1" applyBorder="1" applyAlignment="1">
      <alignment/>
    </xf>
    <xf numFmtId="3" fontId="5" fillId="0" borderId="0" xfId="0" applyNumberFormat="1" applyFont="1" applyAlignment="1">
      <alignment horizontal="center"/>
    </xf>
    <xf numFmtId="0" fontId="6" fillId="0" borderId="0" xfId="0" applyFont="1" applyAlignment="1">
      <alignment horizontal="justify" vertical="top"/>
    </xf>
    <xf numFmtId="0" fontId="7" fillId="0" borderId="0" xfId="0" applyFont="1" applyAlignment="1">
      <alignment horizontal="justify" vertical="top"/>
    </xf>
    <xf numFmtId="0" fontId="7" fillId="0" borderId="0" xfId="0" applyFont="1" applyFill="1" applyAlignment="1">
      <alignment horizontal="left"/>
    </xf>
    <xf numFmtId="3" fontId="6" fillId="0" borderId="0" xfId="0" applyNumberFormat="1" applyFont="1" applyFill="1" applyBorder="1" applyAlignment="1">
      <alignment horizontal="center"/>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justify" vertical="top"/>
    </xf>
    <xf numFmtId="0" fontId="6" fillId="0" borderId="0" xfId="0" applyFont="1" applyFill="1" applyAlignment="1">
      <alignment horizontal="justify" vertical="top"/>
    </xf>
    <xf numFmtId="0" fontId="6" fillId="0" borderId="0" xfId="0" applyFont="1" applyFill="1" applyAlignment="1">
      <alignment horizontal="left"/>
    </xf>
    <xf numFmtId="3" fontId="7" fillId="0" borderId="0" xfId="0" applyNumberFormat="1" applyFont="1" applyFill="1" applyAlignment="1">
      <alignment/>
    </xf>
    <xf numFmtId="0" fontId="7" fillId="0" borderId="0" xfId="0" applyFont="1" applyFill="1" applyAlignment="1">
      <alignment horizontal="left" vertical="top"/>
    </xf>
    <xf numFmtId="0" fontId="6" fillId="0" borderId="0" xfId="0" applyFont="1" applyFill="1" applyAlignment="1">
      <alignment horizontal="left" vertical="top"/>
    </xf>
    <xf numFmtId="3" fontId="6" fillId="0" borderId="0" xfId="0" applyNumberFormat="1" applyFont="1" applyFill="1" applyAlignment="1">
      <alignment horizontal="left" vertical="top"/>
    </xf>
    <xf numFmtId="3" fontId="7" fillId="0" borderId="0" xfId="0" applyNumberFormat="1" applyFont="1" applyFill="1" applyAlignment="1">
      <alignment horizontal="left"/>
    </xf>
    <xf numFmtId="3" fontId="7" fillId="0" borderId="0" xfId="0" applyNumberFormat="1" applyFont="1" applyFill="1" applyAlignment="1">
      <alignment horizontal="left" vertical="top"/>
    </xf>
    <xf numFmtId="164" fontId="6" fillId="0" borderId="0" xfId="17" applyNumberFormat="1" applyFont="1" applyFill="1" applyAlignment="1">
      <alignment horizontal="left"/>
    </xf>
    <xf numFmtId="164" fontId="7" fillId="0" borderId="0" xfId="17" applyNumberFormat="1" applyFont="1" applyFill="1" applyAlignment="1">
      <alignment horizontal="left"/>
    </xf>
    <xf numFmtId="1" fontId="7" fillId="0" borderId="0" xfId="0" applyNumberFormat="1" applyFont="1" applyFill="1" applyAlignment="1">
      <alignment horizontal="left"/>
    </xf>
    <xf numFmtId="164" fontId="7" fillId="0" borderId="0" xfId="17" applyNumberFormat="1" applyFont="1" applyFill="1" applyAlignment="1">
      <alignment/>
    </xf>
    <xf numFmtId="0" fontId="6" fillId="0" borderId="0" xfId="0" applyFont="1" applyFill="1" applyAlignment="1">
      <alignment horizontal="center" vertical="top"/>
    </xf>
    <xf numFmtId="0" fontId="7" fillId="0" borderId="0" xfId="0" applyFont="1" applyFill="1" applyAlignment="1">
      <alignment horizontal="center" vertical="top"/>
    </xf>
    <xf numFmtId="0" fontId="7" fillId="0" borderId="0" xfId="0" applyFont="1" applyFill="1" applyAlignment="1">
      <alignment vertical="top"/>
    </xf>
    <xf numFmtId="3" fontId="7" fillId="0" borderId="0" xfId="0" applyNumberFormat="1"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3" fontId="7" fillId="0" borderId="0" xfId="0" applyNumberFormat="1" applyFont="1" applyFill="1" applyBorder="1" applyAlignment="1">
      <alignment horizontal="center"/>
    </xf>
    <xf numFmtId="0" fontId="6" fillId="0" borderId="5" xfId="0" applyFont="1" applyFill="1" applyBorder="1" applyAlignment="1">
      <alignment horizontal="center"/>
    </xf>
    <xf numFmtId="0" fontId="7" fillId="0" borderId="5" xfId="0" applyFont="1" applyFill="1" applyBorder="1" applyAlignment="1">
      <alignment/>
    </xf>
    <xf numFmtId="0" fontId="7" fillId="0" borderId="0" xfId="0" applyFont="1" applyFill="1" applyBorder="1" applyAlignment="1">
      <alignment/>
    </xf>
    <xf numFmtId="3" fontId="6"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xf>
    <xf numFmtId="0" fontId="6" fillId="0" borderId="0" xfId="0" applyFont="1" applyFill="1" applyBorder="1" applyAlignment="1">
      <alignment horizontal="left"/>
    </xf>
    <xf numFmtId="3" fontId="6" fillId="0" borderId="0" xfId="0" applyNumberFormat="1" applyFont="1" applyFill="1" applyBorder="1" applyAlignment="1">
      <alignment/>
    </xf>
    <xf numFmtId="0" fontId="6" fillId="0" borderId="0" xfId="0" applyFont="1" applyFill="1" applyBorder="1" applyAlignment="1">
      <alignment/>
    </xf>
    <xf numFmtId="0" fontId="0" fillId="0" borderId="6" xfId="0" applyBorder="1" applyAlignment="1">
      <alignment/>
    </xf>
    <xf numFmtId="0" fontId="0" fillId="0" borderId="7" xfId="0" applyBorder="1" applyAlignment="1">
      <alignment/>
    </xf>
    <xf numFmtId="3" fontId="0" fillId="5" borderId="8" xfId="0" applyNumberFormat="1" applyFill="1" applyBorder="1" applyAlignment="1">
      <alignment/>
    </xf>
    <xf numFmtId="3" fontId="0" fillId="0" borderId="9" xfId="0" applyNumberFormat="1" applyFill="1" applyBorder="1" applyAlignment="1">
      <alignment horizontal="center"/>
    </xf>
    <xf numFmtId="0" fontId="7" fillId="0" borderId="0" xfId="0" applyFont="1" applyFill="1" applyBorder="1" applyAlignment="1">
      <alignment horizontal="left" vertical="top"/>
    </xf>
    <xf numFmtId="0" fontId="7" fillId="0" borderId="0" xfId="0" applyFont="1" applyFill="1" applyAlignment="1">
      <alignment/>
    </xf>
    <xf numFmtId="0" fontId="8" fillId="0" borderId="0" xfId="0" applyFont="1" applyAlignment="1">
      <alignment/>
    </xf>
    <xf numFmtId="3" fontId="8" fillId="0" borderId="0" xfId="0" applyNumberFormat="1" applyFont="1" applyAlignment="1">
      <alignment/>
    </xf>
    <xf numFmtId="0" fontId="7" fillId="0" borderId="0" xfId="0" applyFont="1" applyAlignment="1">
      <alignment/>
    </xf>
    <xf numFmtId="3" fontId="7" fillId="0" borderId="0" xfId="0" applyNumberFormat="1" applyFont="1" applyAlignment="1">
      <alignment/>
    </xf>
    <xf numFmtId="0" fontId="6" fillId="0" borderId="0" xfId="0" applyFont="1" applyAlignment="1">
      <alignment vertical="top"/>
    </xf>
    <xf numFmtId="0" fontId="6" fillId="0" borderId="0" xfId="0" applyFont="1" applyAlignment="1">
      <alignment/>
    </xf>
    <xf numFmtId="0" fontId="7" fillId="0" borderId="0" xfId="0" applyFont="1" applyAlignment="1">
      <alignment vertical="top"/>
    </xf>
    <xf numFmtId="170" fontId="0" fillId="0" borderId="0" xfId="17" applyNumberFormat="1" applyAlignment="1">
      <alignment/>
    </xf>
    <xf numFmtId="170" fontId="0" fillId="0" borderId="0" xfId="0" applyNumberFormat="1" applyAlignment="1">
      <alignment/>
    </xf>
    <xf numFmtId="3" fontId="6" fillId="0" borderId="10" xfId="0" applyNumberFormat="1" applyFont="1" applyFill="1" applyBorder="1" applyAlignment="1">
      <alignment horizontal="center"/>
    </xf>
    <xf numFmtId="1" fontId="7" fillId="0" borderId="0" xfId="0" applyNumberFormat="1" applyFont="1" applyFill="1" applyAlignment="1">
      <alignment horizontal="left"/>
    </xf>
    <xf numFmtId="1" fontId="6" fillId="0" borderId="0" xfId="0" applyNumberFormat="1" applyFont="1" applyFill="1" applyAlignment="1">
      <alignment horizontal="left"/>
    </xf>
    <xf numFmtId="164" fontId="6" fillId="0" borderId="0" xfId="17" applyNumberFormat="1" applyFont="1" applyFill="1" applyAlignment="1">
      <alignment horizontal="center"/>
    </xf>
    <xf numFmtId="164" fontId="6" fillId="0" borderId="0" xfId="17" applyNumberFormat="1" applyFont="1" applyFill="1" applyAlignment="1">
      <alignment horizontal="left"/>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0" xfId="0" applyFont="1" applyFill="1" applyBorder="1" applyAlignment="1">
      <alignment horizontal="center"/>
    </xf>
    <xf numFmtId="3" fontId="6" fillId="0" borderId="0" xfId="0" applyNumberFormat="1" applyFont="1" applyAlignment="1">
      <alignment horizontal="left"/>
    </xf>
    <xf numFmtId="0" fontId="6" fillId="0" borderId="0" xfId="0" applyFont="1" applyAlignment="1">
      <alignment horizontal="justify" vertical="top"/>
    </xf>
    <xf numFmtId="0" fontId="7" fillId="0" borderId="0" xfId="0" applyFont="1" applyAlignment="1">
      <alignment horizontal="justify" vertical="top"/>
    </xf>
    <xf numFmtId="0" fontId="6" fillId="0" borderId="0" xfId="0" applyFont="1" applyAlignment="1">
      <alignment horizontal="center"/>
    </xf>
    <xf numFmtId="0" fontId="6" fillId="0" borderId="0" xfId="0" applyFont="1" applyAlignment="1">
      <alignment horizontal="center" vertical="top"/>
    </xf>
    <xf numFmtId="0" fontId="6" fillId="0" borderId="0" xfId="0" applyFont="1" applyAlignment="1">
      <alignment horizontal="justify" vertical="top" wrapText="1"/>
    </xf>
    <xf numFmtId="0" fontId="6" fillId="0" borderId="0" xfId="0" applyFont="1" applyFill="1" applyBorder="1" applyAlignment="1">
      <alignment horizontal="left"/>
    </xf>
    <xf numFmtId="0" fontId="7" fillId="0" borderId="0" xfId="0" applyFont="1" applyFill="1" applyBorder="1" applyAlignment="1">
      <alignment horizontal="left"/>
    </xf>
    <xf numFmtId="0" fontId="10" fillId="0" borderId="0" xfId="0" applyFont="1" applyAlignment="1">
      <alignment vertical="top"/>
    </xf>
    <xf numFmtId="0" fontId="11" fillId="0" borderId="0" xfId="0" applyFont="1" applyAlignment="1">
      <alignment/>
    </xf>
    <xf numFmtId="3" fontId="11" fillId="0" borderId="0" xfId="0" applyNumberFormat="1" applyFont="1" applyAlignment="1">
      <alignment/>
    </xf>
    <xf numFmtId="0" fontId="11" fillId="0" borderId="0" xfId="0" applyFont="1" applyFill="1" applyAlignment="1">
      <alignment/>
    </xf>
    <xf numFmtId="3" fontId="6" fillId="0" borderId="0" xfId="0" applyNumberFormat="1" applyFont="1" applyAlignment="1">
      <alignment/>
    </xf>
    <xf numFmtId="3" fontId="7" fillId="0" borderId="0"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applyAlignment="1">
      <alignment horizontal="left"/>
    </xf>
    <xf numFmtId="3" fontId="6" fillId="0" borderId="0" xfId="0" applyNumberFormat="1" applyFont="1" applyFill="1" applyBorder="1" applyAlignment="1">
      <alignment horizontal="center"/>
    </xf>
    <xf numFmtId="3" fontId="6" fillId="0" borderId="0" xfId="0" applyNumberFormat="1" applyFont="1" applyFill="1" applyAlignment="1">
      <alignment horizontal="left" vertical="top"/>
    </xf>
    <xf numFmtId="0" fontId="6" fillId="0" borderId="0" xfId="0" applyFont="1" applyFill="1" applyAlignment="1">
      <alignment horizontal="left" vertical="top"/>
    </xf>
    <xf numFmtId="0" fontId="6" fillId="0" borderId="0" xfId="0" applyFont="1" applyFill="1" applyAlignment="1">
      <alignment horizontal="center" vertical="top"/>
    </xf>
    <xf numFmtId="0" fontId="7" fillId="0" borderId="0" xfId="0" applyFont="1" applyFill="1" applyAlignment="1">
      <alignment horizontal="left" vertical="top"/>
    </xf>
    <xf numFmtId="3" fontId="7" fillId="0" borderId="0" xfId="0" applyNumberFormat="1" applyFont="1" applyFill="1" applyAlignment="1">
      <alignment horizontal="left" vertical="top"/>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0"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justify" vertical="top"/>
    </xf>
    <xf numFmtId="0" fontId="6" fillId="0" borderId="0" xfId="0" applyFont="1" applyFill="1" applyAlignment="1">
      <alignment horizontal="justify" vertical="top"/>
    </xf>
    <xf numFmtId="0" fontId="7" fillId="0" borderId="0" xfId="0" applyFont="1" applyFill="1" applyAlignment="1">
      <alignment horizontal="center" vertical="top"/>
    </xf>
    <xf numFmtId="3" fontId="6" fillId="0" borderId="0" xfId="0" applyNumberFormat="1" applyFont="1" applyFill="1" applyAlignment="1">
      <alignment horizontal="left"/>
    </xf>
    <xf numFmtId="3" fontId="6" fillId="0" borderId="11" xfId="0" applyNumberFormat="1" applyFont="1" applyFill="1" applyBorder="1" applyAlignment="1">
      <alignment horizontal="center"/>
    </xf>
    <xf numFmtId="3" fontId="6" fillId="0" borderId="12" xfId="0" applyNumberFormat="1" applyFont="1" applyFill="1" applyBorder="1" applyAlignment="1">
      <alignment horizontal="center"/>
    </xf>
    <xf numFmtId="3" fontId="5" fillId="0" borderId="6" xfId="0" applyNumberFormat="1" applyFont="1" applyBorder="1" applyAlignment="1">
      <alignment horizontal="center"/>
    </xf>
    <xf numFmtId="3" fontId="5" fillId="0" borderId="7" xfId="0" applyNumberFormat="1" applyFont="1" applyBorder="1" applyAlignment="1">
      <alignment horizontal="center"/>
    </xf>
    <xf numFmtId="0" fontId="7" fillId="0"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532"/>
  <sheetViews>
    <sheetView zoomScale="85" zoomScaleNormal="85" workbookViewId="0" topLeftCell="A271">
      <selection activeCell="A291" sqref="A291:D291"/>
    </sheetView>
  </sheetViews>
  <sheetFormatPr defaultColWidth="11.421875" defaultRowHeight="12.75"/>
  <cols>
    <col min="1" max="1" width="4.28125" style="26" customWidth="1"/>
    <col min="2" max="2" width="4.57421875" style="26" customWidth="1"/>
    <col min="3" max="3" width="3.57421875" style="26" customWidth="1"/>
    <col min="4" max="4" width="3.140625" style="26" customWidth="1"/>
    <col min="5" max="5" width="2.140625" style="26" customWidth="1"/>
    <col min="6" max="18" width="2.140625" style="26" bestFit="1" customWidth="1"/>
    <col min="19" max="19" width="2.140625" style="26" customWidth="1"/>
    <col min="20" max="30" width="2.140625" style="26" bestFit="1" customWidth="1"/>
    <col min="31" max="31" width="1.57421875" style="26" customWidth="1"/>
    <col min="32" max="33" width="3.140625" style="26" customWidth="1"/>
    <col min="34" max="34" width="2.57421875" style="26" customWidth="1"/>
    <col min="35" max="36" width="2.421875" style="26" customWidth="1"/>
    <col min="37" max="37" width="1.57421875" style="26" customWidth="1"/>
    <col min="38" max="38" width="2.140625" style="26" bestFit="1" customWidth="1"/>
    <col min="39" max="39" width="2.28125" style="26" bestFit="1" customWidth="1"/>
    <col min="40" max="40" width="2.7109375" style="26" customWidth="1"/>
    <col min="41" max="42" width="2.28125" style="26" bestFit="1" customWidth="1"/>
    <col min="43" max="43" width="2.421875" style="26" customWidth="1"/>
    <col min="44" max="44" width="2.57421875" style="26" customWidth="1"/>
    <col min="45" max="45" width="2.00390625" style="26" customWidth="1"/>
    <col min="46" max="46" width="2.57421875" style="26" customWidth="1"/>
    <col min="47" max="47" width="2.28125" style="26" bestFit="1" customWidth="1"/>
    <col min="48" max="49" width="2.140625" style="26" bestFit="1" customWidth="1"/>
    <col min="50" max="51" width="2.7109375" style="26" customWidth="1"/>
    <col min="52" max="58" width="2.140625" style="26" bestFit="1" customWidth="1"/>
    <col min="59" max="16384" width="9.140625" style="26" customWidth="1"/>
  </cols>
  <sheetData>
    <row r="1" spans="1:51" ht="16.5">
      <c r="A1" s="108" t="s">
        <v>68</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row>
    <row r="2" spans="1:51" ht="16.5">
      <c r="A2" s="108" t="s">
        <v>69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row>
    <row r="3" spans="1:51" ht="16.5">
      <c r="A3" s="108" t="s">
        <v>70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row>
    <row r="4" spans="1:51" ht="16.5">
      <c r="A4" s="108" t="s">
        <v>71</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row>
    <row r="6" spans="1:51" ht="16.5">
      <c r="A6" s="108" t="s">
        <v>376</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row>
    <row r="7" spans="1:51" ht="16.5">
      <c r="A7" s="109" t="s">
        <v>377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row>
    <row r="9" spans="1:51" ht="16.5">
      <c r="A9" s="110" t="s">
        <v>378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row>
    <row r="10" spans="1:51" ht="16.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row>
    <row r="11" spans="1:51" ht="16.5">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row>
    <row r="12" spans="1:51" ht="16.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1:51" ht="16.5">
      <c r="A13" s="110" t="s">
        <v>13</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row>
    <row r="14" spans="1:51" ht="16.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row>
    <row r="16" spans="1:51" ht="16.5">
      <c r="A16" s="108" t="s">
        <v>72</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row>
    <row r="18" spans="1:51" ht="16.5" customHeight="1">
      <c r="A18" s="110" t="s">
        <v>379</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row>
    <row r="19" spans="1:51" ht="16.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row>
    <row r="20" spans="1:51" ht="16.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row>
    <row r="21" spans="1:51" ht="16.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row>
    <row r="22" spans="1:51" ht="16.5">
      <c r="A22" s="110" t="s">
        <v>380</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row>
    <row r="23" spans="1:51" ht="16.5">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row>
    <row r="24" spans="1:51" ht="16.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row>
    <row r="25" spans="1:51" ht="16.5">
      <c r="A25" s="110" t="s">
        <v>384</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row>
    <row r="26" spans="1:51" ht="16.5">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row>
    <row r="27" spans="1:51" ht="16.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row>
    <row r="28" spans="1:51" ht="16.5">
      <c r="A28" s="110" t="s">
        <v>381</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row>
    <row r="29" spans="1:51" ht="16.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row>
    <row r="30" spans="1:51" ht="16.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row>
    <row r="31" spans="1:51" ht="16.5">
      <c r="A31" s="33" t="s">
        <v>382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row>
    <row r="32" spans="1:51" ht="16.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row>
    <row r="33" spans="1:51" ht="16.5">
      <c r="A33" s="99" t="s">
        <v>383</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row>
    <row r="34" spans="1:51" ht="16.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row>
    <row r="35" spans="1:51" ht="15.75" customHeight="1">
      <c r="A35" s="111" t="s">
        <v>432</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ht="15.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ht="15.7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row>
    <row r="38" spans="1:51" ht="15.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row>
    <row r="39" spans="1:51" ht="15.7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row>
    <row r="41" spans="1:51" ht="16.5">
      <c r="A41" s="108" t="s">
        <v>73</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row>
    <row r="42" spans="1:51" ht="16.5">
      <c r="A42" s="108" t="s">
        <v>74</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row>
    <row r="43" spans="1:51" ht="16.5">
      <c r="A43" s="108" t="s">
        <v>75</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row>
    <row r="45" spans="1:51" ht="16.5">
      <c r="A45" s="108" t="s">
        <v>76</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row>
    <row r="46" spans="1:51" ht="16.5">
      <c r="A46" s="108" t="s">
        <v>77</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row>
    <row r="47" spans="1:5" ht="16.5">
      <c r="A47" s="108"/>
      <c r="B47" s="108"/>
      <c r="C47" s="108"/>
      <c r="D47" s="108"/>
      <c r="E47" s="108"/>
    </row>
    <row r="48" spans="1:47" ht="16.5">
      <c r="A48" s="95">
        <v>1</v>
      </c>
      <c r="B48" s="95"/>
      <c r="C48" s="95"/>
      <c r="D48" s="95"/>
      <c r="E48" s="95"/>
      <c r="F48" s="23"/>
      <c r="G48" s="30" t="s">
        <v>78</v>
      </c>
      <c r="H48" s="23"/>
      <c r="I48" s="23"/>
      <c r="J48" s="23"/>
      <c r="K48" s="23"/>
      <c r="L48" s="23"/>
      <c r="M48" s="23"/>
      <c r="N48" s="23"/>
      <c r="O48" s="23"/>
      <c r="P48" s="23"/>
      <c r="Q48" s="23"/>
      <c r="R48" s="23"/>
      <c r="S48" s="23"/>
      <c r="T48" s="23"/>
      <c r="U48" s="23"/>
      <c r="V48" s="23"/>
      <c r="W48" s="23"/>
      <c r="X48" s="23"/>
      <c r="Y48" s="23"/>
      <c r="Z48" s="23"/>
      <c r="AA48" s="23"/>
      <c r="AB48" s="23"/>
      <c r="AC48" s="23"/>
      <c r="AD48" s="23"/>
      <c r="AE48" s="23"/>
      <c r="AF48" s="113">
        <f>SUM(AF50+AF152+AF181)</f>
        <v>2389978564</v>
      </c>
      <c r="AG48" s="95"/>
      <c r="AH48" s="95"/>
      <c r="AI48" s="95"/>
      <c r="AJ48" s="95"/>
      <c r="AK48" s="95"/>
      <c r="AL48" s="95"/>
      <c r="AM48" s="23"/>
      <c r="AU48" s="31"/>
    </row>
    <row r="49" spans="1:44" ht="16.5">
      <c r="A49" s="30"/>
      <c r="B49" s="30"/>
      <c r="C49" s="30"/>
      <c r="D49" s="30"/>
      <c r="E49" s="30"/>
      <c r="F49" s="23"/>
      <c r="G49" s="30"/>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t="s">
        <v>224</v>
      </c>
      <c r="AO49" s="23"/>
      <c r="AP49" s="23"/>
      <c r="AQ49" s="23"/>
      <c r="AR49" s="23"/>
    </row>
    <row r="50" spans="1:47" ht="16.5">
      <c r="A50" s="95">
        <v>11</v>
      </c>
      <c r="B50" s="95"/>
      <c r="C50" s="95"/>
      <c r="D50" s="95"/>
      <c r="E50" s="95"/>
      <c r="F50" s="32"/>
      <c r="G50" s="98" t="s">
        <v>77</v>
      </c>
      <c r="H50" s="98"/>
      <c r="I50" s="98"/>
      <c r="J50" s="98"/>
      <c r="K50" s="98"/>
      <c r="L50" s="98"/>
      <c r="M50" s="98"/>
      <c r="N50" s="98"/>
      <c r="O50" s="98"/>
      <c r="P50" s="98"/>
      <c r="Q50" s="98"/>
      <c r="R50" s="98"/>
      <c r="S50" s="98"/>
      <c r="T50" s="98"/>
      <c r="U50" s="98"/>
      <c r="V50" s="98"/>
      <c r="W50" s="32"/>
      <c r="X50" s="32"/>
      <c r="Y50" s="32"/>
      <c r="Z50" s="32"/>
      <c r="AA50" s="32"/>
      <c r="AB50" s="32"/>
      <c r="AC50" s="32"/>
      <c r="AD50" s="32"/>
      <c r="AE50" s="32"/>
      <c r="AF50" s="97">
        <f>SUM(AF52+AF77)</f>
        <v>2301966564</v>
      </c>
      <c r="AG50" s="97"/>
      <c r="AH50" s="97"/>
      <c r="AI50" s="97"/>
      <c r="AJ50" s="97"/>
      <c r="AK50" s="97"/>
      <c r="AL50" s="97"/>
      <c r="AM50" s="32"/>
      <c r="AN50" s="23"/>
      <c r="AO50" s="35"/>
      <c r="AP50" s="23"/>
      <c r="AQ50" s="23"/>
      <c r="AR50" s="23"/>
      <c r="AS50" s="23"/>
      <c r="AT50" s="23"/>
      <c r="AU50" s="31"/>
    </row>
    <row r="51" spans="1:44" ht="16.5">
      <c r="A51" s="95"/>
      <c r="B51" s="95"/>
      <c r="C51" s="95"/>
      <c r="D51" s="95"/>
      <c r="E51" s="95"/>
      <c r="F51" s="32"/>
      <c r="G51" s="33"/>
      <c r="H51" s="33"/>
      <c r="I51" s="33"/>
      <c r="J51" s="33"/>
      <c r="K51" s="33"/>
      <c r="L51" s="33"/>
      <c r="M51" s="33"/>
      <c r="N51" s="33"/>
      <c r="O51" s="33"/>
      <c r="P51" s="33"/>
      <c r="Q51" s="33"/>
      <c r="R51" s="33"/>
      <c r="S51" s="33"/>
      <c r="T51" s="33"/>
      <c r="U51" s="33"/>
      <c r="V51" s="33"/>
      <c r="W51" s="32"/>
      <c r="X51" s="32"/>
      <c r="Y51" s="32"/>
      <c r="Z51" s="32"/>
      <c r="AA51" s="32"/>
      <c r="AB51" s="32"/>
      <c r="AC51" s="32"/>
      <c r="AD51" s="32"/>
      <c r="AE51" s="32"/>
      <c r="AF51" s="36"/>
      <c r="AG51" s="32"/>
      <c r="AH51" s="32"/>
      <c r="AI51" s="32"/>
      <c r="AJ51" s="32"/>
      <c r="AK51" s="32"/>
      <c r="AL51" s="32"/>
      <c r="AM51" s="32"/>
      <c r="AN51" s="32"/>
      <c r="AO51" s="32"/>
      <c r="AP51" s="32"/>
      <c r="AQ51" s="32"/>
      <c r="AR51" s="23"/>
    </row>
    <row r="52" spans="1:44" ht="16.5">
      <c r="A52" s="95">
        <v>1101</v>
      </c>
      <c r="B52" s="95"/>
      <c r="C52" s="95"/>
      <c r="D52" s="95"/>
      <c r="E52" s="95"/>
      <c r="F52" s="32"/>
      <c r="G52" s="33" t="s">
        <v>79</v>
      </c>
      <c r="H52" s="33"/>
      <c r="I52" s="33"/>
      <c r="J52" s="33"/>
      <c r="K52" s="33"/>
      <c r="L52" s="33"/>
      <c r="M52" s="33"/>
      <c r="N52" s="33"/>
      <c r="O52" s="33"/>
      <c r="P52" s="33"/>
      <c r="Q52" s="33"/>
      <c r="R52" s="33"/>
      <c r="S52" s="33"/>
      <c r="T52" s="33"/>
      <c r="U52" s="33"/>
      <c r="V52" s="33"/>
      <c r="W52" s="32"/>
      <c r="X52" s="32"/>
      <c r="Y52" s="32"/>
      <c r="Z52" s="32"/>
      <c r="AA52" s="32"/>
      <c r="AB52" s="32"/>
      <c r="AC52" s="32"/>
      <c r="AD52" s="32"/>
      <c r="AE52" s="32"/>
      <c r="AF52" s="97">
        <f>SUM(AF54+AF57)</f>
        <v>252050000</v>
      </c>
      <c r="AG52" s="97"/>
      <c r="AH52" s="97"/>
      <c r="AI52" s="97"/>
      <c r="AJ52" s="97"/>
      <c r="AK52" s="97"/>
      <c r="AL52" s="32"/>
      <c r="AM52" s="32"/>
      <c r="AN52" s="32"/>
      <c r="AO52" s="36"/>
      <c r="AP52" s="32"/>
      <c r="AQ52" s="32"/>
      <c r="AR52" s="23"/>
    </row>
    <row r="53" spans="1:44" ht="16.5">
      <c r="A53" s="95"/>
      <c r="B53" s="95"/>
      <c r="C53" s="95"/>
      <c r="D53" s="95"/>
      <c r="E53" s="95"/>
      <c r="F53" s="32"/>
      <c r="G53" s="32"/>
      <c r="H53" s="32"/>
      <c r="I53" s="32"/>
      <c r="J53" s="32"/>
      <c r="K53" s="32"/>
      <c r="L53" s="32"/>
      <c r="M53" s="32"/>
      <c r="N53" s="32"/>
      <c r="O53" s="32"/>
      <c r="P53" s="32"/>
      <c r="Q53" s="32"/>
      <c r="R53" s="32"/>
      <c r="S53" s="32"/>
      <c r="T53" s="32"/>
      <c r="U53" s="32"/>
      <c r="V53" s="32"/>
      <c r="W53" s="32"/>
      <c r="X53" s="32"/>
      <c r="Y53" s="32"/>
      <c r="Z53" s="32"/>
      <c r="AA53" s="32"/>
      <c r="AB53" s="23"/>
      <c r="AC53" s="34"/>
      <c r="AD53" s="34"/>
      <c r="AE53" s="34"/>
      <c r="AF53" s="23"/>
      <c r="AG53" s="32"/>
      <c r="AH53" s="32"/>
      <c r="AI53" s="32"/>
      <c r="AJ53" s="32"/>
      <c r="AK53" s="32"/>
      <c r="AL53" s="32"/>
      <c r="AM53" s="32"/>
      <c r="AN53" s="32"/>
      <c r="AO53" s="32"/>
      <c r="AP53" s="32"/>
      <c r="AQ53" s="32"/>
      <c r="AR53" s="23"/>
    </row>
    <row r="54" spans="1:44" ht="16.5">
      <c r="A54" s="95">
        <v>110101</v>
      </c>
      <c r="B54" s="95"/>
      <c r="C54" s="95"/>
      <c r="D54" s="95"/>
      <c r="E54" s="95"/>
      <c r="F54" s="23"/>
      <c r="G54" s="30" t="s">
        <v>80</v>
      </c>
      <c r="H54" s="32"/>
      <c r="I54" s="32"/>
      <c r="J54" s="32"/>
      <c r="K54" s="32"/>
      <c r="L54" s="32"/>
      <c r="M54" s="32"/>
      <c r="N54" s="32"/>
      <c r="O54" s="32"/>
      <c r="P54" s="32"/>
      <c r="Q54" s="32"/>
      <c r="R54" s="32"/>
      <c r="S54" s="32"/>
      <c r="T54" s="32"/>
      <c r="U54" s="32"/>
      <c r="V54" s="32"/>
      <c r="W54" s="32"/>
      <c r="X54" s="32"/>
      <c r="Y54" s="32"/>
      <c r="Z54" s="23"/>
      <c r="AA54" s="23"/>
      <c r="AB54" s="23"/>
      <c r="AC54" s="36"/>
      <c r="AD54" s="36"/>
      <c r="AE54" s="36"/>
      <c r="AF54" s="97">
        <f>SUM(AF55)</f>
        <v>105000000</v>
      </c>
      <c r="AG54" s="97"/>
      <c r="AH54" s="97"/>
      <c r="AI54" s="97"/>
      <c r="AJ54" s="97"/>
      <c r="AK54" s="97"/>
      <c r="AL54" s="32"/>
      <c r="AM54" s="32"/>
      <c r="AN54" s="32"/>
      <c r="AO54" s="36"/>
      <c r="AP54" s="32"/>
      <c r="AQ54" s="32"/>
      <c r="AR54" s="23"/>
    </row>
    <row r="55" spans="1:44" ht="16.5">
      <c r="A55" s="94">
        <v>11010101</v>
      </c>
      <c r="B55" s="94"/>
      <c r="C55" s="94"/>
      <c r="D55" s="94"/>
      <c r="E55" s="94"/>
      <c r="F55" s="32"/>
      <c r="G55" s="23" t="s">
        <v>81</v>
      </c>
      <c r="H55" s="32"/>
      <c r="I55" s="32"/>
      <c r="J55" s="32"/>
      <c r="K55" s="32"/>
      <c r="L55" s="32"/>
      <c r="M55" s="32"/>
      <c r="N55" s="32"/>
      <c r="O55" s="32"/>
      <c r="P55" s="32"/>
      <c r="Q55" s="32"/>
      <c r="R55" s="32"/>
      <c r="S55" s="32"/>
      <c r="T55" s="32"/>
      <c r="U55" s="32"/>
      <c r="V55" s="32"/>
      <c r="W55" s="32"/>
      <c r="X55" s="32"/>
      <c r="Y55" s="32"/>
      <c r="Z55" s="23"/>
      <c r="AA55" s="23"/>
      <c r="AB55" s="23"/>
      <c r="AC55" s="36"/>
      <c r="AD55" s="36"/>
      <c r="AE55" s="36"/>
      <c r="AF55" s="101">
        <v>105000000</v>
      </c>
      <c r="AG55" s="101"/>
      <c r="AH55" s="101"/>
      <c r="AI55" s="101"/>
      <c r="AJ55" s="101"/>
      <c r="AK55" s="101"/>
      <c r="AL55" s="32"/>
      <c r="AM55" s="32"/>
      <c r="AN55" s="32"/>
      <c r="AO55" s="36"/>
      <c r="AP55" s="32"/>
      <c r="AQ55" s="32"/>
      <c r="AR55" s="23"/>
    </row>
    <row r="56" spans="1:44" ht="16.5">
      <c r="A56" s="95"/>
      <c r="B56" s="95"/>
      <c r="C56" s="95"/>
      <c r="D56" s="95"/>
      <c r="E56" s="95"/>
      <c r="F56" s="32"/>
      <c r="G56" s="32"/>
      <c r="H56" s="32"/>
      <c r="I56" s="32"/>
      <c r="J56" s="32"/>
      <c r="K56" s="32"/>
      <c r="L56" s="32"/>
      <c r="M56" s="32"/>
      <c r="N56" s="32"/>
      <c r="O56" s="32"/>
      <c r="P56" s="32"/>
      <c r="Q56" s="32"/>
      <c r="R56" s="32"/>
      <c r="S56" s="32"/>
      <c r="T56" s="32"/>
      <c r="U56" s="32"/>
      <c r="V56" s="32"/>
      <c r="W56" s="32"/>
      <c r="X56" s="32"/>
      <c r="Y56" s="32"/>
      <c r="Z56" s="23"/>
      <c r="AA56" s="23"/>
      <c r="AB56" s="23"/>
      <c r="AC56" s="34"/>
      <c r="AD56" s="34"/>
      <c r="AE56" s="34"/>
      <c r="AF56" s="36"/>
      <c r="AG56" s="32"/>
      <c r="AH56" s="32"/>
      <c r="AI56" s="32"/>
      <c r="AJ56" s="32"/>
      <c r="AK56" s="32"/>
      <c r="AL56" s="32"/>
      <c r="AM56" s="32"/>
      <c r="AN56" s="32"/>
      <c r="AO56" s="32"/>
      <c r="AP56" s="32"/>
      <c r="AQ56" s="32"/>
      <c r="AR56" s="23"/>
    </row>
    <row r="57" spans="1:46" ht="16.5">
      <c r="A57" s="95">
        <v>110102</v>
      </c>
      <c r="B57" s="95"/>
      <c r="C57" s="95"/>
      <c r="D57" s="95"/>
      <c r="E57" s="95"/>
      <c r="F57" s="32"/>
      <c r="G57" s="30" t="s">
        <v>82</v>
      </c>
      <c r="H57" s="32"/>
      <c r="I57" s="32"/>
      <c r="J57" s="32"/>
      <c r="K57" s="32"/>
      <c r="L57" s="32"/>
      <c r="M57" s="32"/>
      <c r="N57" s="32"/>
      <c r="O57" s="32"/>
      <c r="P57" s="32"/>
      <c r="Q57" s="32"/>
      <c r="R57" s="32"/>
      <c r="S57" s="32"/>
      <c r="T57" s="32"/>
      <c r="U57" s="32"/>
      <c r="V57" s="32"/>
      <c r="W57" s="32"/>
      <c r="X57" s="32"/>
      <c r="Y57" s="32"/>
      <c r="Z57" s="23"/>
      <c r="AA57" s="23"/>
      <c r="AB57" s="23"/>
      <c r="AC57" s="36"/>
      <c r="AD57" s="36"/>
      <c r="AE57" s="36"/>
      <c r="AF57" s="97">
        <f>SUM(AF58:AK74)</f>
        <v>147050000</v>
      </c>
      <c r="AG57" s="97"/>
      <c r="AH57" s="97"/>
      <c r="AI57" s="97"/>
      <c r="AJ57" s="97"/>
      <c r="AK57" s="97"/>
      <c r="AL57" s="32"/>
      <c r="AM57" s="32"/>
      <c r="AN57" s="32"/>
      <c r="AO57" s="36"/>
      <c r="AP57" s="32"/>
      <c r="AQ57" s="32"/>
      <c r="AR57" s="23"/>
      <c r="AT57" s="31"/>
    </row>
    <row r="58" spans="1:44" ht="16.5">
      <c r="A58" s="94">
        <v>11010201</v>
      </c>
      <c r="B58" s="94"/>
      <c r="C58" s="94"/>
      <c r="D58" s="94"/>
      <c r="E58" s="94"/>
      <c r="F58" s="32"/>
      <c r="G58" s="23" t="s">
        <v>83</v>
      </c>
      <c r="H58" s="32"/>
      <c r="I58" s="32"/>
      <c r="J58" s="32"/>
      <c r="K58" s="32"/>
      <c r="L58" s="32"/>
      <c r="M58" s="32"/>
      <c r="N58" s="32"/>
      <c r="O58" s="32"/>
      <c r="P58" s="32"/>
      <c r="Q58" s="32"/>
      <c r="R58" s="32"/>
      <c r="S58" s="32"/>
      <c r="T58" s="32"/>
      <c r="U58" s="32"/>
      <c r="V58" s="32"/>
      <c r="W58" s="32"/>
      <c r="X58" s="32"/>
      <c r="Y58" s="32"/>
      <c r="Z58" s="23"/>
      <c r="AA58" s="23"/>
      <c r="AB58" s="23"/>
      <c r="AC58" s="36"/>
      <c r="AD58" s="36"/>
      <c r="AE58" s="36"/>
      <c r="AF58" s="101">
        <v>10000000</v>
      </c>
      <c r="AG58" s="101"/>
      <c r="AH58" s="101"/>
      <c r="AI58" s="101"/>
      <c r="AJ58" s="101"/>
      <c r="AK58" s="101"/>
      <c r="AL58" s="32"/>
      <c r="AM58" s="32"/>
      <c r="AN58" s="32"/>
      <c r="AO58" s="32"/>
      <c r="AP58" s="32"/>
      <c r="AQ58" s="32"/>
      <c r="AR58" s="23"/>
    </row>
    <row r="59" spans="1:44" ht="16.5">
      <c r="A59" s="94">
        <v>11010202</v>
      </c>
      <c r="B59" s="94"/>
      <c r="C59" s="94"/>
      <c r="D59" s="94"/>
      <c r="E59" s="94"/>
      <c r="F59" s="32"/>
      <c r="G59" s="23" t="s">
        <v>84</v>
      </c>
      <c r="H59" s="32"/>
      <c r="I59" s="32"/>
      <c r="J59" s="32"/>
      <c r="K59" s="32"/>
      <c r="L59" s="32"/>
      <c r="M59" s="32"/>
      <c r="N59" s="32"/>
      <c r="O59" s="32"/>
      <c r="P59" s="32"/>
      <c r="R59" s="32"/>
      <c r="S59" s="32"/>
      <c r="T59" s="32"/>
      <c r="U59" s="32"/>
      <c r="V59" s="32"/>
      <c r="W59" s="32"/>
      <c r="X59" s="32"/>
      <c r="Y59" s="32"/>
      <c r="Z59" s="23"/>
      <c r="AA59" s="23"/>
      <c r="AB59" s="23"/>
      <c r="AC59" s="36"/>
      <c r="AD59" s="36"/>
      <c r="AE59" s="36"/>
      <c r="AF59" s="101">
        <v>1500000</v>
      </c>
      <c r="AG59" s="101"/>
      <c r="AH59" s="101"/>
      <c r="AI59" s="101"/>
      <c r="AJ59" s="101"/>
      <c r="AK59" s="101"/>
      <c r="AL59" s="32"/>
      <c r="AM59" s="32"/>
      <c r="AN59" s="32"/>
      <c r="AO59" s="32"/>
      <c r="AP59" s="32"/>
      <c r="AQ59" s="32"/>
      <c r="AR59" s="23"/>
    </row>
    <row r="60" spans="1:44" ht="16.5">
      <c r="A60" s="94">
        <v>11010203</v>
      </c>
      <c r="B60" s="94"/>
      <c r="C60" s="94"/>
      <c r="D60" s="94"/>
      <c r="E60" s="94"/>
      <c r="F60" s="32"/>
      <c r="G60" s="23" t="s">
        <v>40</v>
      </c>
      <c r="H60" s="32"/>
      <c r="I60" s="32"/>
      <c r="J60" s="32"/>
      <c r="K60" s="32"/>
      <c r="L60" s="32"/>
      <c r="M60" s="32"/>
      <c r="N60" s="32"/>
      <c r="O60" s="32"/>
      <c r="P60" s="32"/>
      <c r="Q60" s="32"/>
      <c r="R60" s="32"/>
      <c r="S60" s="32"/>
      <c r="T60" s="32"/>
      <c r="U60" s="32"/>
      <c r="V60" s="32"/>
      <c r="W60" s="32"/>
      <c r="X60" s="32"/>
      <c r="Y60" s="32"/>
      <c r="Z60" s="23"/>
      <c r="AA60" s="23"/>
      <c r="AB60" s="23"/>
      <c r="AC60" s="36"/>
      <c r="AD60" s="36"/>
      <c r="AE60" s="36"/>
      <c r="AF60" s="101">
        <v>1500000</v>
      </c>
      <c r="AG60" s="101"/>
      <c r="AH60" s="101"/>
      <c r="AI60" s="101"/>
      <c r="AJ60" s="101"/>
      <c r="AK60" s="101"/>
      <c r="AL60" s="32"/>
      <c r="AM60" s="32"/>
      <c r="AN60" s="32"/>
      <c r="AO60" s="32"/>
      <c r="AP60" s="32"/>
      <c r="AQ60" s="32"/>
      <c r="AR60" s="23"/>
    </row>
    <row r="61" spans="1:44" ht="16.5">
      <c r="A61" s="94">
        <v>11010204</v>
      </c>
      <c r="B61" s="94"/>
      <c r="C61" s="94"/>
      <c r="D61" s="94"/>
      <c r="E61" s="94"/>
      <c r="F61" s="32"/>
      <c r="G61" s="23" t="s">
        <v>85</v>
      </c>
      <c r="H61" s="32"/>
      <c r="I61" s="32"/>
      <c r="J61" s="32"/>
      <c r="K61" s="32"/>
      <c r="L61" s="32"/>
      <c r="M61" s="32"/>
      <c r="N61" s="32"/>
      <c r="O61" s="32"/>
      <c r="P61" s="32"/>
      <c r="Q61" s="32"/>
      <c r="R61" s="32"/>
      <c r="S61" s="32"/>
      <c r="T61" s="32"/>
      <c r="U61" s="32"/>
      <c r="V61" s="32"/>
      <c r="W61" s="32"/>
      <c r="X61" s="32"/>
      <c r="Y61" s="32"/>
      <c r="Z61" s="23"/>
      <c r="AA61" s="23"/>
      <c r="AB61" s="23"/>
      <c r="AC61" s="36"/>
      <c r="AD61" s="36"/>
      <c r="AE61" s="36"/>
      <c r="AF61" s="101">
        <v>150000</v>
      </c>
      <c r="AG61" s="101"/>
      <c r="AH61" s="101"/>
      <c r="AI61" s="101"/>
      <c r="AJ61" s="101"/>
      <c r="AK61" s="101"/>
      <c r="AL61" s="32"/>
      <c r="AM61" s="32"/>
      <c r="AN61" s="32"/>
      <c r="AO61" s="32"/>
      <c r="AP61" s="32"/>
      <c r="AQ61" s="32"/>
      <c r="AR61" s="23"/>
    </row>
    <row r="62" spans="1:44" ht="16.5">
      <c r="A62" s="94">
        <v>11010205</v>
      </c>
      <c r="B62" s="94"/>
      <c r="C62" s="94"/>
      <c r="D62" s="94"/>
      <c r="E62" s="94"/>
      <c r="F62" s="32"/>
      <c r="G62" s="23" t="s">
        <v>144</v>
      </c>
      <c r="H62" s="32"/>
      <c r="I62" s="32"/>
      <c r="J62" s="32"/>
      <c r="K62" s="32"/>
      <c r="L62" s="32"/>
      <c r="M62" s="32"/>
      <c r="N62" s="32"/>
      <c r="O62" s="32"/>
      <c r="P62" s="32"/>
      <c r="Q62" s="32"/>
      <c r="R62" s="32"/>
      <c r="S62" s="32"/>
      <c r="T62" s="32"/>
      <c r="U62" s="32"/>
      <c r="V62" s="32"/>
      <c r="W62" s="32"/>
      <c r="X62" s="32"/>
      <c r="Y62" s="32"/>
      <c r="Z62" s="23"/>
      <c r="AA62" s="23"/>
      <c r="AB62" s="23"/>
      <c r="AC62" s="36"/>
      <c r="AD62" s="36"/>
      <c r="AE62" s="36"/>
      <c r="AF62" s="101">
        <v>500000</v>
      </c>
      <c r="AG62" s="101"/>
      <c r="AH62" s="101"/>
      <c r="AI62" s="101"/>
      <c r="AJ62" s="101"/>
      <c r="AK62" s="101"/>
      <c r="AL62" s="32"/>
      <c r="AM62" s="32"/>
      <c r="AN62" s="32"/>
      <c r="AO62" s="32"/>
      <c r="AP62" s="32"/>
      <c r="AQ62" s="32"/>
      <c r="AR62" s="23"/>
    </row>
    <row r="63" spans="1:44" ht="16.5">
      <c r="A63" s="94">
        <v>11010206</v>
      </c>
      <c r="B63" s="94"/>
      <c r="C63" s="94"/>
      <c r="D63" s="94"/>
      <c r="E63" s="94"/>
      <c r="F63" s="32"/>
      <c r="G63" s="26" t="s">
        <v>145</v>
      </c>
      <c r="H63" s="32"/>
      <c r="I63" s="32"/>
      <c r="J63" s="32"/>
      <c r="K63" s="32"/>
      <c r="L63" s="32"/>
      <c r="M63" s="32"/>
      <c r="N63" s="32"/>
      <c r="O63" s="32"/>
      <c r="P63" s="32"/>
      <c r="Q63" s="32"/>
      <c r="R63" s="32"/>
      <c r="S63" s="32"/>
      <c r="T63" s="32"/>
      <c r="U63" s="32"/>
      <c r="V63" s="32"/>
      <c r="W63" s="32"/>
      <c r="X63" s="32"/>
      <c r="Y63" s="32"/>
      <c r="Z63" s="23"/>
      <c r="AA63" s="23"/>
      <c r="AB63" s="23"/>
      <c r="AC63" s="36"/>
      <c r="AD63" s="36"/>
      <c r="AE63" s="36"/>
      <c r="AF63" s="101">
        <v>500000</v>
      </c>
      <c r="AG63" s="101"/>
      <c r="AH63" s="101"/>
      <c r="AI63" s="101"/>
      <c r="AJ63" s="101"/>
      <c r="AK63" s="101"/>
      <c r="AL63" s="32"/>
      <c r="AM63" s="32"/>
      <c r="AN63" s="32"/>
      <c r="AO63" s="32"/>
      <c r="AP63" s="32"/>
      <c r="AQ63" s="32"/>
      <c r="AR63" s="23"/>
    </row>
    <row r="64" spans="1:44" ht="16.5">
      <c r="A64" s="94">
        <v>11010207</v>
      </c>
      <c r="B64" s="94"/>
      <c r="C64" s="94"/>
      <c r="D64" s="94"/>
      <c r="E64" s="94"/>
      <c r="F64" s="32"/>
      <c r="G64" s="26" t="s">
        <v>41</v>
      </c>
      <c r="H64" s="32"/>
      <c r="I64" s="32"/>
      <c r="J64" s="32"/>
      <c r="K64" s="32"/>
      <c r="L64" s="32"/>
      <c r="M64" s="32"/>
      <c r="N64" s="32"/>
      <c r="O64" s="32"/>
      <c r="P64" s="32"/>
      <c r="Q64" s="32"/>
      <c r="R64" s="32"/>
      <c r="S64" s="32"/>
      <c r="T64" s="32"/>
      <c r="U64" s="32"/>
      <c r="V64" s="32"/>
      <c r="W64" s="32"/>
      <c r="X64" s="32"/>
      <c r="Y64" s="32"/>
      <c r="Z64" s="23"/>
      <c r="AA64" s="23"/>
      <c r="AB64" s="23"/>
      <c r="AC64" s="36"/>
      <c r="AD64" s="36"/>
      <c r="AE64" s="36"/>
      <c r="AF64" s="101">
        <v>500000</v>
      </c>
      <c r="AG64" s="101"/>
      <c r="AH64" s="101"/>
      <c r="AI64" s="101"/>
      <c r="AJ64" s="101"/>
      <c r="AK64" s="101"/>
      <c r="AL64" s="32"/>
      <c r="AM64" s="32"/>
      <c r="AN64" s="32"/>
      <c r="AO64" s="32"/>
      <c r="AP64" s="32"/>
      <c r="AQ64" s="32"/>
      <c r="AR64" s="23"/>
    </row>
    <row r="65" spans="1:44" ht="16.5">
      <c r="A65" s="94">
        <v>11010208</v>
      </c>
      <c r="B65" s="94"/>
      <c r="C65" s="94"/>
      <c r="D65" s="94"/>
      <c r="E65" s="94"/>
      <c r="F65" s="32"/>
      <c r="G65" s="23" t="s">
        <v>14</v>
      </c>
      <c r="H65" s="32"/>
      <c r="I65" s="32"/>
      <c r="J65" s="32"/>
      <c r="K65" s="32"/>
      <c r="L65" s="32"/>
      <c r="M65" s="32"/>
      <c r="N65" s="32"/>
      <c r="O65" s="32"/>
      <c r="P65" s="32"/>
      <c r="Q65" s="32"/>
      <c r="R65" s="32"/>
      <c r="S65" s="32"/>
      <c r="T65" s="32"/>
      <c r="U65" s="32"/>
      <c r="V65" s="32"/>
      <c r="W65" s="32"/>
      <c r="X65" s="32"/>
      <c r="Y65" s="32"/>
      <c r="Z65" s="23"/>
      <c r="AA65" s="23"/>
      <c r="AB65" s="23"/>
      <c r="AC65" s="36"/>
      <c r="AD65" s="36"/>
      <c r="AE65" s="36"/>
      <c r="AF65" s="101">
        <v>120000000</v>
      </c>
      <c r="AG65" s="101"/>
      <c r="AH65" s="101"/>
      <c r="AI65" s="101"/>
      <c r="AJ65" s="101"/>
      <c r="AK65" s="101"/>
      <c r="AL65" s="32"/>
      <c r="AM65" s="32"/>
      <c r="AN65" s="32"/>
      <c r="AO65" s="32"/>
      <c r="AP65" s="32"/>
      <c r="AQ65" s="32"/>
      <c r="AR65" s="23"/>
    </row>
    <row r="66" spans="1:44" ht="16.5">
      <c r="A66" s="94">
        <v>11010209</v>
      </c>
      <c r="B66" s="94"/>
      <c r="C66" s="94"/>
      <c r="D66" s="94"/>
      <c r="E66" s="94"/>
      <c r="F66" s="32"/>
      <c r="G66" s="26" t="s">
        <v>146</v>
      </c>
      <c r="H66" s="32"/>
      <c r="I66" s="32"/>
      <c r="J66" s="32"/>
      <c r="K66" s="32"/>
      <c r="L66" s="32"/>
      <c r="M66" s="32"/>
      <c r="N66" s="32"/>
      <c r="O66" s="32"/>
      <c r="P66" s="32"/>
      <c r="Q66" s="32"/>
      <c r="R66" s="32"/>
      <c r="S66" s="32"/>
      <c r="T66" s="32"/>
      <c r="U66" s="32"/>
      <c r="V66" s="32"/>
      <c r="W66" s="32"/>
      <c r="X66" s="32"/>
      <c r="Y66" s="32"/>
      <c r="Z66" s="23"/>
      <c r="AA66" s="23"/>
      <c r="AB66" s="23"/>
      <c r="AC66" s="36"/>
      <c r="AD66" s="36"/>
      <c r="AE66" s="36"/>
      <c r="AF66" s="101">
        <v>200000</v>
      </c>
      <c r="AG66" s="101"/>
      <c r="AH66" s="101"/>
      <c r="AI66" s="101"/>
      <c r="AJ66" s="101"/>
      <c r="AK66" s="101"/>
      <c r="AL66" s="32"/>
      <c r="AM66" s="32"/>
      <c r="AN66" s="32"/>
      <c r="AO66" s="32"/>
      <c r="AP66" s="32"/>
      <c r="AQ66" s="32"/>
      <c r="AR66" s="23"/>
    </row>
    <row r="67" spans="1:44" ht="16.5">
      <c r="A67" s="94">
        <v>110102010</v>
      </c>
      <c r="B67" s="94"/>
      <c r="C67" s="94"/>
      <c r="D67" s="94"/>
      <c r="E67" s="94"/>
      <c r="F67" s="32"/>
      <c r="G67" s="23" t="s">
        <v>147</v>
      </c>
      <c r="H67" s="32"/>
      <c r="I67" s="32"/>
      <c r="J67" s="32"/>
      <c r="K67" s="32"/>
      <c r="L67" s="32"/>
      <c r="M67" s="32"/>
      <c r="N67" s="32"/>
      <c r="O67" s="32"/>
      <c r="P67" s="32"/>
      <c r="Q67" s="32"/>
      <c r="R67" s="32"/>
      <c r="S67" s="32"/>
      <c r="T67" s="32"/>
      <c r="U67" s="32"/>
      <c r="V67" s="32"/>
      <c r="W67" s="32"/>
      <c r="X67" s="32"/>
      <c r="Y67" s="32"/>
      <c r="Z67" s="23"/>
      <c r="AA67" s="23"/>
      <c r="AB67" s="23"/>
      <c r="AC67" s="32"/>
      <c r="AD67" s="32"/>
      <c r="AE67" s="32"/>
      <c r="AF67" s="101">
        <v>4000000</v>
      </c>
      <c r="AG67" s="101"/>
      <c r="AH67" s="101"/>
      <c r="AI67" s="101"/>
      <c r="AJ67" s="101"/>
      <c r="AK67" s="101"/>
      <c r="AL67" s="32"/>
      <c r="AM67" s="32"/>
      <c r="AN67" s="32"/>
      <c r="AO67" s="32"/>
      <c r="AP67" s="32"/>
      <c r="AQ67" s="32"/>
      <c r="AR67" s="23"/>
    </row>
    <row r="68" spans="1:44" ht="16.5">
      <c r="A68" s="94">
        <v>110102011</v>
      </c>
      <c r="B68" s="94"/>
      <c r="C68" s="94"/>
      <c r="D68" s="94"/>
      <c r="E68" s="94"/>
      <c r="F68" s="32"/>
      <c r="G68" s="23" t="s">
        <v>216</v>
      </c>
      <c r="H68" s="32"/>
      <c r="I68" s="32"/>
      <c r="J68" s="32"/>
      <c r="K68" s="32"/>
      <c r="L68" s="32"/>
      <c r="M68" s="32"/>
      <c r="N68" s="32"/>
      <c r="O68" s="32"/>
      <c r="P68" s="32"/>
      <c r="Q68" s="32"/>
      <c r="R68" s="32"/>
      <c r="S68" s="32"/>
      <c r="T68" s="32"/>
      <c r="U68" s="32"/>
      <c r="V68" s="32"/>
      <c r="W68" s="32"/>
      <c r="X68" s="32"/>
      <c r="Y68" s="32"/>
      <c r="Z68" s="23"/>
      <c r="AA68" s="23"/>
      <c r="AB68" s="23"/>
      <c r="AC68" s="32"/>
      <c r="AD68" s="32"/>
      <c r="AE68" s="32"/>
      <c r="AF68" s="101">
        <v>1000000</v>
      </c>
      <c r="AG68" s="101"/>
      <c r="AH68" s="101"/>
      <c r="AI68" s="101"/>
      <c r="AJ68" s="101"/>
      <c r="AK68" s="101"/>
      <c r="AL68" s="32"/>
      <c r="AM68" s="32"/>
      <c r="AN68" s="32"/>
      <c r="AO68" s="32"/>
      <c r="AP68" s="32"/>
      <c r="AQ68" s="32"/>
      <c r="AR68" s="23"/>
    </row>
    <row r="69" spans="1:44" ht="16.5">
      <c r="A69" s="94">
        <v>110102012</v>
      </c>
      <c r="B69" s="94"/>
      <c r="C69" s="94"/>
      <c r="D69" s="94"/>
      <c r="E69" s="94"/>
      <c r="F69" s="32"/>
      <c r="G69" s="23" t="s">
        <v>221</v>
      </c>
      <c r="H69" s="32"/>
      <c r="I69" s="32"/>
      <c r="J69" s="32"/>
      <c r="K69" s="32"/>
      <c r="L69" s="32"/>
      <c r="M69" s="32"/>
      <c r="N69" s="32"/>
      <c r="O69" s="32"/>
      <c r="P69" s="32"/>
      <c r="Q69" s="32"/>
      <c r="R69" s="32"/>
      <c r="S69" s="32"/>
      <c r="T69" s="32"/>
      <c r="U69" s="32"/>
      <c r="V69" s="32"/>
      <c r="W69" s="32"/>
      <c r="X69" s="32"/>
      <c r="Y69" s="32"/>
      <c r="Z69" s="23"/>
      <c r="AA69" s="23"/>
      <c r="AB69" s="23"/>
      <c r="AC69" s="32"/>
      <c r="AD69" s="32"/>
      <c r="AE69" s="32"/>
      <c r="AF69" s="36"/>
      <c r="AG69" s="36"/>
      <c r="AH69" s="36"/>
      <c r="AI69" s="36"/>
      <c r="AJ69" s="36"/>
      <c r="AK69" s="36"/>
      <c r="AL69" s="32"/>
      <c r="AM69" s="32"/>
      <c r="AN69" s="32"/>
      <c r="AO69" s="32"/>
      <c r="AP69" s="32"/>
      <c r="AQ69" s="32"/>
      <c r="AR69" s="23"/>
    </row>
    <row r="70" spans="1:44" ht="16.5">
      <c r="A70" s="23"/>
      <c r="B70" s="23"/>
      <c r="C70" s="23"/>
      <c r="D70" s="23"/>
      <c r="E70" s="23"/>
      <c r="F70" s="32"/>
      <c r="G70" s="23" t="s">
        <v>42</v>
      </c>
      <c r="H70" s="32"/>
      <c r="I70" s="32"/>
      <c r="J70" s="32"/>
      <c r="K70" s="32"/>
      <c r="L70" s="32"/>
      <c r="M70" s="32"/>
      <c r="N70" s="32"/>
      <c r="O70" s="32"/>
      <c r="P70" s="32"/>
      <c r="Q70" s="32"/>
      <c r="R70" s="32"/>
      <c r="S70" s="32"/>
      <c r="T70" s="32"/>
      <c r="U70" s="32"/>
      <c r="V70" s="32"/>
      <c r="W70" s="32"/>
      <c r="X70" s="32"/>
      <c r="Y70" s="32"/>
      <c r="Z70" s="23"/>
      <c r="AA70" s="23"/>
      <c r="AB70" s="23"/>
      <c r="AC70" s="32"/>
      <c r="AD70" s="32"/>
      <c r="AE70" s="32"/>
      <c r="AF70" s="36"/>
      <c r="AG70" s="36"/>
      <c r="AH70" s="36"/>
      <c r="AI70" s="36"/>
      <c r="AJ70" s="36"/>
      <c r="AK70" s="36"/>
      <c r="AL70" s="32"/>
      <c r="AM70" s="32"/>
      <c r="AN70" s="32"/>
      <c r="AO70" s="32"/>
      <c r="AP70" s="32"/>
      <c r="AQ70" s="32"/>
      <c r="AR70" s="23"/>
    </row>
    <row r="71" spans="1:44" ht="16.5">
      <c r="A71" s="23"/>
      <c r="B71" s="23"/>
      <c r="C71" s="23"/>
      <c r="D71" s="23"/>
      <c r="E71" s="23"/>
      <c r="F71" s="32"/>
      <c r="G71" s="23" t="s">
        <v>217</v>
      </c>
      <c r="H71" s="32"/>
      <c r="I71" s="32"/>
      <c r="J71" s="32"/>
      <c r="K71" s="32"/>
      <c r="L71" s="32"/>
      <c r="M71" s="32"/>
      <c r="N71" s="32"/>
      <c r="O71" s="32"/>
      <c r="P71" s="32"/>
      <c r="Q71" s="32"/>
      <c r="R71" s="32"/>
      <c r="S71" s="32"/>
      <c r="T71" s="32"/>
      <c r="U71" s="32"/>
      <c r="V71" s="32"/>
      <c r="W71" s="32"/>
      <c r="X71" s="32"/>
      <c r="Y71" s="32"/>
      <c r="Z71" s="23"/>
      <c r="AA71" s="23"/>
      <c r="AB71" s="23"/>
      <c r="AC71" s="32"/>
      <c r="AD71" s="32"/>
      <c r="AE71" s="32"/>
      <c r="AF71" s="101">
        <v>2000000</v>
      </c>
      <c r="AG71" s="101"/>
      <c r="AH71" s="101"/>
      <c r="AI71" s="101"/>
      <c r="AJ71" s="101"/>
      <c r="AK71" s="101"/>
      <c r="AL71" s="32"/>
      <c r="AM71" s="32"/>
      <c r="AN71" s="32"/>
      <c r="AO71" s="32"/>
      <c r="AP71" s="32"/>
      <c r="AQ71" s="32"/>
      <c r="AR71" s="23"/>
    </row>
    <row r="72" spans="1:44" ht="16.5">
      <c r="A72" s="94">
        <v>110102013</v>
      </c>
      <c r="B72" s="94"/>
      <c r="C72" s="94"/>
      <c r="D72" s="94"/>
      <c r="E72" s="94"/>
      <c r="F72" s="32"/>
      <c r="G72" s="23" t="s">
        <v>222</v>
      </c>
      <c r="H72" s="32"/>
      <c r="I72" s="32"/>
      <c r="J72" s="32"/>
      <c r="K72" s="32"/>
      <c r="L72" s="32"/>
      <c r="M72" s="32"/>
      <c r="N72" s="32"/>
      <c r="O72" s="32"/>
      <c r="P72" s="32"/>
      <c r="Q72" s="32"/>
      <c r="R72" s="32"/>
      <c r="S72" s="32"/>
      <c r="T72" s="32"/>
      <c r="U72" s="32"/>
      <c r="V72" s="32"/>
      <c r="W72" s="32"/>
      <c r="X72" s="32"/>
      <c r="Y72" s="32"/>
      <c r="Z72" s="23"/>
      <c r="AA72" s="23"/>
      <c r="AB72" s="23"/>
      <c r="AC72" s="32"/>
      <c r="AD72" s="32"/>
      <c r="AE72" s="32"/>
      <c r="AF72" s="101">
        <v>5000000</v>
      </c>
      <c r="AG72" s="101"/>
      <c r="AH72" s="101"/>
      <c r="AI72" s="101"/>
      <c r="AJ72" s="101"/>
      <c r="AK72" s="101"/>
      <c r="AL72" s="32"/>
      <c r="AM72" s="32"/>
      <c r="AN72" s="32"/>
      <c r="AO72" s="32"/>
      <c r="AP72" s="32"/>
      <c r="AQ72" s="32"/>
      <c r="AR72" s="23"/>
    </row>
    <row r="73" spans="1:44" ht="16.5">
      <c r="A73" s="94">
        <v>110102014</v>
      </c>
      <c r="B73" s="94"/>
      <c r="C73" s="94"/>
      <c r="D73" s="94"/>
      <c r="E73" s="94"/>
      <c r="F73" s="32"/>
      <c r="G73" s="23" t="s">
        <v>220</v>
      </c>
      <c r="H73" s="32"/>
      <c r="I73" s="32"/>
      <c r="J73" s="32"/>
      <c r="K73" s="32"/>
      <c r="L73" s="32"/>
      <c r="M73" s="32"/>
      <c r="N73" s="32"/>
      <c r="O73" s="32"/>
      <c r="P73" s="32"/>
      <c r="Q73" s="32"/>
      <c r="R73" s="32"/>
      <c r="S73" s="32"/>
      <c r="T73" s="32"/>
      <c r="U73" s="32"/>
      <c r="V73" s="32"/>
      <c r="W73" s="32"/>
      <c r="X73" s="32"/>
      <c r="Y73" s="32"/>
      <c r="Z73" s="23"/>
      <c r="AA73" s="23"/>
      <c r="AB73" s="23"/>
      <c r="AC73" s="32"/>
      <c r="AD73" s="32"/>
      <c r="AE73" s="32"/>
      <c r="AF73" s="101">
        <v>100000</v>
      </c>
      <c r="AG73" s="101"/>
      <c r="AH73" s="101"/>
      <c r="AI73" s="101"/>
      <c r="AJ73" s="101"/>
      <c r="AK73" s="101"/>
      <c r="AL73" s="32"/>
      <c r="AM73" s="32"/>
      <c r="AN73" s="32"/>
      <c r="AO73" s="32"/>
      <c r="AP73" s="32"/>
      <c r="AQ73" s="32"/>
      <c r="AR73" s="23"/>
    </row>
    <row r="74" spans="1:44" ht="16.5">
      <c r="A74" s="94">
        <v>110102015</v>
      </c>
      <c r="B74" s="94"/>
      <c r="C74" s="94"/>
      <c r="D74" s="94"/>
      <c r="E74" s="94"/>
      <c r="F74" s="32"/>
      <c r="G74" s="23" t="s">
        <v>219</v>
      </c>
      <c r="H74" s="32"/>
      <c r="I74" s="32"/>
      <c r="J74" s="32"/>
      <c r="K74" s="32"/>
      <c r="L74" s="32"/>
      <c r="M74" s="32"/>
      <c r="N74" s="32"/>
      <c r="O74" s="32"/>
      <c r="P74" s="32"/>
      <c r="Q74" s="32"/>
      <c r="R74" s="32"/>
      <c r="S74" s="32"/>
      <c r="T74" s="32"/>
      <c r="U74" s="32"/>
      <c r="V74" s="32"/>
      <c r="W74" s="32"/>
      <c r="X74" s="32"/>
      <c r="Y74" s="32"/>
      <c r="Z74" s="23"/>
      <c r="AA74" s="23"/>
      <c r="AB74" s="23"/>
      <c r="AC74" s="32"/>
      <c r="AD74" s="32"/>
      <c r="AE74" s="32"/>
      <c r="AF74" s="101">
        <v>100000</v>
      </c>
      <c r="AG74" s="101"/>
      <c r="AH74" s="101"/>
      <c r="AI74" s="101"/>
      <c r="AJ74" s="101"/>
      <c r="AK74" s="101"/>
      <c r="AL74" s="32"/>
      <c r="AM74" s="32"/>
      <c r="AN74" s="32"/>
      <c r="AO74" s="32"/>
      <c r="AP74" s="32"/>
      <c r="AQ74" s="32"/>
      <c r="AR74" s="23"/>
    </row>
    <row r="75" spans="1:44" ht="16.5">
      <c r="A75" s="23"/>
      <c r="B75" s="23"/>
      <c r="C75" s="23"/>
      <c r="D75" s="23"/>
      <c r="E75" s="23"/>
      <c r="F75" s="32"/>
      <c r="G75" s="23"/>
      <c r="H75" s="32"/>
      <c r="I75" s="32"/>
      <c r="J75" s="32"/>
      <c r="K75" s="32"/>
      <c r="L75" s="32"/>
      <c r="M75" s="32"/>
      <c r="N75" s="32"/>
      <c r="O75" s="32"/>
      <c r="P75" s="32"/>
      <c r="Q75" s="32"/>
      <c r="R75" s="32"/>
      <c r="S75" s="32"/>
      <c r="T75" s="32"/>
      <c r="U75" s="32"/>
      <c r="V75" s="32"/>
      <c r="W75" s="32"/>
      <c r="X75" s="32"/>
      <c r="Y75" s="32"/>
      <c r="Z75" s="23"/>
      <c r="AA75" s="23"/>
      <c r="AB75" s="23"/>
      <c r="AC75" s="32"/>
      <c r="AD75" s="32"/>
      <c r="AE75" s="32"/>
      <c r="AF75" s="36"/>
      <c r="AG75" s="36"/>
      <c r="AH75" s="36"/>
      <c r="AI75" s="36"/>
      <c r="AJ75" s="36"/>
      <c r="AK75" s="36"/>
      <c r="AL75" s="32"/>
      <c r="AM75" s="32"/>
      <c r="AN75" s="32"/>
      <c r="AO75" s="32"/>
      <c r="AP75" s="32"/>
      <c r="AQ75" s="32"/>
      <c r="AR75" s="23"/>
    </row>
    <row r="76" spans="1:44" ht="16.5">
      <c r="A76" s="95"/>
      <c r="B76" s="95"/>
      <c r="C76" s="95"/>
      <c r="D76" s="95"/>
      <c r="E76" s="95"/>
      <c r="F76" s="32"/>
      <c r="G76" s="23"/>
      <c r="H76" s="32"/>
      <c r="I76" s="32"/>
      <c r="J76" s="32"/>
      <c r="K76" s="32"/>
      <c r="L76" s="32"/>
      <c r="M76" s="32"/>
      <c r="N76" s="32"/>
      <c r="O76" s="32"/>
      <c r="P76" s="32"/>
      <c r="Q76" s="32"/>
      <c r="R76" s="32"/>
      <c r="S76" s="32"/>
      <c r="T76" s="32"/>
      <c r="U76" s="32"/>
      <c r="V76" s="32"/>
      <c r="W76" s="32"/>
      <c r="X76" s="32"/>
      <c r="Y76" s="32"/>
      <c r="Z76" s="23"/>
      <c r="AA76" s="23"/>
      <c r="AB76" s="23"/>
      <c r="AC76" s="36"/>
      <c r="AD76" s="36"/>
      <c r="AE76" s="36"/>
      <c r="AF76" s="32"/>
      <c r="AG76" s="32"/>
      <c r="AH76" s="32"/>
      <c r="AI76" s="32"/>
      <c r="AJ76" s="32"/>
      <c r="AK76" s="32"/>
      <c r="AL76" s="32"/>
      <c r="AM76" s="32"/>
      <c r="AN76" s="32"/>
      <c r="AO76" s="32"/>
      <c r="AP76" s="32"/>
      <c r="AQ76" s="32"/>
      <c r="AR76" s="23"/>
    </row>
    <row r="77" spans="1:44" ht="16.5">
      <c r="A77" s="95">
        <v>1102</v>
      </c>
      <c r="B77" s="95"/>
      <c r="C77" s="95"/>
      <c r="D77" s="95"/>
      <c r="E77" s="95"/>
      <c r="F77" s="32"/>
      <c r="G77" s="30" t="s">
        <v>86</v>
      </c>
      <c r="H77" s="32"/>
      <c r="I77" s="32"/>
      <c r="J77" s="32"/>
      <c r="K77" s="32"/>
      <c r="L77" s="32"/>
      <c r="M77" s="32"/>
      <c r="N77" s="32"/>
      <c r="O77" s="32"/>
      <c r="P77" s="32"/>
      <c r="Q77" s="32"/>
      <c r="R77" s="32"/>
      <c r="S77" s="32"/>
      <c r="T77" s="32"/>
      <c r="U77" s="32"/>
      <c r="V77" s="32"/>
      <c r="W77" s="32"/>
      <c r="X77" s="32"/>
      <c r="Y77" s="32"/>
      <c r="Z77" s="23"/>
      <c r="AA77" s="23"/>
      <c r="AB77" s="23"/>
      <c r="AC77" s="36"/>
      <c r="AD77" s="36"/>
      <c r="AE77" s="36"/>
      <c r="AF77" s="97">
        <f>SUM(AF79+AF111)</f>
        <v>2049916564</v>
      </c>
      <c r="AG77" s="97"/>
      <c r="AH77" s="97"/>
      <c r="AI77" s="97"/>
      <c r="AJ77" s="97"/>
      <c r="AK77" s="97"/>
      <c r="AL77" s="97"/>
      <c r="AM77" s="32"/>
      <c r="AN77" s="32"/>
      <c r="AO77" s="32"/>
      <c r="AP77" s="32"/>
      <c r="AQ77" s="32"/>
      <c r="AR77" s="23"/>
    </row>
    <row r="78" spans="1:44" ht="16.5">
      <c r="A78" s="30"/>
      <c r="B78" s="30"/>
      <c r="C78" s="30"/>
      <c r="D78" s="30"/>
      <c r="E78" s="30"/>
      <c r="F78" s="32"/>
      <c r="G78" s="30"/>
      <c r="H78" s="32"/>
      <c r="I78" s="32"/>
      <c r="J78" s="32"/>
      <c r="K78" s="32"/>
      <c r="L78" s="32"/>
      <c r="M78" s="32"/>
      <c r="N78" s="32"/>
      <c r="O78" s="32"/>
      <c r="P78" s="32"/>
      <c r="Q78" s="32"/>
      <c r="R78" s="32"/>
      <c r="S78" s="32"/>
      <c r="T78" s="32"/>
      <c r="U78" s="32"/>
      <c r="V78" s="32"/>
      <c r="W78" s="32"/>
      <c r="X78" s="32"/>
      <c r="Y78" s="32"/>
      <c r="Z78" s="23"/>
      <c r="AA78" s="23"/>
      <c r="AB78" s="23"/>
      <c r="AC78" s="36"/>
      <c r="AD78" s="36"/>
      <c r="AE78" s="36"/>
      <c r="AF78" s="34"/>
      <c r="AG78" s="34"/>
      <c r="AH78" s="34"/>
      <c r="AI78" s="34"/>
      <c r="AJ78" s="34"/>
      <c r="AK78" s="34"/>
      <c r="AL78" s="34"/>
      <c r="AM78" s="32"/>
      <c r="AN78" s="32"/>
      <c r="AO78" s="32"/>
      <c r="AP78" s="32"/>
      <c r="AQ78" s="32"/>
      <c r="AR78" s="23"/>
    </row>
    <row r="79" spans="1:44" ht="16.5">
      <c r="A79" s="95">
        <v>110201</v>
      </c>
      <c r="B79" s="95"/>
      <c r="C79" s="95"/>
      <c r="D79" s="95"/>
      <c r="E79" s="95"/>
      <c r="F79" s="32"/>
      <c r="G79" s="33" t="s">
        <v>165</v>
      </c>
      <c r="H79" s="32"/>
      <c r="I79" s="32"/>
      <c r="J79" s="32"/>
      <c r="K79" s="32"/>
      <c r="L79" s="32"/>
      <c r="M79" s="32"/>
      <c r="N79" s="32"/>
      <c r="O79" s="32"/>
      <c r="P79" s="32"/>
      <c r="Q79" s="32"/>
      <c r="R79" s="32"/>
      <c r="S79" s="32"/>
      <c r="T79" s="32"/>
      <c r="U79" s="32"/>
      <c r="V79" s="32"/>
      <c r="W79" s="32"/>
      <c r="X79" s="32"/>
      <c r="Y79" s="32"/>
      <c r="Z79" s="23"/>
      <c r="AA79" s="23"/>
      <c r="AB79" s="23"/>
      <c r="AC79" s="34"/>
      <c r="AD79" s="34"/>
      <c r="AE79" s="34"/>
      <c r="AF79" s="97">
        <f>SUM(AF80+AF96+AF104+AF108)</f>
        <v>65750000</v>
      </c>
      <c r="AG79" s="97"/>
      <c r="AH79" s="97"/>
      <c r="AI79" s="97"/>
      <c r="AJ79" s="97"/>
      <c r="AK79" s="97"/>
      <c r="AL79" s="97"/>
      <c r="AM79" s="32"/>
      <c r="AN79" s="32"/>
      <c r="AO79" s="32"/>
      <c r="AP79" s="32"/>
      <c r="AQ79" s="32"/>
      <c r="AR79" s="23"/>
    </row>
    <row r="80" spans="1:44" ht="16.5">
      <c r="A80" s="95">
        <v>11020101</v>
      </c>
      <c r="B80" s="95"/>
      <c r="C80" s="95"/>
      <c r="D80" s="95"/>
      <c r="E80" s="95"/>
      <c r="F80" s="32"/>
      <c r="G80" s="95" t="s">
        <v>87</v>
      </c>
      <c r="H80" s="95"/>
      <c r="I80" s="95"/>
      <c r="J80" s="95"/>
      <c r="K80" s="32"/>
      <c r="L80" s="32"/>
      <c r="M80" s="32"/>
      <c r="N80" s="32"/>
      <c r="O80" s="32"/>
      <c r="P80" s="32"/>
      <c r="Q80" s="32"/>
      <c r="R80" s="32"/>
      <c r="S80" s="32"/>
      <c r="T80" s="32"/>
      <c r="U80" s="32"/>
      <c r="V80" s="32"/>
      <c r="W80" s="32"/>
      <c r="X80" s="32"/>
      <c r="Y80" s="32"/>
      <c r="Z80" s="23"/>
      <c r="AA80" s="23"/>
      <c r="AB80" s="23"/>
      <c r="AC80" s="36"/>
      <c r="AD80" s="36"/>
      <c r="AE80" s="36"/>
      <c r="AF80" s="97">
        <f>SUM(AF81:AK93)</f>
        <v>64410000</v>
      </c>
      <c r="AG80" s="97"/>
      <c r="AH80" s="97"/>
      <c r="AI80" s="97"/>
      <c r="AJ80" s="97"/>
      <c r="AK80" s="97"/>
      <c r="AL80" s="97"/>
      <c r="AM80" s="32"/>
      <c r="AN80" s="32"/>
      <c r="AO80" s="32"/>
      <c r="AP80" s="32"/>
      <c r="AQ80" s="32"/>
      <c r="AR80" s="23"/>
    </row>
    <row r="81" spans="1:44" ht="16.5">
      <c r="A81" s="94">
        <v>1102010101</v>
      </c>
      <c r="B81" s="94"/>
      <c r="C81" s="94"/>
      <c r="D81" s="94"/>
      <c r="E81" s="94"/>
      <c r="F81" s="32"/>
      <c r="G81" s="23" t="s">
        <v>148</v>
      </c>
      <c r="H81" s="32"/>
      <c r="I81" s="32"/>
      <c r="J81" s="32"/>
      <c r="K81" s="32"/>
      <c r="L81" s="32"/>
      <c r="M81" s="32"/>
      <c r="N81" s="32"/>
      <c r="O81" s="32"/>
      <c r="P81" s="32"/>
      <c r="Q81" s="32"/>
      <c r="R81" s="32"/>
      <c r="S81" s="32"/>
      <c r="T81" s="32"/>
      <c r="U81" s="32"/>
      <c r="V81" s="32"/>
      <c r="W81" s="32"/>
      <c r="X81" s="32"/>
      <c r="Y81" s="32"/>
      <c r="Z81" s="23"/>
      <c r="AA81" s="23"/>
      <c r="AB81" s="23"/>
      <c r="AC81" s="36"/>
      <c r="AD81" s="36"/>
      <c r="AE81" s="36"/>
      <c r="AF81" s="101">
        <v>10000000</v>
      </c>
      <c r="AG81" s="101"/>
      <c r="AH81" s="101"/>
      <c r="AI81" s="101"/>
      <c r="AJ81" s="101"/>
      <c r="AK81" s="101"/>
      <c r="AL81" s="32"/>
      <c r="AM81" s="32"/>
      <c r="AN81" s="32"/>
      <c r="AO81" s="32"/>
      <c r="AP81" s="32"/>
      <c r="AQ81" s="32"/>
      <c r="AR81" s="23"/>
    </row>
    <row r="82" spans="1:44" ht="16.5">
      <c r="A82" s="94">
        <v>1102010102</v>
      </c>
      <c r="B82" s="94"/>
      <c r="C82" s="94"/>
      <c r="D82" s="94"/>
      <c r="E82" s="94"/>
      <c r="F82" s="32"/>
      <c r="G82" s="23" t="s">
        <v>149</v>
      </c>
      <c r="H82" s="32"/>
      <c r="I82" s="32"/>
      <c r="J82" s="32"/>
      <c r="K82" s="32"/>
      <c r="L82" s="32"/>
      <c r="M82" s="32"/>
      <c r="N82" s="32"/>
      <c r="O82" s="32"/>
      <c r="P82" s="32"/>
      <c r="Q82" s="32"/>
      <c r="R82" s="32"/>
      <c r="S82" s="32"/>
      <c r="T82" s="32"/>
      <c r="U82" s="32"/>
      <c r="V82" s="32"/>
      <c r="W82" s="32"/>
      <c r="X82" s="32"/>
      <c r="Y82" s="32"/>
      <c r="Z82" s="23"/>
      <c r="AA82" s="23"/>
      <c r="AB82" s="23"/>
      <c r="AC82" s="36"/>
      <c r="AD82" s="36"/>
      <c r="AE82" s="36"/>
      <c r="AF82" s="101">
        <v>1200000</v>
      </c>
      <c r="AG82" s="101"/>
      <c r="AH82" s="101"/>
      <c r="AI82" s="101"/>
      <c r="AJ82" s="101"/>
      <c r="AK82" s="101"/>
      <c r="AL82" s="32"/>
      <c r="AM82" s="32"/>
      <c r="AN82" s="32"/>
      <c r="AO82" s="32"/>
      <c r="AP82" s="32"/>
      <c r="AQ82" s="32"/>
      <c r="AR82" s="23"/>
    </row>
    <row r="83" spans="1:44" ht="16.5">
      <c r="A83" s="94">
        <v>1102010103</v>
      </c>
      <c r="B83" s="94"/>
      <c r="C83" s="94"/>
      <c r="D83" s="94"/>
      <c r="E83" s="94"/>
      <c r="F83" s="32"/>
      <c r="G83" s="23" t="s">
        <v>150</v>
      </c>
      <c r="H83" s="32"/>
      <c r="I83" s="32"/>
      <c r="J83" s="32"/>
      <c r="K83" s="32"/>
      <c r="L83" s="32"/>
      <c r="M83" s="32"/>
      <c r="N83" s="32"/>
      <c r="O83" s="32"/>
      <c r="P83" s="32"/>
      <c r="Q83" s="32"/>
      <c r="R83" s="32"/>
      <c r="S83" s="32"/>
      <c r="T83" s="32"/>
      <c r="U83" s="32"/>
      <c r="V83" s="32"/>
      <c r="W83" s="32"/>
      <c r="X83" s="32"/>
      <c r="Y83" s="32"/>
      <c r="Z83" s="23"/>
      <c r="AA83" s="23"/>
      <c r="AB83" s="23"/>
      <c r="AC83" s="36"/>
      <c r="AD83" s="36"/>
      <c r="AE83" s="36"/>
      <c r="AF83" s="101">
        <v>3800000</v>
      </c>
      <c r="AG83" s="101"/>
      <c r="AH83" s="101"/>
      <c r="AI83" s="101"/>
      <c r="AJ83" s="101"/>
      <c r="AK83" s="101"/>
      <c r="AL83" s="32"/>
      <c r="AM83" s="32"/>
      <c r="AN83" s="32"/>
      <c r="AO83" s="32"/>
      <c r="AP83" s="32"/>
      <c r="AQ83" s="32"/>
      <c r="AR83" s="23"/>
    </row>
    <row r="84" spans="1:44" ht="16.5">
      <c r="A84" s="94">
        <v>1102010104</v>
      </c>
      <c r="B84" s="94"/>
      <c r="C84" s="94"/>
      <c r="D84" s="94"/>
      <c r="E84" s="94"/>
      <c r="F84" s="32"/>
      <c r="G84" s="23" t="s">
        <v>151</v>
      </c>
      <c r="H84" s="32"/>
      <c r="I84" s="32"/>
      <c r="J84" s="32"/>
      <c r="K84" s="32"/>
      <c r="L84" s="32"/>
      <c r="M84" s="32"/>
      <c r="N84" s="32"/>
      <c r="O84" s="32"/>
      <c r="P84" s="32"/>
      <c r="Q84" s="32"/>
      <c r="R84" s="32"/>
      <c r="S84" s="32"/>
      <c r="T84" s="32"/>
      <c r="U84" s="32"/>
      <c r="V84" s="32"/>
      <c r="W84" s="32"/>
      <c r="X84" s="32"/>
      <c r="Y84" s="32"/>
      <c r="Z84" s="23"/>
      <c r="AA84" s="23"/>
      <c r="AB84" s="23"/>
      <c r="AC84" s="36"/>
      <c r="AD84" s="36"/>
      <c r="AE84" s="36"/>
      <c r="AF84" s="101">
        <v>900000</v>
      </c>
      <c r="AG84" s="101"/>
      <c r="AH84" s="101"/>
      <c r="AI84" s="101"/>
      <c r="AJ84" s="101"/>
      <c r="AK84" s="101"/>
      <c r="AL84" s="32"/>
      <c r="AM84" s="32"/>
      <c r="AN84" s="32"/>
      <c r="AO84" s="32"/>
      <c r="AP84" s="32"/>
      <c r="AQ84" s="32"/>
      <c r="AR84" s="23"/>
    </row>
    <row r="85" spans="1:44" ht="16.5">
      <c r="A85" s="94">
        <v>1102010105</v>
      </c>
      <c r="B85" s="94"/>
      <c r="C85" s="94"/>
      <c r="D85" s="94"/>
      <c r="E85" s="94"/>
      <c r="F85" s="32"/>
      <c r="G85" s="23" t="s">
        <v>152</v>
      </c>
      <c r="H85" s="32"/>
      <c r="I85" s="32"/>
      <c r="J85" s="32"/>
      <c r="K85" s="32"/>
      <c r="L85" s="32"/>
      <c r="M85" s="32"/>
      <c r="N85" s="32"/>
      <c r="O85" s="32"/>
      <c r="P85" s="32"/>
      <c r="Q85" s="32"/>
      <c r="R85" s="32"/>
      <c r="S85" s="32"/>
      <c r="T85" s="32"/>
      <c r="U85" s="32"/>
      <c r="V85" s="32"/>
      <c r="W85" s="32"/>
      <c r="X85" s="32"/>
      <c r="Y85" s="32"/>
      <c r="Z85" s="23"/>
      <c r="AA85" s="23"/>
      <c r="AB85" s="23"/>
      <c r="AC85" s="36"/>
      <c r="AD85" s="36"/>
      <c r="AE85" s="36"/>
      <c r="AF85" s="101">
        <v>450000</v>
      </c>
      <c r="AG85" s="101"/>
      <c r="AH85" s="101"/>
      <c r="AI85" s="101"/>
      <c r="AJ85" s="101"/>
      <c r="AK85" s="101"/>
      <c r="AL85" s="32"/>
      <c r="AM85" s="32"/>
      <c r="AN85" s="32"/>
      <c r="AO85" s="32"/>
      <c r="AP85" s="32"/>
      <c r="AQ85" s="32"/>
      <c r="AR85" s="23"/>
    </row>
    <row r="86" spans="1:44" ht="16.5">
      <c r="A86" s="94">
        <v>1102010106</v>
      </c>
      <c r="B86" s="94"/>
      <c r="C86" s="94"/>
      <c r="D86" s="94"/>
      <c r="E86" s="94"/>
      <c r="F86" s="30"/>
      <c r="G86" s="26" t="s">
        <v>153</v>
      </c>
      <c r="H86" s="32"/>
      <c r="I86" s="32"/>
      <c r="J86" s="32"/>
      <c r="K86" s="32"/>
      <c r="L86" s="32"/>
      <c r="M86" s="32"/>
      <c r="N86" s="32"/>
      <c r="O86" s="32"/>
      <c r="P86" s="32"/>
      <c r="Q86" s="32"/>
      <c r="R86" s="32"/>
      <c r="S86" s="32"/>
      <c r="T86" s="32"/>
      <c r="U86" s="32"/>
      <c r="V86" s="32"/>
      <c r="W86" s="32"/>
      <c r="X86" s="32"/>
      <c r="Y86" s="32"/>
      <c r="Z86" s="23"/>
      <c r="AA86" s="23"/>
      <c r="AB86" s="23"/>
      <c r="AC86" s="36"/>
      <c r="AD86" s="36"/>
      <c r="AE86" s="36"/>
      <c r="AF86" s="101">
        <v>1000000</v>
      </c>
      <c r="AG86" s="101"/>
      <c r="AH86" s="101"/>
      <c r="AI86" s="101"/>
      <c r="AJ86" s="101"/>
      <c r="AK86" s="101"/>
      <c r="AL86" s="32"/>
      <c r="AM86" s="32"/>
      <c r="AN86" s="32"/>
      <c r="AO86" s="32"/>
      <c r="AP86" s="32"/>
      <c r="AQ86" s="32"/>
      <c r="AR86" s="23"/>
    </row>
    <row r="87" spans="1:44" ht="16.5">
      <c r="A87" s="94">
        <v>1102010107</v>
      </c>
      <c r="B87" s="94"/>
      <c r="C87" s="94"/>
      <c r="D87" s="94"/>
      <c r="E87" s="94"/>
      <c r="F87" s="32"/>
      <c r="G87" s="23" t="s">
        <v>154</v>
      </c>
      <c r="H87" s="32"/>
      <c r="I87" s="32"/>
      <c r="J87" s="32"/>
      <c r="K87" s="32"/>
      <c r="L87" s="32"/>
      <c r="M87" s="32"/>
      <c r="N87" s="32"/>
      <c r="O87" s="32"/>
      <c r="P87" s="32"/>
      <c r="Q87" s="32"/>
      <c r="R87" s="32"/>
      <c r="S87" s="32"/>
      <c r="T87" s="32"/>
      <c r="U87" s="32"/>
      <c r="V87" s="32"/>
      <c r="W87" s="32"/>
      <c r="X87" s="32"/>
      <c r="Y87" s="32"/>
      <c r="Z87" s="23"/>
      <c r="AA87" s="23"/>
      <c r="AB87" s="23"/>
      <c r="AC87" s="36"/>
      <c r="AD87" s="36"/>
      <c r="AE87" s="36"/>
      <c r="AF87" s="101">
        <v>4000000</v>
      </c>
      <c r="AG87" s="101"/>
      <c r="AH87" s="101"/>
      <c r="AI87" s="101"/>
      <c r="AJ87" s="101"/>
      <c r="AK87" s="101"/>
      <c r="AL87" s="32"/>
      <c r="AM87" s="32"/>
      <c r="AN87" s="32"/>
      <c r="AO87" s="32"/>
      <c r="AP87" s="32"/>
      <c r="AQ87" s="32"/>
      <c r="AR87" s="23"/>
    </row>
    <row r="88" spans="1:44" ht="16.5">
      <c r="A88" s="94">
        <v>1102010108</v>
      </c>
      <c r="B88" s="94"/>
      <c r="C88" s="94"/>
      <c r="D88" s="94"/>
      <c r="E88" s="94"/>
      <c r="F88" s="32"/>
      <c r="G88" s="23" t="s">
        <v>155</v>
      </c>
      <c r="H88" s="32"/>
      <c r="I88" s="32"/>
      <c r="J88" s="32"/>
      <c r="K88" s="32"/>
      <c r="L88" s="32"/>
      <c r="M88" s="32"/>
      <c r="N88" s="32"/>
      <c r="O88" s="32"/>
      <c r="P88" s="32"/>
      <c r="Q88" s="32"/>
      <c r="R88" s="32"/>
      <c r="S88" s="32"/>
      <c r="T88" s="32"/>
      <c r="U88" s="32"/>
      <c r="V88" s="32"/>
      <c r="W88" s="32"/>
      <c r="X88" s="32"/>
      <c r="Y88" s="32"/>
      <c r="Z88" s="23"/>
      <c r="AA88" s="23"/>
      <c r="AB88" s="23"/>
      <c r="AC88" s="36"/>
      <c r="AD88" s="36"/>
      <c r="AE88" s="36"/>
      <c r="AF88" s="101">
        <v>4000000</v>
      </c>
      <c r="AG88" s="101"/>
      <c r="AH88" s="101"/>
      <c r="AI88" s="101"/>
      <c r="AJ88" s="101"/>
      <c r="AK88" s="101"/>
      <c r="AL88" s="32"/>
      <c r="AM88" s="32"/>
      <c r="AN88" s="32"/>
      <c r="AO88" s="32"/>
      <c r="AP88" s="32"/>
      <c r="AQ88" s="32"/>
      <c r="AR88" s="23"/>
    </row>
    <row r="89" spans="1:44" ht="16.5">
      <c r="A89" s="94">
        <v>1102010109</v>
      </c>
      <c r="B89" s="94"/>
      <c r="C89" s="94"/>
      <c r="D89" s="94"/>
      <c r="E89" s="94"/>
      <c r="F89" s="32"/>
      <c r="G89" s="23" t="s">
        <v>156</v>
      </c>
      <c r="H89" s="32"/>
      <c r="I89" s="32"/>
      <c r="J89" s="32"/>
      <c r="K89" s="32"/>
      <c r="L89" s="32"/>
      <c r="M89" s="32"/>
      <c r="N89" s="32"/>
      <c r="O89" s="32"/>
      <c r="P89" s="32"/>
      <c r="Q89" s="32"/>
      <c r="R89" s="32"/>
      <c r="S89" s="32"/>
      <c r="T89" s="32"/>
      <c r="U89" s="32"/>
      <c r="V89" s="32"/>
      <c r="W89" s="32"/>
      <c r="X89" s="32"/>
      <c r="Y89" s="32"/>
      <c r="Z89" s="23"/>
      <c r="AA89" s="23"/>
      <c r="AB89" s="23"/>
      <c r="AC89" s="36"/>
      <c r="AD89" s="36"/>
      <c r="AE89" s="36"/>
      <c r="AF89" s="101">
        <v>1000000</v>
      </c>
      <c r="AG89" s="101"/>
      <c r="AH89" s="101"/>
      <c r="AI89" s="101"/>
      <c r="AJ89" s="101"/>
      <c r="AK89" s="101"/>
      <c r="AL89" s="32"/>
      <c r="AM89" s="32"/>
      <c r="AN89" s="32"/>
      <c r="AO89" s="32"/>
      <c r="AP89" s="32"/>
      <c r="AQ89" s="32"/>
      <c r="AR89" s="23"/>
    </row>
    <row r="90" spans="1:44" ht="16.5">
      <c r="A90" s="94">
        <v>11020101010</v>
      </c>
      <c r="B90" s="94"/>
      <c r="C90" s="94"/>
      <c r="D90" s="94"/>
      <c r="E90" s="94"/>
      <c r="F90" s="32"/>
      <c r="G90" s="23" t="s">
        <v>157</v>
      </c>
      <c r="H90" s="32"/>
      <c r="I90" s="32"/>
      <c r="J90" s="32"/>
      <c r="K90" s="32"/>
      <c r="L90" s="32"/>
      <c r="M90" s="32"/>
      <c r="N90" s="32"/>
      <c r="O90" s="32"/>
      <c r="P90" s="32"/>
      <c r="Q90" s="32"/>
      <c r="R90" s="32"/>
      <c r="S90" s="32"/>
      <c r="T90" s="32"/>
      <c r="U90" s="32"/>
      <c r="V90" s="32"/>
      <c r="W90" s="32"/>
      <c r="X90" s="32"/>
      <c r="Y90" s="32"/>
      <c r="Z90" s="23"/>
      <c r="AA90" s="23"/>
      <c r="AB90" s="23"/>
      <c r="AC90" s="36"/>
      <c r="AD90" s="36"/>
      <c r="AE90" s="36"/>
      <c r="AF90" s="101">
        <v>30000000</v>
      </c>
      <c r="AG90" s="101"/>
      <c r="AH90" s="101"/>
      <c r="AI90" s="101"/>
      <c r="AJ90" s="101"/>
      <c r="AK90" s="101"/>
      <c r="AL90" s="32"/>
      <c r="AM90" s="32"/>
      <c r="AN90" s="32"/>
      <c r="AO90" s="32"/>
      <c r="AP90" s="32"/>
      <c r="AQ90" s="32"/>
      <c r="AR90" s="23"/>
    </row>
    <row r="91" spans="1:44" ht="16.5">
      <c r="A91" s="94">
        <v>11020101011</v>
      </c>
      <c r="B91" s="94"/>
      <c r="C91" s="94"/>
      <c r="D91" s="94"/>
      <c r="E91" s="94"/>
      <c r="F91" s="32"/>
      <c r="G91" s="23" t="s">
        <v>223</v>
      </c>
      <c r="H91" s="32"/>
      <c r="I91" s="32"/>
      <c r="J91" s="32"/>
      <c r="K91" s="32"/>
      <c r="L91" s="32"/>
      <c r="M91" s="32"/>
      <c r="N91" s="32"/>
      <c r="O91" s="32"/>
      <c r="P91" s="32"/>
      <c r="Q91" s="32"/>
      <c r="R91" s="32"/>
      <c r="S91" s="32"/>
      <c r="T91" s="32"/>
      <c r="U91" s="32"/>
      <c r="V91" s="32"/>
      <c r="W91" s="32"/>
      <c r="X91" s="32"/>
      <c r="Y91" s="32"/>
      <c r="Z91" s="23"/>
      <c r="AA91" s="23"/>
      <c r="AB91" s="23"/>
      <c r="AC91" s="36"/>
      <c r="AD91" s="36"/>
      <c r="AE91" s="36"/>
      <c r="AF91" s="101">
        <v>8000000</v>
      </c>
      <c r="AG91" s="101"/>
      <c r="AH91" s="101"/>
      <c r="AI91" s="101"/>
      <c r="AJ91" s="101"/>
      <c r="AK91" s="101"/>
      <c r="AL91" s="32"/>
      <c r="AM91" s="32"/>
      <c r="AN91" s="32"/>
      <c r="AO91" s="32"/>
      <c r="AP91" s="32"/>
      <c r="AQ91" s="32"/>
      <c r="AR91" s="23"/>
    </row>
    <row r="92" spans="1:44" ht="16.5">
      <c r="A92" s="94">
        <v>11020101012</v>
      </c>
      <c r="B92" s="94"/>
      <c r="C92" s="94"/>
      <c r="D92" s="94"/>
      <c r="E92" s="94"/>
      <c r="F92" s="32"/>
      <c r="G92" s="23" t="s">
        <v>218</v>
      </c>
      <c r="H92" s="32"/>
      <c r="I92" s="32"/>
      <c r="J92" s="32"/>
      <c r="K92" s="32"/>
      <c r="L92" s="32"/>
      <c r="M92" s="32"/>
      <c r="N92" s="32"/>
      <c r="O92" s="32"/>
      <c r="P92" s="32"/>
      <c r="Q92" s="32"/>
      <c r="R92" s="32"/>
      <c r="S92" s="32"/>
      <c r="T92" s="32"/>
      <c r="U92" s="32"/>
      <c r="V92" s="32"/>
      <c r="W92" s="32"/>
      <c r="X92" s="32"/>
      <c r="Y92" s="32"/>
      <c r="Z92" s="23"/>
      <c r="AA92" s="23"/>
      <c r="AB92" s="23"/>
      <c r="AC92" s="36"/>
      <c r="AD92" s="36"/>
      <c r="AE92" s="36"/>
      <c r="AF92" s="101">
        <v>50000</v>
      </c>
      <c r="AG92" s="101"/>
      <c r="AH92" s="101"/>
      <c r="AI92" s="101"/>
      <c r="AJ92" s="101"/>
      <c r="AK92" s="101"/>
      <c r="AL92" s="32"/>
      <c r="AM92" s="32"/>
      <c r="AN92" s="32"/>
      <c r="AO92" s="32"/>
      <c r="AP92" s="32"/>
      <c r="AQ92" s="32"/>
      <c r="AR92" s="23"/>
    </row>
    <row r="93" spans="1:44" ht="16.5">
      <c r="A93" s="94">
        <v>11020101013</v>
      </c>
      <c r="B93" s="94"/>
      <c r="C93" s="94"/>
      <c r="D93" s="94"/>
      <c r="E93" s="94"/>
      <c r="F93" s="32"/>
      <c r="G93" s="23" t="s">
        <v>158</v>
      </c>
      <c r="H93" s="32"/>
      <c r="I93" s="32"/>
      <c r="J93" s="32"/>
      <c r="K93" s="32"/>
      <c r="L93" s="32"/>
      <c r="M93" s="32"/>
      <c r="N93" s="32"/>
      <c r="O93" s="32"/>
      <c r="P93" s="32"/>
      <c r="Q93" s="32"/>
      <c r="R93" s="32"/>
      <c r="S93" s="32"/>
      <c r="T93" s="32"/>
      <c r="U93" s="32"/>
      <c r="V93" s="32"/>
      <c r="W93" s="32"/>
      <c r="X93" s="32"/>
      <c r="Y93" s="32"/>
      <c r="Z93" s="23"/>
      <c r="AA93" s="23"/>
      <c r="AB93" s="23"/>
      <c r="AC93" s="36"/>
      <c r="AD93" s="36"/>
      <c r="AE93" s="36"/>
      <c r="AF93" s="101">
        <v>10000</v>
      </c>
      <c r="AG93" s="101"/>
      <c r="AH93" s="101"/>
      <c r="AI93" s="101"/>
      <c r="AJ93" s="101"/>
      <c r="AK93" s="101"/>
      <c r="AL93" s="32"/>
      <c r="AM93" s="32"/>
      <c r="AN93" s="32"/>
      <c r="AO93" s="32"/>
      <c r="AP93" s="32"/>
      <c r="AQ93" s="32"/>
      <c r="AR93" s="23"/>
    </row>
    <row r="94" spans="1:44" ht="16.5">
      <c r="A94" s="94"/>
      <c r="B94" s="94"/>
      <c r="C94" s="94"/>
      <c r="D94" s="94"/>
      <c r="E94" s="94"/>
      <c r="F94" s="32"/>
      <c r="G94" s="32"/>
      <c r="H94" s="32"/>
      <c r="I94" s="32"/>
      <c r="J94" s="32"/>
      <c r="K94" s="32"/>
      <c r="L94" s="32"/>
      <c r="M94" s="32"/>
      <c r="N94" s="32"/>
      <c r="O94" s="32"/>
      <c r="P94" s="32"/>
      <c r="Q94" s="32"/>
      <c r="R94" s="32"/>
      <c r="S94" s="32"/>
      <c r="T94" s="32"/>
      <c r="U94" s="32"/>
      <c r="V94" s="32"/>
      <c r="W94" s="32"/>
      <c r="X94" s="32"/>
      <c r="Y94" s="32"/>
      <c r="Z94" s="23"/>
      <c r="AA94" s="23"/>
      <c r="AB94" s="23"/>
      <c r="AC94" s="36"/>
      <c r="AD94" s="36"/>
      <c r="AE94" s="36"/>
      <c r="AL94" s="32"/>
      <c r="AM94" s="32"/>
      <c r="AN94" s="32"/>
      <c r="AO94" s="32"/>
      <c r="AP94" s="32"/>
      <c r="AQ94" s="32"/>
      <c r="AR94" s="23"/>
    </row>
    <row r="95" spans="1:44" ht="16.5">
      <c r="A95" s="23"/>
      <c r="B95" s="32"/>
      <c r="C95" s="32"/>
      <c r="D95" s="32"/>
      <c r="E95" s="32"/>
      <c r="F95" s="32"/>
      <c r="G95" s="23"/>
      <c r="H95" s="32"/>
      <c r="I95" s="32"/>
      <c r="J95" s="32"/>
      <c r="K95" s="32"/>
      <c r="L95" s="32"/>
      <c r="M95" s="32"/>
      <c r="N95" s="32"/>
      <c r="O95" s="32"/>
      <c r="P95" s="32"/>
      <c r="Q95" s="32"/>
      <c r="R95" s="32"/>
      <c r="S95" s="32"/>
      <c r="T95" s="32"/>
      <c r="U95" s="32"/>
      <c r="V95" s="32"/>
      <c r="W95" s="32"/>
      <c r="X95" s="32"/>
      <c r="Y95" s="32"/>
      <c r="Z95" s="23"/>
      <c r="AA95" s="23"/>
      <c r="AB95" s="23"/>
      <c r="AC95" s="34"/>
      <c r="AD95" s="34"/>
      <c r="AE95" s="34"/>
      <c r="AF95" s="36"/>
      <c r="AG95" s="32"/>
      <c r="AH95" s="32"/>
      <c r="AI95" s="32"/>
      <c r="AJ95" s="32"/>
      <c r="AK95" s="32"/>
      <c r="AL95" s="32"/>
      <c r="AM95" s="32"/>
      <c r="AN95" s="32"/>
      <c r="AO95" s="32"/>
      <c r="AP95" s="32"/>
      <c r="AQ95" s="32"/>
      <c r="AR95" s="23"/>
    </row>
    <row r="96" spans="1:44" ht="16.5">
      <c r="A96" s="95">
        <v>11020102</v>
      </c>
      <c r="B96" s="95"/>
      <c r="C96" s="95"/>
      <c r="D96" s="95"/>
      <c r="E96" s="95"/>
      <c r="F96" s="32"/>
      <c r="G96" s="30" t="s">
        <v>159</v>
      </c>
      <c r="H96" s="32"/>
      <c r="I96" s="32"/>
      <c r="J96" s="32"/>
      <c r="K96" s="32"/>
      <c r="L96" s="32"/>
      <c r="M96" s="32"/>
      <c r="N96" s="32"/>
      <c r="O96" s="32"/>
      <c r="P96" s="32"/>
      <c r="Q96" s="32"/>
      <c r="R96" s="32"/>
      <c r="S96" s="32"/>
      <c r="T96" s="32"/>
      <c r="U96" s="32"/>
      <c r="V96" s="32"/>
      <c r="W96" s="32"/>
      <c r="X96" s="32"/>
      <c r="Y96" s="32"/>
      <c r="Z96" s="23"/>
      <c r="AA96" s="23"/>
      <c r="AB96" s="23"/>
      <c r="AC96" s="36"/>
      <c r="AD96" s="36"/>
      <c r="AE96" s="36"/>
      <c r="AF96" s="97">
        <f>SUM(AF97:AK102)</f>
        <v>320000</v>
      </c>
      <c r="AG96" s="97"/>
      <c r="AH96" s="97"/>
      <c r="AI96" s="97"/>
      <c r="AJ96" s="97"/>
      <c r="AK96" s="97"/>
      <c r="AL96" s="32"/>
      <c r="AM96" s="32"/>
      <c r="AN96" s="32"/>
      <c r="AO96" s="32"/>
      <c r="AP96" s="32"/>
      <c r="AQ96" s="32"/>
      <c r="AR96" s="23"/>
    </row>
    <row r="97" spans="1:44" ht="16.5">
      <c r="A97" s="94">
        <v>1102010201</v>
      </c>
      <c r="B97" s="94"/>
      <c r="C97" s="94"/>
      <c r="D97" s="94"/>
      <c r="E97" s="94"/>
      <c r="F97" s="32"/>
      <c r="G97" s="23" t="s">
        <v>160</v>
      </c>
      <c r="H97" s="32"/>
      <c r="I97" s="32"/>
      <c r="J97" s="32"/>
      <c r="K97" s="32"/>
      <c r="L97" s="32"/>
      <c r="M97" s="32"/>
      <c r="N97" s="32"/>
      <c r="O97" s="32"/>
      <c r="P97" s="32"/>
      <c r="Q97" s="32"/>
      <c r="R97" s="32"/>
      <c r="S97" s="32"/>
      <c r="T97" s="32"/>
      <c r="U97" s="32"/>
      <c r="V97" s="32"/>
      <c r="W97" s="32"/>
      <c r="X97" s="32"/>
      <c r="Y97" s="32"/>
      <c r="Z97" s="23"/>
      <c r="AA97" s="23"/>
      <c r="AB97" s="23"/>
      <c r="AC97" s="36"/>
      <c r="AD97" s="36"/>
      <c r="AE97" s="36"/>
      <c r="AF97" s="101">
        <v>100000</v>
      </c>
      <c r="AG97" s="101"/>
      <c r="AH97" s="101"/>
      <c r="AI97" s="101"/>
      <c r="AJ97" s="101"/>
      <c r="AK97" s="101"/>
      <c r="AL97" s="32"/>
      <c r="AM97" s="32"/>
      <c r="AN97" s="32"/>
      <c r="AO97" s="32"/>
      <c r="AP97" s="32"/>
      <c r="AQ97" s="32"/>
      <c r="AR97" s="23"/>
    </row>
    <row r="98" spans="1:44" ht="16.5">
      <c r="A98" s="94">
        <v>1102010202</v>
      </c>
      <c r="B98" s="94"/>
      <c r="C98" s="94"/>
      <c r="D98" s="94"/>
      <c r="E98" s="94"/>
      <c r="F98" s="32"/>
      <c r="G98" s="23" t="s">
        <v>43</v>
      </c>
      <c r="H98" s="32"/>
      <c r="I98" s="32"/>
      <c r="J98" s="32"/>
      <c r="K98" s="32"/>
      <c r="L98" s="32"/>
      <c r="M98" s="32"/>
      <c r="N98" s="32"/>
      <c r="O98" s="32"/>
      <c r="P98" s="32"/>
      <c r="Q98" s="32"/>
      <c r="R98" s="32"/>
      <c r="S98" s="32"/>
      <c r="T98" s="32"/>
      <c r="U98" s="32"/>
      <c r="V98" s="32"/>
      <c r="W98" s="32"/>
      <c r="X98" s="32"/>
      <c r="Y98" s="32"/>
      <c r="Z98" s="23"/>
      <c r="AA98" s="23"/>
      <c r="AB98" s="23"/>
      <c r="AC98" s="36"/>
      <c r="AD98" s="36"/>
      <c r="AE98" s="36"/>
      <c r="AF98" s="101">
        <v>50000</v>
      </c>
      <c r="AG98" s="101"/>
      <c r="AH98" s="101"/>
      <c r="AI98" s="101"/>
      <c r="AJ98" s="101"/>
      <c r="AK98" s="101"/>
      <c r="AL98" s="32"/>
      <c r="AM98" s="32"/>
      <c r="AN98" s="32"/>
      <c r="AO98" s="32"/>
      <c r="AP98" s="32"/>
      <c r="AQ98" s="32"/>
      <c r="AR98" s="23"/>
    </row>
    <row r="99" spans="1:44" ht="16.5">
      <c r="A99" s="94">
        <v>1102010203</v>
      </c>
      <c r="B99" s="94"/>
      <c r="C99" s="94"/>
      <c r="D99" s="94"/>
      <c r="E99" s="94"/>
      <c r="F99" s="32"/>
      <c r="G99" s="23" t="s">
        <v>161</v>
      </c>
      <c r="H99" s="32"/>
      <c r="I99" s="32"/>
      <c r="J99" s="32"/>
      <c r="K99" s="32"/>
      <c r="L99" s="32"/>
      <c r="M99" s="32"/>
      <c r="N99" s="32"/>
      <c r="O99" s="32"/>
      <c r="P99" s="32"/>
      <c r="Q99" s="32"/>
      <c r="R99" s="32"/>
      <c r="S99" s="32"/>
      <c r="T99" s="32"/>
      <c r="U99" s="32"/>
      <c r="V99" s="32"/>
      <c r="W99" s="32"/>
      <c r="X99" s="32"/>
      <c r="Y99" s="32"/>
      <c r="Z99" s="23"/>
      <c r="AA99" s="23"/>
      <c r="AB99" s="23"/>
      <c r="AC99" s="36"/>
      <c r="AD99" s="36"/>
      <c r="AE99" s="36"/>
      <c r="AF99" s="101">
        <v>100000</v>
      </c>
      <c r="AG99" s="101"/>
      <c r="AH99" s="101"/>
      <c r="AI99" s="101"/>
      <c r="AJ99" s="101"/>
      <c r="AK99" s="101"/>
      <c r="AL99" s="32"/>
      <c r="AM99" s="32"/>
      <c r="AN99" s="32"/>
      <c r="AO99" s="32"/>
      <c r="AP99" s="32"/>
      <c r="AQ99" s="32"/>
      <c r="AR99" s="23"/>
    </row>
    <row r="100" spans="1:44" ht="16.5">
      <c r="A100" s="94">
        <v>1102010204</v>
      </c>
      <c r="B100" s="94"/>
      <c r="C100" s="94"/>
      <c r="D100" s="94"/>
      <c r="E100" s="94"/>
      <c r="F100" s="32"/>
      <c r="G100" s="23" t="s">
        <v>162</v>
      </c>
      <c r="H100" s="32"/>
      <c r="I100" s="32"/>
      <c r="J100" s="32"/>
      <c r="K100" s="32"/>
      <c r="L100" s="32"/>
      <c r="M100" s="32"/>
      <c r="N100" s="32"/>
      <c r="O100" s="32"/>
      <c r="P100" s="32"/>
      <c r="Q100" s="32"/>
      <c r="R100" s="32"/>
      <c r="S100" s="32"/>
      <c r="T100" s="32"/>
      <c r="U100" s="32"/>
      <c r="V100" s="32"/>
      <c r="W100" s="32"/>
      <c r="X100" s="32"/>
      <c r="Y100" s="32"/>
      <c r="Z100" s="23"/>
      <c r="AA100" s="23"/>
      <c r="AB100" s="23"/>
      <c r="AC100" s="36"/>
      <c r="AD100" s="36"/>
      <c r="AE100" s="36"/>
      <c r="AF100" s="101">
        <v>50000</v>
      </c>
      <c r="AG100" s="101"/>
      <c r="AH100" s="101"/>
      <c r="AI100" s="101"/>
      <c r="AJ100" s="101"/>
      <c r="AK100" s="101"/>
      <c r="AL100" s="32"/>
      <c r="AM100" s="32"/>
      <c r="AN100" s="32"/>
      <c r="AO100" s="32"/>
      <c r="AP100" s="32"/>
      <c r="AQ100" s="32"/>
      <c r="AR100" s="23"/>
    </row>
    <row r="101" spans="1:44" ht="16.5">
      <c r="A101" s="94">
        <v>1102010205</v>
      </c>
      <c r="B101" s="94"/>
      <c r="C101" s="94"/>
      <c r="D101" s="94"/>
      <c r="E101" s="94"/>
      <c r="F101" s="32"/>
      <c r="G101" s="32" t="s">
        <v>163</v>
      </c>
      <c r="H101" s="32"/>
      <c r="I101" s="32"/>
      <c r="J101" s="32"/>
      <c r="K101" s="32"/>
      <c r="L101" s="32"/>
      <c r="M101" s="32"/>
      <c r="N101" s="32"/>
      <c r="O101" s="32"/>
      <c r="P101" s="32"/>
      <c r="Q101" s="32"/>
      <c r="R101" s="32"/>
      <c r="S101" s="32"/>
      <c r="T101" s="32"/>
      <c r="U101" s="32"/>
      <c r="V101" s="32"/>
      <c r="W101" s="32"/>
      <c r="X101" s="32"/>
      <c r="Y101" s="32"/>
      <c r="Z101" s="23"/>
      <c r="AA101" s="23"/>
      <c r="AB101" s="23"/>
      <c r="AC101" s="34"/>
      <c r="AD101" s="34"/>
      <c r="AE101" s="34"/>
      <c r="AF101" s="101">
        <v>10000</v>
      </c>
      <c r="AG101" s="101"/>
      <c r="AH101" s="101"/>
      <c r="AI101" s="101"/>
      <c r="AJ101" s="101"/>
      <c r="AK101" s="101"/>
      <c r="AL101" s="32"/>
      <c r="AM101" s="32"/>
      <c r="AN101" s="32"/>
      <c r="AO101" s="32"/>
      <c r="AP101" s="32"/>
      <c r="AQ101" s="32"/>
      <c r="AR101" s="23"/>
    </row>
    <row r="102" spans="1:44" ht="16.5">
      <c r="A102" s="94">
        <v>1102010206</v>
      </c>
      <c r="B102" s="94"/>
      <c r="C102" s="94"/>
      <c r="D102" s="94"/>
      <c r="E102" s="94"/>
      <c r="F102" s="32"/>
      <c r="G102" s="32" t="s">
        <v>164</v>
      </c>
      <c r="H102" s="32"/>
      <c r="I102" s="32"/>
      <c r="J102" s="32"/>
      <c r="K102" s="32"/>
      <c r="L102" s="32"/>
      <c r="M102" s="32"/>
      <c r="N102" s="32"/>
      <c r="O102" s="32"/>
      <c r="P102" s="32"/>
      <c r="Q102" s="32"/>
      <c r="R102" s="32"/>
      <c r="S102" s="32"/>
      <c r="T102" s="32"/>
      <c r="U102" s="32"/>
      <c r="V102" s="32"/>
      <c r="W102" s="32"/>
      <c r="X102" s="32"/>
      <c r="Y102" s="32"/>
      <c r="Z102" s="23"/>
      <c r="AA102" s="23"/>
      <c r="AB102" s="23"/>
      <c r="AC102" s="34"/>
      <c r="AD102" s="34"/>
      <c r="AE102" s="34"/>
      <c r="AF102" s="101">
        <v>10000</v>
      </c>
      <c r="AG102" s="101"/>
      <c r="AH102" s="101"/>
      <c r="AI102" s="101"/>
      <c r="AJ102" s="101"/>
      <c r="AK102" s="101"/>
      <c r="AL102" s="32"/>
      <c r="AM102" s="32"/>
      <c r="AN102" s="32"/>
      <c r="AO102" s="32"/>
      <c r="AP102" s="32"/>
      <c r="AQ102" s="32"/>
      <c r="AR102" s="23"/>
    </row>
    <row r="103" spans="1:44" ht="16.5">
      <c r="A103" s="23"/>
      <c r="B103" s="23"/>
      <c r="C103" s="23"/>
      <c r="D103" s="23"/>
      <c r="E103" s="23"/>
      <c r="F103" s="32"/>
      <c r="G103" s="32"/>
      <c r="H103" s="32"/>
      <c r="I103" s="32"/>
      <c r="J103" s="32"/>
      <c r="K103" s="32"/>
      <c r="L103" s="32"/>
      <c r="M103" s="32"/>
      <c r="N103" s="32"/>
      <c r="O103" s="32"/>
      <c r="P103" s="32"/>
      <c r="Q103" s="32"/>
      <c r="R103" s="32"/>
      <c r="S103" s="32"/>
      <c r="T103" s="32"/>
      <c r="U103" s="32"/>
      <c r="V103" s="32"/>
      <c r="W103" s="32"/>
      <c r="X103" s="32"/>
      <c r="Y103" s="32"/>
      <c r="Z103" s="23"/>
      <c r="AA103" s="23"/>
      <c r="AB103" s="23"/>
      <c r="AC103" s="34"/>
      <c r="AD103" s="34"/>
      <c r="AE103" s="34"/>
      <c r="AF103" s="36"/>
      <c r="AG103" s="32"/>
      <c r="AH103" s="32"/>
      <c r="AI103" s="32"/>
      <c r="AJ103" s="32"/>
      <c r="AK103" s="32"/>
      <c r="AL103" s="32"/>
      <c r="AM103" s="32"/>
      <c r="AN103" s="32"/>
      <c r="AO103" s="32"/>
      <c r="AP103" s="32"/>
      <c r="AQ103" s="32"/>
      <c r="AR103" s="23"/>
    </row>
    <row r="104" spans="1:44" ht="16.5">
      <c r="A104" s="95">
        <v>11020103</v>
      </c>
      <c r="B104" s="95"/>
      <c r="C104" s="95"/>
      <c r="D104" s="95"/>
      <c r="E104" s="95"/>
      <c r="F104" s="32"/>
      <c r="G104" s="30" t="s">
        <v>166</v>
      </c>
      <c r="H104" s="32"/>
      <c r="I104" s="32"/>
      <c r="J104" s="32"/>
      <c r="K104" s="32"/>
      <c r="L104" s="32"/>
      <c r="M104" s="32"/>
      <c r="N104" s="32"/>
      <c r="O104" s="32"/>
      <c r="P104" s="32"/>
      <c r="Q104" s="32"/>
      <c r="R104" s="32"/>
      <c r="S104" s="32"/>
      <c r="T104" s="32"/>
      <c r="U104" s="32"/>
      <c r="V104" s="32"/>
      <c r="W104" s="32"/>
      <c r="X104" s="32"/>
      <c r="Y104" s="32"/>
      <c r="Z104" s="23"/>
      <c r="AA104" s="23"/>
      <c r="AB104" s="23"/>
      <c r="AC104" s="36"/>
      <c r="AD104" s="36"/>
      <c r="AE104" s="36"/>
      <c r="AF104" s="97">
        <f>SUM(AF105:AK106)</f>
        <v>20000</v>
      </c>
      <c r="AG104" s="97"/>
      <c r="AH104" s="97"/>
      <c r="AI104" s="97"/>
      <c r="AJ104" s="97"/>
      <c r="AK104" s="97"/>
      <c r="AL104" s="32"/>
      <c r="AM104" s="32"/>
      <c r="AN104" s="32"/>
      <c r="AO104" s="32"/>
      <c r="AP104" s="32"/>
      <c r="AQ104" s="32"/>
      <c r="AR104" s="23"/>
    </row>
    <row r="105" spans="1:44" ht="16.5">
      <c r="A105" s="94">
        <v>1102010301</v>
      </c>
      <c r="B105" s="94"/>
      <c r="C105" s="94"/>
      <c r="D105" s="94"/>
      <c r="E105" s="94"/>
      <c r="F105" s="32"/>
      <c r="G105" s="32" t="s">
        <v>167</v>
      </c>
      <c r="H105" s="32"/>
      <c r="I105" s="32"/>
      <c r="J105" s="32"/>
      <c r="K105" s="32"/>
      <c r="L105" s="32"/>
      <c r="M105" s="32"/>
      <c r="N105" s="32"/>
      <c r="O105" s="32"/>
      <c r="P105" s="32"/>
      <c r="Q105" s="32"/>
      <c r="R105" s="32"/>
      <c r="S105" s="32"/>
      <c r="T105" s="32"/>
      <c r="U105" s="32"/>
      <c r="V105" s="32"/>
      <c r="W105" s="32"/>
      <c r="X105" s="32"/>
      <c r="Y105" s="32"/>
      <c r="Z105" s="23"/>
      <c r="AA105" s="23"/>
      <c r="AB105" s="23"/>
      <c r="AC105" s="34"/>
      <c r="AD105" s="34"/>
      <c r="AE105" s="34"/>
      <c r="AF105" s="101">
        <v>10000</v>
      </c>
      <c r="AG105" s="101"/>
      <c r="AH105" s="101"/>
      <c r="AI105" s="101"/>
      <c r="AJ105" s="101"/>
      <c r="AK105" s="101"/>
      <c r="AL105" s="32"/>
      <c r="AM105" s="32"/>
      <c r="AN105" s="32"/>
      <c r="AO105" s="32"/>
      <c r="AP105" s="32"/>
      <c r="AQ105" s="32"/>
      <c r="AR105" s="23"/>
    </row>
    <row r="106" spans="1:44" ht="16.5">
      <c r="A106" s="94">
        <v>1102010302</v>
      </c>
      <c r="B106" s="94"/>
      <c r="C106" s="94"/>
      <c r="D106" s="94"/>
      <c r="E106" s="94"/>
      <c r="F106" s="32"/>
      <c r="G106" s="32" t="s">
        <v>168</v>
      </c>
      <c r="H106" s="32"/>
      <c r="I106" s="32"/>
      <c r="J106" s="32"/>
      <c r="K106" s="32"/>
      <c r="L106" s="32"/>
      <c r="M106" s="32"/>
      <c r="N106" s="32"/>
      <c r="O106" s="32"/>
      <c r="P106" s="32"/>
      <c r="Q106" s="32"/>
      <c r="R106" s="32"/>
      <c r="S106" s="32"/>
      <c r="T106" s="32"/>
      <c r="U106" s="32"/>
      <c r="V106" s="32"/>
      <c r="W106" s="32"/>
      <c r="X106" s="32"/>
      <c r="Y106" s="32"/>
      <c r="Z106" s="23"/>
      <c r="AA106" s="23"/>
      <c r="AB106" s="23"/>
      <c r="AC106" s="34"/>
      <c r="AD106" s="34"/>
      <c r="AE106" s="34"/>
      <c r="AF106" s="101">
        <v>10000</v>
      </c>
      <c r="AG106" s="101"/>
      <c r="AH106" s="101"/>
      <c r="AI106" s="101"/>
      <c r="AJ106" s="101"/>
      <c r="AK106" s="101"/>
      <c r="AL106" s="32"/>
      <c r="AM106" s="32"/>
      <c r="AN106" s="32"/>
      <c r="AO106" s="32"/>
      <c r="AP106" s="32"/>
      <c r="AQ106" s="32"/>
      <c r="AR106" s="23"/>
    </row>
    <row r="107" spans="1:44" ht="16.5">
      <c r="A107" s="23"/>
      <c r="B107" s="23"/>
      <c r="C107" s="23"/>
      <c r="D107" s="23"/>
      <c r="E107" s="23"/>
      <c r="F107" s="32"/>
      <c r="G107" s="32"/>
      <c r="H107" s="32"/>
      <c r="I107" s="32"/>
      <c r="J107" s="32"/>
      <c r="K107" s="32"/>
      <c r="L107" s="32"/>
      <c r="M107" s="32"/>
      <c r="N107" s="32"/>
      <c r="O107" s="32"/>
      <c r="P107" s="32"/>
      <c r="Q107" s="32"/>
      <c r="R107" s="32"/>
      <c r="S107" s="32"/>
      <c r="T107" s="32"/>
      <c r="U107" s="32"/>
      <c r="V107" s="32"/>
      <c r="W107" s="32"/>
      <c r="X107" s="32"/>
      <c r="Y107" s="32"/>
      <c r="Z107" s="23"/>
      <c r="AA107" s="23"/>
      <c r="AB107" s="23"/>
      <c r="AC107" s="23"/>
      <c r="AD107" s="23"/>
      <c r="AE107" s="36"/>
      <c r="AF107" s="32"/>
      <c r="AG107" s="32"/>
      <c r="AH107" s="32"/>
      <c r="AI107" s="32"/>
      <c r="AJ107" s="32"/>
      <c r="AK107" s="32"/>
      <c r="AL107" s="32"/>
      <c r="AM107" s="32"/>
      <c r="AN107" s="32"/>
      <c r="AO107" s="32"/>
      <c r="AP107" s="32"/>
      <c r="AQ107" s="32"/>
      <c r="AR107" s="23"/>
    </row>
    <row r="108" spans="1:44" ht="16.5">
      <c r="A108" s="95">
        <v>11020104</v>
      </c>
      <c r="B108" s="95"/>
      <c r="C108" s="95"/>
      <c r="D108" s="95"/>
      <c r="E108" s="95"/>
      <c r="F108" s="32"/>
      <c r="G108" s="37" t="s">
        <v>88</v>
      </c>
      <c r="H108" s="32"/>
      <c r="I108" s="32"/>
      <c r="J108" s="32"/>
      <c r="K108" s="32"/>
      <c r="L108" s="32"/>
      <c r="M108" s="32"/>
      <c r="N108" s="32"/>
      <c r="O108" s="32"/>
      <c r="P108" s="32"/>
      <c r="Q108" s="32"/>
      <c r="R108" s="32"/>
      <c r="S108" s="32"/>
      <c r="T108" s="32"/>
      <c r="U108" s="32"/>
      <c r="V108" s="32"/>
      <c r="W108" s="32"/>
      <c r="X108" s="32"/>
      <c r="Y108" s="32"/>
      <c r="Z108" s="23"/>
      <c r="AA108" s="23"/>
      <c r="AB108" s="23"/>
      <c r="AC108" s="23"/>
      <c r="AD108" s="23"/>
      <c r="AE108" s="36"/>
      <c r="AF108" s="97">
        <f>SUM(AF109:AK109)</f>
        <v>1000000</v>
      </c>
      <c r="AG108" s="97"/>
      <c r="AH108" s="97"/>
      <c r="AI108" s="97"/>
      <c r="AJ108" s="97"/>
      <c r="AK108" s="97"/>
      <c r="AL108" s="32"/>
      <c r="AM108" s="32"/>
      <c r="AN108" s="32"/>
      <c r="AO108" s="32"/>
      <c r="AP108" s="32"/>
      <c r="AQ108" s="32"/>
      <c r="AR108" s="23"/>
    </row>
    <row r="109" spans="1:44" ht="16.5">
      <c r="A109" s="94">
        <v>1102010401</v>
      </c>
      <c r="B109" s="94"/>
      <c r="C109" s="94"/>
      <c r="D109" s="94"/>
      <c r="E109" s="94"/>
      <c r="F109" s="32"/>
      <c r="G109" s="38" t="s">
        <v>89</v>
      </c>
      <c r="H109" s="32"/>
      <c r="I109" s="32"/>
      <c r="J109" s="32"/>
      <c r="K109" s="32"/>
      <c r="L109" s="32"/>
      <c r="M109" s="32"/>
      <c r="N109" s="32"/>
      <c r="O109" s="32"/>
      <c r="P109" s="32"/>
      <c r="Q109" s="32"/>
      <c r="R109" s="32"/>
      <c r="S109" s="32"/>
      <c r="T109" s="32"/>
      <c r="U109" s="32"/>
      <c r="V109" s="32"/>
      <c r="W109" s="32"/>
      <c r="X109" s="32"/>
      <c r="Y109" s="32"/>
      <c r="Z109" s="23"/>
      <c r="AA109" s="23"/>
      <c r="AB109" s="23"/>
      <c r="AC109" s="23"/>
      <c r="AD109" s="23"/>
      <c r="AE109" s="23"/>
      <c r="AF109" s="101">
        <v>1000000</v>
      </c>
      <c r="AG109" s="101"/>
      <c r="AH109" s="101"/>
      <c r="AI109" s="101"/>
      <c r="AJ109" s="101"/>
      <c r="AK109" s="101"/>
      <c r="AL109" s="32"/>
      <c r="AM109" s="32"/>
      <c r="AN109" s="32"/>
      <c r="AO109" s="32"/>
      <c r="AP109" s="32"/>
      <c r="AQ109" s="32"/>
      <c r="AR109" s="23"/>
    </row>
    <row r="110" spans="1:44" ht="16.5">
      <c r="A110" s="94"/>
      <c r="B110" s="94"/>
      <c r="C110" s="94"/>
      <c r="D110" s="94"/>
      <c r="E110" s="94"/>
      <c r="F110" s="32"/>
      <c r="G110" s="32"/>
      <c r="H110" s="32"/>
      <c r="I110" s="32"/>
      <c r="J110" s="32"/>
      <c r="K110" s="32"/>
      <c r="L110" s="32"/>
      <c r="M110" s="32"/>
      <c r="N110" s="32"/>
      <c r="O110" s="32"/>
      <c r="P110" s="32"/>
      <c r="Q110" s="32"/>
      <c r="R110" s="32"/>
      <c r="S110" s="32"/>
      <c r="T110" s="32"/>
      <c r="U110" s="32"/>
      <c r="V110" s="32"/>
      <c r="W110" s="32"/>
      <c r="X110" s="32"/>
      <c r="Y110" s="32"/>
      <c r="Z110" s="23"/>
      <c r="AA110" s="23"/>
      <c r="AB110" s="23"/>
      <c r="AC110" s="23"/>
      <c r="AD110" s="23"/>
      <c r="AE110" s="23"/>
      <c r="AF110" s="32"/>
      <c r="AG110" s="32"/>
      <c r="AH110" s="32"/>
      <c r="AI110" s="32"/>
      <c r="AJ110" s="32"/>
      <c r="AK110" s="32"/>
      <c r="AL110" s="32"/>
      <c r="AM110" s="32"/>
      <c r="AN110" s="32"/>
      <c r="AO110" s="32"/>
      <c r="AP110" s="32"/>
      <c r="AQ110" s="32"/>
      <c r="AR110" s="23"/>
    </row>
    <row r="111" spans="1:44" ht="16.5">
      <c r="A111" s="95">
        <v>110202</v>
      </c>
      <c r="B111" s="95">
        <v>120206</v>
      </c>
      <c r="C111" s="95">
        <v>120206</v>
      </c>
      <c r="D111" s="95">
        <v>120206</v>
      </c>
      <c r="E111" s="95">
        <v>120206</v>
      </c>
      <c r="F111" s="32"/>
      <c r="G111" s="37" t="s">
        <v>110</v>
      </c>
      <c r="H111" s="32"/>
      <c r="I111" s="32"/>
      <c r="J111" s="32"/>
      <c r="K111" s="32"/>
      <c r="L111" s="32"/>
      <c r="M111" s="32"/>
      <c r="N111" s="32"/>
      <c r="O111" s="32"/>
      <c r="P111" s="32"/>
      <c r="Q111" s="32"/>
      <c r="R111" s="32"/>
      <c r="S111" s="32"/>
      <c r="T111" s="32"/>
      <c r="U111" s="32"/>
      <c r="V111" s="32"/>
      <c r="W111" s="32"/>
      <c r="X111" s="32"/>
      <c r="Y111" s="32"/>
      <c r="Z111" s="23"/>
      <c r="AA111" s="23"/>
      <c r="AB111" s="23"/>
      <c r="AC111" s="23"/>
      <c r="AD111" s="23"/>
      <c r="AE111" s="23"/>
      <c r="AF111" s="97">
        <f>SUM(AF113+AF118)</f>
        <v>1984166564</v>
      </c>
      <c r="AG111" s="97"/>
      <c r="AH111" s="97"/>
      <c r="AI111" s="97"/>
      <c r="AJ111" s="97"/>
      <c r="AK111" s="97"/>
      <c r="AL111" s="97"/>
      <c r="AM111" s="32"/>
      <c r="AN111" s="32"/>
      <c r="AO111" s="32"/>
      <c r="AP111" s="36"/>
      <c r="AQ111" s="32"/>
      <c r="AR111" s="23"/>
    </row>
    <row r="112" spans="1:44" ht="16.5">
      <c r="A112" s="30"/>
      <c r="B112" s="30"/>
      <c r="C112" s="30"/>
      <c r="D112" s="30"/>
      <c r="E112" s="30"/>
      <c r="F112" s="32"/>
      <c r="G112" s="37"/>
      <c r="H112" s="32"/>
      <c r="I112" s="32"/>
      <c r="J112" s="32"/>
      <c r="K112" s="32"/>
      <c r="L112" s="32"/>
      <c r="M112" s="32"/>
      <c r="N112" s="32"/>
      <c r="O112" s="32"/>
      <c r="P112" s="32"/>
      <c r="Q112" s="32"/>
      <c r="R112" s="32"/>
      <c r="S112" s="32"/>
      <c r="T112" s="32"/>
      <c r="U112" s="32"/>
      <c r="V112" s="32"/>
      <c r="W112" s="32"/>
      <c r="X112" s="32"/>
      <c r="Y112" s="32"/>
      <c r="Z112" s="23"/>
      <c r="AA112" s="23"/>
      <c r="AB112" s="23"/>
      <c r="AC112" s="23"/>
      <c r="AD112" s="23"/>
      <c r="AE112" s="23"/>
      <c r="AF112" s="34"/>
      <c r="AG112" s="34"/>
      <c r="AH112" s="34"/>
      <c r="AI112" s="34"/>
      <c r="AJ112" s="34"/>
      <c r="AK112" s="34"/>
      <c r="AL112" s="34"/>
      <c r="AM112" s="32"/>
      <c r="AN112" s="32"/>
      <c r="AO112" s="32"/>
      <c r="AP112" s="32"/>
      <c r="AQ112" s="32"/>
      <c r="AR112" s="23"/>
    </row>
    <row r="113" spans="1:44" ht="16.5">
      <c r="A113" s="95">
        <v>11020201</v>
      </c>
      <c r="B113" s="95"/>
      <c r="C113" s="95"/>
      <c r="D113" s="95"/>
      <c r="E113" s="95"/>
      <c r="F113" s="33"/>
      <c r="G113" s="37" t="s">
        <v>169</v>
      </c>
      <c r="H113" s="32"/>
      <c r="I113" s="32"/>
      <c r="J113" s="32"/>
      <c r="K113" s="32"/>
      <c r="L113" s="32"/>
      <c r="M113" s="32"/>
      <c r="N113" s="32"/>
      <c r="O113" s="32"/>
      <c r="P113" s="32"/>
      <c r="Q113" s="32"/>
      <c r="R113" s="32"/>
      <c r="S113" s="32"/>
      <c r="T113" s="32"/>
      <c r="U113" s="32"/>
      <c r="V113" s="32"/>
      <c r="W113" s="32"/>
      <c r="X113" s="32"/>
      <c r="Y113" s="32"/>
      <c r="Z113" s="23"/>
      <c r="AA113" s="23"/>
      <c r="AB113" s="23"/>
      <c r="AC113" s="23"/>
      <c r="AD113" s="23"/>
      <c r="AE113" s="23"/>
      <c r="AF113" s="97">
        <f>SUM(AF114:AK116)</f>
        <v>320230918</v>
      </c>
      <c r="AG113" s="97"/>
      <c r="AH113" s="97"/>
      <c r="AI113" s="97"/>
      <c r="AJ113" s="97"/>
      <c r="AK113" s="97"/>
      <c r="AL113" s="34"/>
      <c r="AM113" s="32"/>
      <c r="AN113" s="32"/>
      <c r="AO113" s="32"/>
      <c r="AP113" s="32"/>
      <c r="AQ113" s="32"/>
      <c r="AR113" s="23"/>
    </row>
    <row r="114" spans="1:44" ht="16.5">
      <c r="A114" s="94">
        <v>1102020101</v>
      </c>
      <c r="B114" s="94"/>
      <c r="C114" s="94"/>
      <c r="D114" s="94"/>
      <c r="E114" s="94"/>
      <c r="F114" s="32"/>
      <c r="G114" s="38" t="s">
        <v>170</v>
      </c>
      <c r="H114" s="32"/>
      <c r="I114" s="32"/>
      <c r="J114" s="32"/>
      <c r="K114" s="32"/>
      <c r="L114" s="32"/>
      <c r="M114" s="32"/>
      <c r="N114" s="32"/>
      <c r="O114" s="32"/>
      <c r="P114" s="32"/>
      <c r="Q114" s="32"/>
      <c r="R114" s="32"/>
      <c r="S114" s="32"/>
      <c r="T114" s="32"/>
      <c r="U114" s="32"/>
      <c r="V114" s="32"/>
      <c r="W114" s="32"/>
      <c r="X114" s="32"/>
      <c r="Y114" s="32"/>
      <c r="Z114" s="23"/>
      <c r="AA114" s="23"/>
      <c r="AB114" s="23"/>
      <c r="AC114" s="23"/>
      <c r="AD114" s="23"/>
      <c r="AE114" s="23"/>
      <c r="AF114" s="101">
        <v>317930918</v>
      </c>
      <c r="AG114" s="101"/>
      <c r="AH114" s="101"/>
      <c r="AI114" s="101"/>
      <c r="AJ114" s="101"/>
      <c r="AK114" s="101"/>
      <c r="AL114" s="34"/>
      <c r="AM114" s="32"/>
      <c r="AN114" s="32"/>
      <c r="AO114" s="32"/>
      <c r="AP114" s="32"/>
      <c r="AQ114" s="32"/>
      <c r="AR114" s="23"/>
    </row>
    <row r="115" spans="1:44" ht="16.5">
      <c r="A115" s="94">
        <v>1102020102</v>
      </c>
      <c r="B115" s="94"/>
      <c r="C115" s="94"/>
      <c r="D115" s="94"/>
      <c r="E115" s="94"/>
      <c r="F115" s="32"/>
      <c r="G115" s="38" t="s">
        <v>171</v>
      </c>
      <c r="H115" s="32"/>
      <c r="I115" s="32"/>
      <c r="J115" s="32"/>
      <c r="K115" s="32"/>
      <c r="L115" s="32"/>
      <c r="M115" s="32"/>
      <c r="N115" s="32"/>
      <c r="O115" s="32"/>
      <c r="P115" s="32"/>
      <c r="Q115" s="32"/>
      <c r="R115" s="32"/>
      <c r="S115" s="32"/>
      <c r="T115" s="32"/>
      <c r="U115" s="32"/>
      <c r="V115" s="32"/>
      <c r="W115" s="32"/>
      <c r="X115" s="32"/>
      <c r="Y115" s="32"/>
      <c r="Z115" s="23"/>
      <c r="AA115" s="23"/>
      <c r="AB115" s="23"/>
      <c r="AC115" s="23"/>
      <c r="AD115" s="23"/>
      <c r="AE115" s="23"/>
      <c r="AF115" s="101">
        <v>300000</v>
      </c>
      <c r="AG115" s="101"/>
      <c r="AH115" s="101"/>
      <c r="AI115" s="101"/>
      <c r="AJ115" s="101"/>
      <c r="AK115" s="101"/>
      <c r="AL115" s="34"/>
      <c r="AM115" s="32"/>
      <c r="AN115" s="32"/>
      <c r="AO115" s="32"/>
      <c r="AP115" s="32"/>
      <c r="AQ115" s="32"/>
      <c r="AR115" s="23"/>
    </row>
    <row r="116" spans="1:44" ht="16.5">
      <c r="A116" s="94">
        <v>1102020103</v>
      </c>
      <c r="B116" s="94"/>
      <c r="C116" s="94"/>
      <c r="D116" s="94"/>
      <c r="E116" s="94"/>
      <c r="F116" s="32"/>
      <c r="G116" s="38" t="s">
        <v>92</v>
      </c>
      <c r="H116" s="32"/>
      <c r="I116" s="32"/>
      <c r="J116" s="32"/>
      <c r="K116" s="32"/>
      <c r="L116" s="32"/>
      <c r="M116" s="32"/>
      <c r="N116" s="32"/>
      <c r="O116" s="32"/>
      <c r="P116" s="32"/>
      <c r="Q116" s="32"/>
      <c r="R116" s="32"/>
      <c r="S116" s="32"/>
      <c r="T116" s="32"/>
      <c r="U116" s="32"/>
      <c r="V116" s="32"/>
      <c r="W116" s="32"/>
      <c r="X116" s="32"/>
      <c r="Y116" s="32"/>
      <c r="Z116" s="23"/>
      <c r="AA116" s="23"/>
      <c r="AB116" s="23"/>
      <c r="AC116" s="23"/>
      <c r="AD116" s="23"/>
      <c r="AE116" s="23"/>
      <c r="AF116" s="101">
        <v>2000000</v>
      </c>
      <c r="AG116" s="101"/>
      <c r="AH116" s="101"/>
      <c r="AI116" s="101"/>
      <c r="AJ116" s="101"/>
      <c r="AK116" s="101"/>
      <c r="AL116" s="34"/>
      <c r="AM116" s="32"/>
      <c r="AN116" s="32"/>
      <c r="AO116" s="32"/>
      <c r="AP116" s="32"/>
      <c r="AQ116" s="32"/>
      <c r="AR116" s="23"/>
    </row>
    <row r="117" spans="1:44" ht="16.5">
      <c r="A117" s="23"/>
      <c r="B117" s="23"/>
      <c r="C117" s="23"/>
      <c r="D117" s="23"/>
      <c r="E117" s="23"/>
      <c r="F117" s="32"/>
      <c r="G117" s="38"/>
      <c r="H117" s="32"/>
      <c r="I117" s="32"/>
      <c r="J117" s="32"/>
      <c r="K117" s="32"/>
      <c r="L117" s="32"/>
      <c r="M117" s="32"/>
      <c r="N117" s="32"/>
      <c r="O117" s="32"/>
      <c r="P117" s="32"/>
      <c r="Q117" s="32"/>
      <c r="R117" s="32"/>
      <c r="S117" s="32"/>
      <c r="T117" s="32"/>
      <c r="U117" s="32"/>
      <c r="V117" s="32"/>
      <c r="W117" s="32"/>
      <c r="X117" s="32"/>
      <c r="Y117" s="32"/>
      <c r="Z117" s="23"/>
      <c r="AA117" s="23"/>
      <c r="AB117" s="23"/>
      <c r="AC117" s="23"/>
      <c r="AD117" s="23"/>
      <c r="AE117" s="23"/>
      <c r="AF117" s="34"/>
      <c r="AG117" s="34"/>
      <c r="AH117" s="34"/>
      <c r="AI117" s="34"/>
      <c r="AJ117" s="34"/>
      <c r="AK117" s="34"/>
      <c r="AL117" s="34"/>
      <c r="AM117" s="32"/>
      <c r="AN117" s="32"/>
      <c r="AO117" s="32"/>
      <c r="AP117" s="32"/>
      <c r="AQ117" s="32"/>
      <c r="AR117" s="23"/>
    </row>
    <row r="118" spans="1:44" ht="16.5">
      <c r="A118" s="95">
        <v>11020202</v>
      </c>
      <c r="B118" s="95"/>
      <c r="C118" s="95"/>
      <c r="D118" s="95"/>
      <c r="E118" s="95"/>
      <c r="F118" s="33"/>
      <c r="G118" s="37" t="s">
        <v>44</v>
      </c>
      <c r="H118" s="32"/>
      <c r="I118" s="32"/>
      <c r="J118" s="32"/>
      <c r="K118" s="32"/>
      <c r="L118" s="32"/>
      <c r="M118" s="32"/>
      <c r="N118" s="32"/>
      <c r="O118" s="32"/>
      <c r="P118" s="32"/>
      <c r="Q118" s="32"/>
      <c r="R118" s="32"/>
      <c r="S118" s="32"/>
      <c r="T118" s="32"/>
      <c r="U118" s="32"/>
      <c r="V118" s="32"/>
      <c r="W118" s="32"/>
      <c r="X118" s="32"/>
      <c r="Y118" s="32"/>
      <c r="Z118" s="23"/>
      <c r="AA118" s="23"/>
      <c r="AB118" s="23"/>
      <c r="AC118" s="23"/>
      <c r="AD118" s="23"/>
      <c r="AE118" s="23"/>
      <c r="AF118" s="97">
        <f>SUM(AF119+AF121+AF127+AF129+AF135+AF140+AF145)</f>
        <v>1663935646</v>
      </c>
      <c r="AG118" s="97"/>
      <c r="AH118" s="97"/>
      <c r="AI118" s="97"/>
      <c r="AJ118" s="97"/>
      <c r="AK118" s="97"/>
      <c r="AL118" s="34"/>
      <c r="AM118" s="32"/>
      <c r="AN118" s="32"/>
      <c r="AO118" s="32"/>
      <c r="AP118" s="32"/>
      <c r="AQ118" s="32"/>
      <c r="AR118" s="23"/>
    </row>
    <row r="119" spans="1:44" ht="16.5">
      <c r="A119" s="94">
        <v>1102020201</v>
      </c>
      <c r="B119" s="94"/>
      <c r="C119" s="94"/>
      <c r="D119" s="94"/>
      <c r="E119" s="94"/>
      <c r="F119" s="33"/>
      <c r="G119" s="38" t="s">
        <v>90</v>
      </c>
      <c r="H119" s="32"/>
      <c r="I119" s="32"/>
      <c r="J119" s="32"/>
      <c r="K119" s="32"/>
      <c r="L119" s="32"/>
      <c r="M119" s="32"/>
      <c r="N119" s="32"/>
      <c r="O119" s="32"/>
      <c r="P119" s="32"/>
      <c r="Q119" s="32"/>
      <c r="R119" s="32"/>
      <c r="S119" s="32"/>
      <c r="T119" s="32"/>
      <c r="U119" s="32"/>
      <c r="V119" s="32"/>
      <c r="W119" s="32"/>
      <c r="X119" s="32"/>
      <c r="Y119" s="32"/>
      <c r="Z119" s="23"/>
      <c r="AA119" s="23"/>
      <c r="AB119" s="23"/>
      <c r="AC119" s="23"/>
      <c r="AD119" s="23"/>
      <c r="AE119" s="23"/>
      <c r="AF119" s="97">
        <v>80458098</v>
      </c>
      <c r="AG119" s="97"/>
      <c r="AH119" s="97"/>
      <c r="AI119" s="97"/>
      <c r="AJ119" s="97"/>
      <c r="AK119" s="97"/>
      <c r="AL119" s="34"/>
      <c r="AM119" s="32"/>
      <c r="AN119" s="32"/>
      <c r="AO119" s="32"/>
      <c r="AP119" s="32"/>
      <c r="AQ119" s="32"/>
      <c r="AR119" s="23"/>
    </row>
    <row r="120" spans="1:44" ht="16.5">
      <c r="A120" s="23"/>
      <c r="B120" s="23"/>
      <c r="C120" s="23"/>
      <c r="D120" s="23"/>
      <c r="E120" s="23"/>
      <c r="F120" s="33"/>
      <c r="G120" s="38"/>
      <c r="H120" s="32"/>
      <c r="I120" s="32"/>
      <c r="J120" s="32"/>
      <c r="K120" s="32"/>
      <c r="L120" s="32"/>
      <c r="M120" s="32"/>
      <c r="N120" s="32"/>
      <c r="O120" s="32"/>
      <c r="P120" s="32"/>
      <c r="Q120" s="32"/>
      <c r="R120" s="32"/>
      <c r="S120" s="32"/>
      <c r="T120" s="32"/>
      <c r="U120" s="32"/>
      <c r="V120" s="32"/>
      <c r="W120" s="32"/>
      <c r="X120" s="32"/>
      <c r="Y120" s="32"/>
      <c r="Z120" s="23"/>
      <c r="AA120" s="23"/>
      <c r="AB120" s="23"/>
      <c r="AC120" s="23"/>
      <c r="AD120" s="23"/>
      <c r="AE120" s="23"/>
      <c r="AF120" s="34"/>
      <c r="AG120" s="34"/>
      <c r="AH120" s="34"/>
      <c r="AI120" s="34"/>
      <c r="AJ120" s="34"/>
      <c r="AK120" s="34"/>
      <c r="AL120" s="34"/>
      <c r="AM120" s="32"/>
      <c r="AN120" s="32"/>
      <c r="AO120" s="32"/>
      <c r="AP120" s="32"/>
      <c r="AQ120" s="32"/>
      <c r="AR120" s="23"/>
    </row>
    <row r="121" spans="1:44" ht="16.5">
      <c r="A121" s="94">
        <v>1102020202</v>
      </c>
      <c r="B121" s="94"/>
      <c r="C121" s="94"/>
      <c r="D121" s="94"/>
      <c r="E121" s="94"/>
      <c r="F121" s="32"/>
      <c r="G121" s="38" t="s">
        <v>91</v>
      </c>
      <c r="H121" s="32"/>
      <c r="I121" s="32"/>
      <c r="J121" s="32"/>
      <c r="K121" s="32"/>
      <c r="L121" s="32"/>
      <c r="M121" s="32"/>
      <c r="N121" s="32"/>
      <c r="O121" s="32"/>
      <c r="P121" s="32"/>
      <c r="Q121" s="32"/>
      <c r="R121" s="32"/>
      <c r="S121" s="32"/>
      <c r="T121" s="32"/>
      <c r="U121" s="32"/>
      <c r="V121" s="32"/>
      <c r="W121" s="32"/>
      <c r="X121" s="32"/>
      <c r="Y121" s="32"/>
      <c r="Z121" s="23"/>
      <c r="AA121" s="23"/>
      <c r="AB121" s="23"/>
      <c r="AC121" s="23"/>
      <c r="AD121" s="23"/>
      <c r="AE121" s="23"/>
      <c r="AF121" s="97">
        <f>SUM(AF122+AF125)</f>
        <v>804387627</v>
      </c>
      <c r="AG121" s="97"/>
      <c r="AH121" s="97"/>
      <c r="AI121" s="97"/>
      <c r="AJ121" s="97"/>
      <c r="AK121" s="97"/>
      <c r="AL121" s="34"/>
      <c r="AM121" s="32"/>
      <c r="AN121" s="32"/>
      <c r="AO121" s="32"/>
      <c r="AP121" s="32"/>
      <c r="AQ121" s="32"/>
      <c r="AR121" s="23"/>
    </row>
    <row r="122" spans="1:44" ht="16.5">
      <c r="A122" s="73">
        <v>110202020201</v>
      </c>
      <c r="B122" s="73"/>
      <c r="C122" s="73"/>
      <c r="D122" s="73"/>
      <c r="E122" s="73"/>
      <c r="F122" s="32"/>
      <c r="G122" s="38" t="s">
        <v>172</v>
      </c>
      <c r="H122" s="32"/>
      <c r="I122" s="32"/>
      <c r="J122" s="32"/>
      <c r="K122" s="32"/>
      <c r="L122" s="32"/>
      <c r="M122" s="32"/>
      <c r="N122" s="32"/>
      <c r="O122" s="32"/>
      <c r="P122" s="32"/>
      <c r="Q122" s="32"/>
      <c r="R122" s="32"/>
      <c r="S122" s="32"/>
      <c r="T122" s="32"/>
      <c r="U122" s="32"/>
      <c r="V122" s="32"/>
      <c r="W122" s="32"/>
      <c r="X122" s="32"/>
      <c r="Y122" s="32"/>
      <c r="Z122" s="23"/>
      <c r="AA122" s="23"/>
      <c r="AB122" s="23"/>
      <c r="AC122" s="23"/>
      <c r="AD122" s="23"/>
      <c r="AE122" s="23"/>
      <c r="AF122" s="101">
        <f>SUM(AF123:AK124)</f>
        <v>782425277</v>
      </c>
      <c r="AG122" s="101"/>
      <c r="AH122" s="101"/>
      <c r="AI122" s="101"/>
      <c r="AJ122" s="101"/>
      <c r="AK122" s="101"/>
      <c r="AL122" s="32"/>
      <c r="AM122" s="32"/>
      <c r="AN122" s="32"/>
      <c r="AO122" s="32"/>
      <c r="AP122" s="32"/>
      <c r="AQ122" s="32"/>
      <c r="AR122" s="23"/>
    </row>
    <row r="123" spans="1:44" ht="16.5">
      <c r="A123" s="73">
        <v>11020202020101</v>
      </c>
      <c r="B123" s="73"/>
      <c r="C123" s="73"/>
      <c r="D123" s="73"/>
      <c r="E123" s="73"/>
      <c r="F123" s="32"/>
      <c r="G123" s="40" t="s">
        <v>173</v>
      </c>
      <c r="H123" s="32"/>
      <c r="I123" s="32"/>
      <c r="J123" s="32"/>
      <c r="K123" s="32"/>
      <c r="L123" s="32"/>
      <c r="M123" s="32"/>
      <c r="N123" s="32"/>
      <c r="O123" s="32"/>
      <c r="P123" s="32"/>
      <c r="Q123" s="32"/>
      <c r="R123" s="32"/>
      <c r="S123" s="32"/>
      <c r="T123" s="32"/>
      <c r="U123" s="32"/>
      <c r="V123" s="32"/>
      <c r="W123" s="32"/>
      <c r="X123" s="32"/>
      <c r="Y123" s="32"/>
      <c r="Z123" s="23"/>
      <c r="AA123" s="23"/>
      <c r="AB123" s="23"/>
      <c r="AC123" s="23"/>
      <c r="AD123" s="23"/>
      <c r="AE123" s="23"/>
      <c r="AF123" s="101">
        <v>782425277</v>
      </c>
      <c r="AG123" s="101"/>
      <c r="AH123" s="101"/>
      <c r="AI123" s="101"/>
      <c r="AJ123" s="101"/>
      <c r="AK123" s="101"/>
      <c r="AL123" s="32"/>
      <c r="AM123" s="32"/>
      <c r="AN123" s="32"/>
      <c r="AO123" s="32"/>
      <c r="AP123" s="32"/>
      <c r="AQ123" s="32"/>
      <c r="AR123" s="23"/>
    </row>
    <row r="124" spans="1:44" ht="16.5">
      <c r="A124" s="73">
        <v>11020202020102</v>
      </c>
      <c r="B124" s="73"/>
      <c r="C124" s="73"/>
      <c r="D124" s="73"/>
      <c r="E124" s="73"/>
      <c r="F124" s="32"/>
      <c r="G124" s="40" t="s">
        <v>174</v>
      </c>
      <c r="H124" s="32"/>
      <c r="I124" s="32"/>
      <c r="J124" s="32"/>
      <c r="K124" s="32"/>
      <c r="L124" s="32"/>
      <c r="M124" s="32"/>
      <c r="N124" s="32"/>
      <c r="O124" s="32"/>
      <c r="P124" s="32"/>
      <c r="Q124" s="32"/>
      <c r="R124" s="32"/>
      <c r="S124" s="32"/>
      <c r="T124" s="32"/>
      <c r="U124" s="32"/>
      <c r="V124" s="32"/>
      <c r="W124" s="32"/>
      <c r="X124" s="32"/>
      <c r="Y124" s="32"/>
      <c r="Z124" s="23"/>
      <c r="AA124" s="23"/>
      <c r="AB124" s="23"/>
      <c r="AC124" s="23"/>
      <c r="AD124" s="23"/>
      <c r="AE124" s="23"/>
      <c r="AF124" s="101">
        <v>0</v>
      </c>
      <c r="AG124" s="101"/>
      <c r="AH124" s="101"/>
      <c r="AI124" s="101"/>
      <c r="AJ124" s="101"/>
      <c r="AK124" s="101"/>
      <c r="AL124" s="32"/>
      <c r="AM124" s="32"/>
      <c r="AN124" s="32"/>
      <c r="AO124" s="32"/>
      <c r="AP124" s="32"/>
      <c r="AQ124" s="32"/>
      <c r="AR124" s="23"/>
    </row>
    <row r="125" spans="1:44" ht="16.5">
      <c r="A125" s="73">
        <v>110202020202</v>
      </c>
      <c r="B125" s="73"/>
      <c r="C125" s="73"/>
      <c r="D125" s="73"/>
      <c r="E125" s="73"/>
      <c r="F125" s="32"/>
      <c r="G125" s="38" t="s">
        <v>175</v>
      </c>
      <c r="H125" s="32"/>
      <c r="I125" s="32"/>
      <c r="J125" s="32"/>
      <c r="K125" s="32"/>
      <c r="L125" s="32"/>
      <c r="M125" s="32"/>
      <c r="N125" s="32"/>
      <c r="O125" s="32"/>
      <c r="P125" s="32"/>
      <c r="Q125" s="32"/>
      <c r="R125" s="32"/>
      <c r="S125" s="32"/>
      <c r="T125" s="32"/>
      <c r="U125" s="32"/>
      <c r="V125" s="32"/>
      <c r="W125" s="32"/>
      <c r="X125" s="32"/>
      <c r="Y125" s="32"/>
      <c r="Z125" s="23"/>
      <c r="AA125" s="23"/>
      <c r="AB125" s="23"/>
      <c r="AC125" s="23"/>
      <c r="AD125" s="23"/>
      <c r="AE125" s="23"/>
      <c r="AF125" s="97">
        <v>21962350</v>
      </c>
      <c r="AG125" s="97"/>
      <c r="AH125" s="97"/>
      <c r="AI125" s="97"/>
      <c r="AJ125" s="97"/>
      <c r="AK125" s="97"/>
      <c r="AL125" s="32"/>
      <c r="AM125" s="32"/>
      <c r="AN125" s="32"/>
      <c r="AO125" s="32"/>
      <c r="AP125" s="32"/>
      <c r="AQ125" s="32"/>
      <c r="AR125" s="23"/>
    </row>
    <row r="126" spans="1:44" ht="16.5">
      <c r="A126" s="39"/>
      <c r="B126" s="39"/>
      <c r="C126" s="39"/>
      <c r="D126" s="39"/>
      <c r="E126" s="39"/>
      <c r="F126" s="32"/>
      <c r="G126" s="38"/>
      <c r="H126" s="32"/>
      <c r="I126" s="32"/>
      <c r="J126" s="32"/>
      <c r="K126" s="32"/>
      <c r="L126" s="32"/>
      <c r="M126" s="32"/>
      <c r="N126" s="32"/>
      <c r="O126" s="32"/>
      <c r="P126" s="32"/>
      <c r="Q126" s="32"/>
      <c r="R126" s="32"/>
      <c r="S126" s="32"/>
      <c r="T126" s="32"/>
      <c r="U126" s="32"/>
      <c r="V126" s="32"/>
      <c r="W126" s="32"/>
      <c r="X126" s="32"/>
      <c r="Y126" s="32"/>
      <c r="Z126" s="23"/>
      <c r="AA126" s="23"/>
      <c r="AB126" s="23"/>
      <c r="AC126" s="23"/>
      <c r="AD126" s="23"/>
      <c r="AE126" s="23"/>
      <c r="AF126" s="32"/>
      <c r="AG126" s="32"/>
      <c r="AH126" s="32"/>
      <c r="AI126" s="32"/>
      <c r="AJ126" s="32"/>
      <c r="AK126" s="32"/>
      <c r="AL126" s="32"/>
      <c r="AM126" s="32"/>
      <c r="AN126" s="32"/>
      <c r="AO126" s="32"/>
      <c r="AP126" s="32"/>
      <c r="AQ126" s="32"/>
      <c r="AR126" s="23"/>
    </row>
    <row r="127" spans="1:44" ht="16.5">
      <c r="A127" s="73">
        <v>1102020203</v>
      </c>
      <c r="B127" s="73"/>
      <c r="C127" s="73"/>
      <c r="D127" s="73"/>
      <c r="E127" s="73"/>
      <c r="F127" s="32"/>
      <c r="G127" s="38" t="s">
        <v>45</v>
      </c>
      <c r="H127" s="32"/>
      <c r="I127" s="32"/>
      <c r="J127" s="32"/>
      <c r="K127" s="32"/>
      <c r="L127" s="32"/>
      <c r="M127" s="32"/>
      <c r="N127" s="32"/>
      <c r="O127" s="32"/>
      <c r="P127" s="32"/>
      <c r="Q127" s="32"/>
      <c r="R127" s="32"/>
      <c r="S127" s="32"/>
      <c r="T127" s="32"/>
      <c r="U127" s="32"/>
      <c r="V127" s="32"/>
      <c r="W127" s="32"/>
      <c r="X127" s="32"/>
      <c r="Y127" s="32"/>
      <c r="Z127" s="23"/>
      <c r="AA127" s="23"/>
      <c r="AB127" s="23"/>
      <c r="AC127" s="23"/>
      <c r="AD127" s="23"/>
      <c r="AE127" s="23"/>
      <c r="AF127" s="97">
        <v>43301940</v>
      </c>
      <c r="AG127" s="97"/>
      <c r="AH127" s="97"/>
      <c r="AI127" s="97"/>
      <c r="AJ127" s="97"/>
      <c r="AK127" s="97"/>
      <c r="AL127" s="32"/>
      <c r="AM127" s="32"/>
      <c r="AN127" s="32"/>
      <c r="AO127" s="32"/>
      <c r="AP127" s="32"/>
      <c r="AQ127" s="32"/>
      <c r="AR127" s="23"/>
    </row>
    <row r="128" spans="1:44" ht="16.5">
      <c r="A128" s="94"/>
      <c r="B128" s="94"/>
      <c r="C128" s="94"/>
      <c r="D128" s="94"/>
      <c r="E128" s="94"/>
      <c r="F128" s="32"/>
      <c r="G128" s="38"/>
      <c r="H128" s="32"/>
      <c r="I128" s="32"/>
      <c r="J128" s="32"/>
      <c r="K128" s="32"/>
      <c r="L128" s="32"/>
      <c r="M128" s="32"/>
      <c r="N128" s="32"/>
      <c r="O128" s="32"/>
      <c r="P128" s="32"/>
      <c r="Q128" s="32"/>
      <c r="R128" s="32"/>
      <c r="S128" s="32"/>
      <c r="T128" s="32"/>
      <c r="U128" s="32"/>
      <c r="V128" s="32"/>
      <c r="W128" s="32"/>
      <c r="X128" s="32"/>
      <c r="Y128" s="32"/>
      <c r="Z128" s="23"/>
      <c r="AA128" s="23"/>
      <c r="AB128" s="23"/>
      <c r="AC128" s="23"/>
      <c r="AD128" s="23"/>
      <c r="AE128" s="23"/>
      <c r="AF128" s="101"/>
      <c r="AG128" s="101"/>
      <c r="AH128" s="101"/>
      <c r="AI128" s="101"/>
      <c r="AJ128" s="101"/>
      <c r="AK128" s="101"/>
      <c r="AL128" s="32"/>
      <c r="AM128" s="32"/>
      <c r="AN128" s="32"/>
      <c r="AO128" s="32"/>
      <c r="AP128" s="32"/>
      <c r="AQ128" s="32"/>
      <c r="AR128" s="23"/>
    </row>
    <row r="129" spans="1:44" ht="16.5">
      <c r="A129" s="73">
        <v>1102020204</v>
      </c>
      <c r="B129" s="73"/>
      <c r="C129" s="73"/>
      <c r="D129" s="73"/>
      <c r="E129" s="73"/>
      <c r="F129" s="32"/>
      <c r="G129" s="38" t="s">
        <v>46</v>
      </c>
      <c r="H129" s="32"/>
      <c r="I129" s="32"/>
      <c r="J129" s="32"/>
      <c r="K129" s="32"/>
      <c r="L129" s="32"/>
      <c r="M129" s="32"/>
      <c r="N129" s="32"/>
      <c r="O129" s="32"/>
      <c r="P129" s="32"/>
      <c r="Q129" s="32"/>
      <c r="R129" s="32"/>
      <c r="S129" s="32"/>
      <c r="T129" s="32"/>
      <c r="U129" s="32"/>
      <c r="V129" s="32"/>
      <c r="W129" s="32"/>
      <c r="X129" s="32"/>
      <c r="Y129" s="32"/>
      <c r="Z129" s="23"/>
      <c r="AA129" s="23"/>
      <c r="AB129" s="23"/>
      <c r="AC129" s="23"/>
      <c r="AD129" s="23"/>
      <c r="AE129" s="23"/>
      <c r="AF129" s="97">
        <f>SUM(AF130:AK133)</f>
        <v>735782981</v>
      </c>
      <c r="AG129" s="97"/>
      <c r="AH129" s="97"/>
      <c r="AI129" s="97"/>
      <c r="AJ129" s="97"/>
      <c r="AK129" s="97"/>
      <c r="AL129" s="32"/>
      <c r="AM129" s="32"/>
      <c r="AN129" s="32"/>
      <c r="AO129" s="32"/>
      <c r="AP129" s="32"/>
      <c r="AQ129" s="32"/>
      <c r="AR129" s="23"/>
    </row>
    <row r="130" spans="1:44" ht="16.5">
      <c r="A130" s="73">
        <v>110202020401</v>
      </c>
      <c r="B130" s="73"/>
      <c r="C130" s="73"/>
      <c r="D130" s="73"/>
      <c r="E130" s="73"/>
      <c r="F130" s="32"/>
      <c r="G130" s="38" t="s">
        <v>176</v>
      </c>
      <c r="H130" s="32"/>
      <c r="I130" s="32"/>
      <c r="J130" s="32"/>
      <c r="K130" s="32"/>
      <c r="L130" s="32"/>
      <c r="M130" s="32"/>
      <c r="N130" s="32"/>
      <c r="O130" s="32"/>
      <c r="P130" s="32"/>
      <c r="Q130" s="32"/>
      <c r="R130" s="32"/>
      <c r="S130" s="32"/>
      <c r="T130" s="32"/>
      <c r="U130" s="32"/>
      <c r="V130" s="32"/>
      <c r="W130" s="32"/>
      <c r="X130" s="32"/>
      <c r="Y130" s="32"/>
      <c r="Z130" s="23"/>
      <c r="AA130" s="23"/>
      <c r="AB130" s="23"/>
      <c r="AC130" s="23"/>
      <c r="AD130" s="23"/>
      <c r="AE130" s="23"/>
      <c r="AF130" s="101">
        <v>335190025</v>
      </c>
      <c r="AG130" s="101"/>
      <c r="AH130" s="101"/>
      <c r="AI130" s="101"/>
      <c r="AJ130" s="101"/>
      <c r="AK130" s="101"/>
      <c r="AL130" s="32"/>
      <c r="AM130" s="32"/>
      <c r="AN130" s="32"/>
      <c r="AO130" s="32"/>
      <c r="AP130" s="32"/>
      <c r="AQ130" s="32"/>
      <c r="AR130" s="23"/>
    </row>
    <row r="131" spans="1:44" ht="16.5">
      <c r="A131" s="73">
        <v>110202020402</v>
      </c>
      <c r="B131" s="73"/>
      <c r="C131" s="73"/>
      <c r="D131" s="73"/>
      <c r="E131" s="73"/>
      <c r="F131" s="32"/>
      <c r="G131" s="38" t="s">
        <v>177</v>
      </c>
      <c r="H131" s="32"/>
      <c r="I131" s="32"/>
      <c r="J131" s="32"/>
      <c r="K131" s="32"/>
      <c r="L131" s="32"/>
      <c r="M131" s="32"/>
      <c r="N131" s="32"/>
      <c r="O131" s="32"/>
      <c r="P131" s="32"/>
      <c r="Q131" s="32"/>
      <c r="R131" s="32"/>
      <c r="S131" s="32"/>
      <c r="T131" s="32"/>
      <c r="U131" s="32"/>
      <c r="V131" s="32"/>
      <c r="W131" s="32"/>
      <c r="X131" s="32"/>
      <c r="Y131" s="32"/>
      <c r="Z131" s="23"/>
      <c r="AA131" s="23"/>
      <c r="AB131" s="23"/>
      <c r="AC131" s="23"/>
      <c r="AD131" s="23"/>
      <c r="AE131" s="23"/>
      <c r="AF131" s="101">
        <v>32701466</v>
      </c>
      <c r="AG131" s="101"/>
      <c r="AH131" s="101"/>
      <c r="AI131" s="101"/>
      <c r="AJ131" s="101"/>
      <c r="AK131" s="101"/>
      <c r="AL131" s="32"/>
      <c r="AM131" s="32"/>
      <c r="AN131" s="32"/>
      <c r="AO131" s="32"/>
      <c r="AP131" s="32"/>
      <c r="AQ131" s="32"/>
      <c r="AR131" s="23"/>
    </row>
    <row r="132" spans="1:44" ht="16.5">
      <c r="A132" s="73">
        <v>110202020403</v>
      </c>
      <c r="B132" s="73"/>
      <c r="C132" s="73"/>
      <c r="D132" s="73"/>
      <c r="E132" s="73"/>
      <c r="F132" s="32"/>
      <c r="G132" s="38" t="s">
        <v>178</v>
      </c>
      <c r="H132" s="32"/>
      <c r="I132" s="32"/>
      <c r="J132" s="32"/>
      <c r="K132" s="32"/>
      <c r="L132" s="32"/>
      <c r="M132" s="32"/>
      <c r="N132" s="32"/>
      <c r="O132" s="32"/>
      <c r="P132" s="32"/>
      <c r="Q132" s="32"/>
      <c r="R132" s="32"/>
      <c r="S132" s="32"/>
      <c r="T132" s="32"/>
      <c r="U132" s="32"/>
      <c r="V132" s="32"/>
      <c r="W132" s="32"/>
      <c r="X132" s="32"/>
      <c r="Y132" s="32"/>
      <c r="Z132" s="23"/>
      <c r="AA132" s="23"/>
      <c r="AB132" s="23"/>
      <c r="AC132" s="23"/>
      <c r="AD132" s="23"/>
      <c r="AE132" s="23"/>
      <c r="AF132" s="101">
        <v>24526099</v>
      </c>
      <c r="AG132" s="101"/>
      <c r="AH132" s="101"/>
      <c r="AI132" s="101"/>
      <c r="AJ132" s="101"/>
      <c r="AK132" s="101"/>
      <c r="AL132" s="32"/>
      <c r="AM132" s="32"/>
      <c r="AN132" s="32"/>
      <c r="AO132" s="32"/>
      <c r="AP132" s="32"/>
      <c r="AQ132" s="32"/>
      <c r="AR132" s="23"/>
    </row>
    <row r="133" spans="1:44" ht="16.5">
      <c r="A133" s="73">
        <v>110202020404</v>
      </c>
      <c r="B133" s="73"/>
      <c r="C133" s="73"/>
      <c r="D133" s="73"/>
      <c r="E133" s="73"/>
      <c r="F133" s="32"/>
      <c r="G133" s="38" t="s">
        <v>179</v>
      </c>
      <c r="H133" s="32"/>
      <c r="I133" s="32"/>
      <c r="J133" s="32"/>
      <c r="K133" s="32"/>
      <c r="L133" s="32"/>
      <c r="M133" s="32"/>
      <c r="N133" s="32"/>
      <c r="O133" s="32"/>
      <c r="P133" s="32"/>
      <c r="Q133" s="32"/>
      <c r="R133" s="32"/>
      <c r="S133" s="32"/>
      <c r="T133" s="32"/>
      <c r="U133" s="32"/>
      <c r="V133" s="32"/>
      <c r="W133" s="32"/>
      <c r="X133" s="32"/>
      <c r="Y133" s="32"/>
      <c r="Z133" s="23"/>
      <c r="AA133" s="23"/>
      <c r="AB133" s="23"/>
      <c r="AC133" s="23"/>
      <c r="AD133" s="23"/>
      <c r="AE133" s="23"/>
      <c r="AF133" s="101">
        <v>343365391</v>
      </c>
      <c r="AG133" s="101"/>
      <c r="AH133" s="101"/>
      <c r="AI133" s="101"/>
      <c r="AJ133" s="101"/>
      <c r="AK133" s="101"/>
      <c r="AL133" s="32"/>
      <c r="AM133" s="32"/>
      <c r="AN133" s="32"/>
      <c r="AO133" s="32"/>
      <c r="AP133" s="32"/>
      <c r="AQ133" s="32"/>
      <c r="AR133" s="23"/>
    </row>
    <row r="134" spans="1:44" ht="16.5">
      <c r="A134" s="39"/>
      <c r="B134" s="39"/>
      <c r="C134" s="39"/>
      <c r="D134" s="39"/>
      <c r="E134" s="39"/>
      <c r="F134" s="32"/>
      <c r="G134" s="32"/>
      <c r="H134" s="32"/>
      <c r="I134" s="32"/>
      <c r="J134" s="32"/>
      <c r="K134" s="32"/>
      <c r="L134" s="32"/>
      <c r="M134" s="32"/>
      <c r="N134" s="32"/>
      <c r="O134" s="32"/>
      <c r="P134" s="32"/>
      <c r="Q134" s="32"/>
      <c r="R134" s="32"/>
      <c r="S134" s="32"/>
      <c r="T134" s="32"/>
      <c r="U134" s="32"/>
      <c r="V134" s="32"/>
      <c r="W134" s="32"/>
      <c r="X134" s="32"/>
      <c r="Y134" s="32"/>
      <c r="Z134" s="23"/>
      <c r="AA134" s="23"/>
      <c r="AB134" s="23"/>
      <c r="AC134" s="23"/>
      <c r="AD134" s="23"/>
      <c r="AE134" s="23"/>
      <c r="AF134" s="32"/>
      <c r="AG134" s="32"/>
      <c r="AH134" s="32"/>
      <c r="AI134" s="32"/>
      <c r="AJ134" s="32"/>
      <c r="AK134" s="32"/>
      <c r="AL134" s="32"/>
      <c r="AM134" s="32"/>
      <c r="AN134" s="32"/>
      <c r="AO134" s="32"/>
      <c r="AP134" s="32"/>
      <c r="AQ134" s="32"/>
      <c r="AR134" s="23"/>
    </row>
    <row r="135" spans="1:44" ht="16.5">
      <c r="A135" s="73">
        <v>1102020205</v>
      </c>
      <c r="B135" s="73"/>
      <c r="C135" s="73"/>
      <c r="D135" s="73"/>
      <c r="E135" s="73"/>
      <c r="F135" s="32"/>
      <c r="G135" s="32" t="s">
        <v>47</v>
      </c>
      <c r="H135" s="32"/>
      <c r="I135" s="32"/>
      <c r="J135" s="32"/>
      <c r="K135" s="32"/>
      <c r="L135" s="32"/>
      <c r="M135" s="32"/>
      <c r="N135" s="32"/>
      <c r="O135" s="32"/>
      <c r="P135" s="32"/>
      <c r="Q135" s="32"/>
      <c r="R135" s="32"/>
      <c r="S135" s="32"/>
      <c r="T135" s="32"/>
      <c r="U135" s="32"/>
      <c r="V135" s="32"/>
      <c r="W135" s="32"/>
      <c r="X135" s="32"/>
      <c r="Y135" s="32"/>
      <c r="Z135" s="23"/>
      <c r="AA135" s="23"/>
      <c r="AB135" s="23"/>
      <c r="AC135" s="23"/>
      <c r="AD135" s="23"/>
      <c r="AE135" s="23"/>
      <c r="AF135" s="97">
        <f>SUM(AF136)</f>
        <v>1000</v>
      </c>
      <c r="AG135" s="97"/>
      <c r="AH135" s="97"/>
      <c r="AI135" s="97"/>
      <c r="AJ135" s="97"/>
      <c r="AK135" s="97"/>
      <c r="AL135" s="32"/>
      <c r="AM135" s="32"/>
      <c r="AN135" s="32"/>
      <c r="AO135" s="32"/>
      <c r="AP135" s="32"/>
      <c r="AQ135" s="32"/>
      <c r="AR135" s="23"/>
    </row>
    <row r="136" spans="1:44" ht="16.5">
      <c r="A136" s="73">
        <v>110202020501</v>
      </c>
      <c r="B136" s="73"/>
      <c r="C136" s="73"/>
      <c r="D136" s="73"/>
      <c r="E136" s="73"/>
      <c r="F136" s="32"/>
      <c r="G136" s="32" t="s">
        <v>184</v>
      </c>
      <c r="H136" s="32"/>
      <c r="I136" s="32"/>
      <c r="J136" s="32"/>
      <c r="K136" s="32"/>
      <c r="L136" s="32"/>
      <c r="M136" s="32"/>
      <c r="N136" s="32"/>
      <c r="O136" s="32"/>
      <c r="P136" s="32"/>
      <c r="Q136" s="32"/>
      <c r="R136" s="32"/>
      <c r="S136" s="32"/>
      <c r="T136" s="32"/>
      <c r="U136" s="32"/>
      <c r="V136" s="32"/>
      <c r="W136" s="32"/>
      <c r="X136" s="32"/>
      <c r="Y136" s="32"/>
      <c r="Z136" s="23"/>
      <c r="AA136" s="23"/>
      <c r="AB136" s="23"/>
      <c r="AC136" s="23"/>
      <c r="AD136" s="23"/>
      <c r="AE136" s="23"/>
      <c r="AF136" s="97">
        <f>SUM(AF137:AK138)</f>
        <v>1000</v>
      </c>
      <c r="AG136" s="97"/>
      <c r="AH136" s="97"/>
      <c r="AI136" s="97"/>
      <c r="AJ136" s="97"/>
      <c r="AK136" s="97"/>
      <c r="AL136" s="32"/>
      <c r="AM136" s="32"/>
      <c r="AN136" s="32"/>
      <c r="AO136" s="32"/>
      <c r="AP136" s="32"/>
      <c r="AQ136" s="32"/>
      <c r="AR136" s="23"/>
    </row>
    <row r="137" spans="1:44" ht="16.5">
      <c r="A137" s="73">
        <v>11020202050101</v>
      </c>
      <c r="B137" s="73"/>
      <c r="C137" s="73"/>
      <c r="D137" s="73"/>
      <c r="E137" s="73"/>
      <c r="F137" s="32"/>
      <c r="G137" s="32" t="s">
        <v>180</v>
      </c>
      <c r="H137" s="32"/>
      <c r="I137" s="32"/>
      <c r="J137" s="32"/>
      <c r="K137" s="32"/>
      <c r="L137" s="32"/>
      <c r="M137" s="32"/>
      <c r="N137" s="32"/>
      <c r="O137" s="32"/>
      <c r="P137" s="32"/>
      <c r="Q137" s="32"/>
      <c r="R137" s="32"/>
      <c r="S137" s="32"/>
      <c r="T137" s="32"/>
      <c r="U137" s="32"/>
      <c r="V137" s="32"/>
      <c r="W137" s="32"/>
      <c r="X137" s="32"/>
      <c r="Y137" s="32"/>
      <c r="Z137" s="23"/>
      <c r="AA137" s="23"/>
      <c r="AB137" s="23"/>
      <c r="AC137" s="23"/>
      <c r="AD137" s="23"/>
      <c r="AE137" s="23"/>
      <c r="AF137" s="101">
        <v>1000</v>
      </c>
      <c r="AG137" s="101"/>
      <c r="AH137" s="101"/>
      <c r="AI137" s="101"/>
      <c r="AJ137" s="101"/>
      <c r="AK137" s="101"/>
      <c r="AL137" s="32"/>
      <c r="AM137" s="32"/>
      <c r="AN137" s="32"/>
      <c r="AO137" s="32"/>
      <c r="AP137" s="32"/>
      <c r="AQ137" s="32"/>
      <c r="AR137" s="23"/>
    </row>
    <row r="138" spans="1:44" ht="16.5">
      <c r="A138" s="73">
        <v>11020202050102</v>
      </c>
      <c r="B138" s="73"/>
      <c r="C138" s="73"/>
      <c r="D138" s="73"/>
      <c r="E138" s="73"/>
      <c r="F138" s="32"/>
      <c r="G138" s="32" t="s">
        <v>181</v>
      </c>
      <c r="H138" s="32"/>
      <c r="I138" s="32"/>
      <c r="J138" s="32"/>
      <c r="K138" s="32"/>
      <c r="L138" s="32"/>
      <c r="M138" s="32"/>
      <c r="N138" s="32"/>
      <c r="O138" s="32"/>
      <c r="P138" s="32"/>
      <c r="Q138" s="32"/>
      <c r="R138" s="32"/>
      <c r="S138" s="32"/>
      <c r="T138" s="32"/>
      <c r="U138" s="32"/>
      <c r="V138" s="32"/>
      <c r="W138" s="32"/>
      <c r="X138" s="32"/>
      <c r="Y138" s="32"/>
      <c r="Z138" s="23"/>
      <c r="AA138" s="23"/>
      <c r="AB138" s="23"/>
      <c r="AC138" s="23"/>
      <c r="AD138" s="23"/>
      <c r="AE138" s="23"/>
      <c r="AF138" s="101">
        <v>0</v>
      </c>
      <c r="AG138" s="101"/>
      <c r="AH138" s="101"/>
      <c r="AI138" s="101"/>
      <c r="AJ138" s="101"/>
      <c r="AK138" s="101"/>
      <c r="AL138" s="32"/>
      <c r="AM138" s="32"/>
      <c r="AN138" s="32"/>
      <c r="AO138" s="32"/>
      <c r="AP138" s="32"/>
      <c r="AQ138" s="32"/>
      <c r="AR138" s="23"/>
    </row>
    <row r="139" spans="1:44" ht="16.5">
      <c r="A139" s="39"/>
      <c r="B139" s="39"/>
      <c r="C139" s="39"/>
      <c r="D139" s="39"/>
      <c r="E139" s="39"/>
      <c r="F139" s="32"/>
      <c r="G139" s="32"/>
      <c r="H139" s="32"/>
      <c r="I139" s="32"/>
      <c r="J139" s="32"/>
      <c r="K139" s="32"/>
      <c r="L139" s="32"/>
      <c r="M139" s="32"/>
      <c r="N139" s="32"/>
      <c r="O139" s="32"/>
      <c r="P139" s="32"/>
      <c r="Q139" s="32"/>
      <c r="R139" s="32"/>
      <c r="S139" s="32"/>
      <c r="T139" s="32"/>
      <c r="U139" s="32"/>
      <c r="V139" s="32"/>
      <c r="W139" s="32"/>
      <c r="X139" s="32"/>
      <c r="Y139" s="32"/>
      <c r="Z139" s="23"/>
      <c r="AA139" s="23"/>
      <c r="AB139" s="23"/>
      <c r="AC139" s="23"/>
      <c r="AD139" s="23"/>
      <c r="AE139" s="23"/>
      <c r="AF139" s="32"/>
      <c r="AG139" s="32"/>
      <c r="AH139" s="32"/>
      <c r="AI139" s="32"/>
      <c r="AJ139" s="32"/>
      <c r="AK139" s="32"/>
      <c r="AL139" s="32"/>
      <c r="AM139" s="32"/>
      <c r="AN139" s="32"/>
      <c r="AO139" s="32"/>
      <c r="AP139" s="32"/>
      <c r="AQ139" s="32"/>
      <c r="AR139" s="23"/>
    </row>
    <row r="140" spans="1:44" ht="16.5">
      <c r="A140" s="73">
        <v>1102020206</v>
      </c>
      <c r="B140" s="73"/>
      <c r="C140" s="73"/>
      <c r="D140" s="73"/>
      <c r="E140" s="73"/>
      <c r="F140" s="32"/>
      <c r="G140" s="32" t="s">
        <v>196</v>
      </c>
      <c r="H140" s="32"/>
      <c r="I140" s="32"/>
      <c r="J140" s="32"/>
      <c r="K140" s="32"/>
      <c r="L140" s="32"/>
      <c r="M140" s="32"/>
      <c r="N140" s="32"/>
      <c r="O140" s="32"/>
      <c r="P140" s="32"/>
      <c r="Q140" s="32"/>
      <c r="R140" s="32"/>
      <c r="S140" s="32"/>
      <c r="T140" s="32"/>
      <c r="U140" s="32"/>
      <c r="V140" s="32"/>
      <c r="W140" s="32"/>
      <c r="X140" s="32"/>
      <c r="Y140" s="32"/>
      <c r="Z140" s="23"/>
      <c r="AA140" s="23"/>
      <c r="AB140" s="23"/>
      <c r="AC140" s="23"/>
      <c r="AD140" s="23"/>
      <c r="AE140" s="23"/>
      <c r="AF140" s="97">
        <f>SUM(AF141:AK143)</f>
        <v>3000</v>
      </c>
      <c r="AG140" s="97"/>
      <c r="AH140" s="97"/>
      <c r="AI140" s="97"/>
      <c r="AJ140" s="97"/>
      <c r="AK140" s="97"/>
      <c r="AL140" s="32"/>
      <c r="AM140" s="32"/>
      <c r="AN140" s="32"/>
      <c r="AO140" s="32"/>
      <c r="AP140" s="32"/>
      <c r="AQ140" s="32"/>
      <c r="AR140" s="23"/>
    </row>
    <row r="141" spans="1:44" ht="16.5">
      <c r="A141" s="73">
        <v>110202020601</v>
      </c>
      <c r="B141" s="73"/>
      <c r="C141" s="73"/>
      <c r="D141" s="73"/>
      <c r="E141" s="73"/>
      <c r="F141" s="32"/>
      <c r="G141" s="32" t="s">
        <v>197</v>
      </c>
      <c r="H141" s="32"/>
      <c r="I141" s="32"/>
      <c r="J141" s="32"/>
      <c r="K141" s="32"/>
      <c r="L141" s="32"/>
      <c r="M141" s="32"/>
      <c r="N141" s="32"/>
      <c r="O141" s="32"/>
      <c r="P141" s="32"/>
      <c r="Q141" s="32"/>
      <c r="R141" s="32"/>
      <c r="S141" s="32"/>
      <c r="T141" s="32"/>
      <c r="U141" s="32"/>
      <c r="V141" s="32"/>
      <c r="W141" s="32"/>
      <c r="X141" s="32"/>
      <c r="Y141" s="32"/>
      <c r="Z141" s="23"/>
      <c r="AA141" s="23"/>
      <c r="AB141" s="23"/>
      <c r="AC141" s="23"/>
      <c r="AD141" s="23"/>
      <c r="AE141" s="23"/>
      <c r="AF141" s="101">
        <v>1000</v>
      </c>
      <c r="AG141" s="101"/>
      <c r="AH141" s="101"/>
      <c r="AI141" s="101"/>
      <c r="AJ141" s="101"/>
      <c r="AK141" s="101"/>
      <c r="AL141" s="32"/>
      <c r="AM141" s="32"/>
      <c r="AN141" s="32"/>
      <c r="AO141" s="32"/>
      <c r="AP141" s="32"/>
      <c r="AQ141" s="32"/>
      <c r="AR141" s="23"/>
    </row>
    <row r="142" spans="1:44" ht="16.5">
      <c r="A142" s="73">
        <v>110202020602</v>
      </c>
      <c r="B142" s="73"/>
      <c r="C142" s="73"/>
      <c r="D142" s="73"/>
      <c r="E142" s="73"/>
      <c r="F142" s="32"/>
      <c r="G142" s="32" t="s">
        <v>198</v>
      </c>
      <c r="H142" s="32"/>
      <c r="I142" s="32"/>
      <c r="J142" s="32"/>
      <c r="K142" s="32"/>
      <c r="L142" s="32"/>
      <c r="M142" s="32"/>
      <c r="N142" s="32"/>
      <c r="O142" s="32"/>
      <c r="P142" s="32"/>
      <c r="Q142" s="32"/>
      <c r="R142" s="32"/>
      <c r="S142" s="32"/>
      <c r="T142" s="32"/>
      <c r="U142" s="32"/>
      <c r="V142" s="32"/>
      <c r="W142" s="32"/>
      <c r="X142" s="32"/>
      <c r="Y142" s="32"/>
      <c r="Z142" s="23"/>
      <c r="AA142" s="23"/>
      <c r="AB142" s="23"/>
      <c r="AC142" s="23"/>
      <c r="AD142" s="23"/>
      <c r="AE142" s="23"/>
      <c r="AF142" s="101">
        <v>1000</v>
      </c>
      <c r="AG142" s="101"/>
      <c r="AH142" s="101"/>
      <c r="AI142" s="101"/>
      <c r="AJ142" s="101"/>
      <c r="AK142" s="101"/>
      <c r="AL142" s="32"/>
      <c r="AM142" s="32"/>
      <c r="AN142" s="32"/>
      <c r="AO142" s="32"/>
      <c r="AP142" s="32"/>
      <c r="AQ142" s="32"/>
      <c r="AR142" s="23"/>
    </row>
    <row r="143" spans="1:44" ht="16.5">
      <c r="A143" s="73">
        <v>110202020603</v>
      </c>
      <c r="B143" s="73"/>
      <c r="C143" s="73"/>
      <c r="D143" s="73"/>
      <c r="E143" s="73"/>
      <c r="F143" s="32"/>
      <c r="G143" s="32" t="s">
        <v>199</v>
      </c>
      <c r="H143" s="32"/>
      <c r="I143" s="32"/>
      <c r="J143" s="32"/>
      <c r="K143" s="32"/>
      <c r="L143" s="32"/>
      <c r="M143" s="32"/>
      <c r="N143" s="32"/>
      <c r="O143" s="32"/>
      <c r="P143" s="32"/>
      <c r="Q143" s="32"/>
      <c r="R143" s="32"/>
      <c r="S143" s="32"/>
      <c r="T143" s="32"/>
      <c r="U143" s="32"/>
      <c r="V143" s="32"/>
      <c r="W143" s="32"/>
      <c r="X143" s="32"/>
      <c r="Y143" s="32"/>
      <c r="Z143" s="23"/>
      <c r="AA143" s="23"/>
      <c r="AB143" s="23"/>
      <c r="AC143" s="23"/>
      <c r="AD143" s="23"/>
      <c r="AE143" s="23"/>
      <c r="AF143" s="101">
        <v>1000</v>
      </c>
      <c r="AG143" s="101"/>
      <c r="AH143" s="101"/>
      <c r="AI143" s="101"/>
      <c r="AJ143" s="101"/>
      <c r="AK143" s="101"/>
      <c r="AL143" s="32"/>
      <c r="AM143" s="32"/>
      <c r="AN143" s="32"/>
      <c r="AO143" s="32"/>
      <c r="AP143" s="32"/>
      <c r="AQ143" s="32"/>
      <c r="AR143" s="23"/>
    </row>
    <row r="144" spans="1:44" ht="16.5">
      <c r="A144" s="39"/>
      <c r="B144" s="39"/>
      <c r="C144" s="39"/>
      <c r="D144" s="39"/>
      <c r="E144" s="39"/>
      <c r="F144" s="32"/>
      <c r="G144" s="32"/>
      <c r="H144" s="32"/>
      <c r="I144" s="32"/>
      <c r="J144" s="32"/>
      <c r="K144" s="32"/>
      <c r="L144" s="32"/>
      <c r="M144" s="32"/>
      <c r="N144" s="32"/>
      <c r="O144" s="32"/>
      <c r="P144" s="32"/>
      <c r="Q144" s="32"/>
      <c r="R144" s="32"/>
      <c r="S144" s="32"/>
      <c r="T144" s="32"/>
      <c r="U144" s="32"/>
      <c r="V144" s="32"/>
      <c r="W144" s="32"/>
      <c r="X144" s="32"/>
      <c r="Y144" s="32"/>
      <c r="Z144" s="23"/>
      <c r="AA144" s="23"/>
      <c r="AB144" s="23"/>
      <c r="AC144" s="23"/>
      <c r="AD144" s="23"/>
      <c r="AE144" s="23"/>
      <c r="AF144" s="32"/>
      <c r="AG144" s="32"/>
      <c r="AH144" s="32"/>
      <c r="AI144" s="32"/>
      <c r="AJ144" s="32"/>
      <c r="AK144" s="32"/>
      <c r="AL144" s="32"/>
      <c r="AM144" s="32"/>
      <c r="AN144" s="32"/>
      <c r="AO144" s="32"/>
      <c r="AP144" s="32"/>
      <c r="AQ144" s="32"/>
      <c r="AR144" s="23"/>
    </row>
    <row r="145" spans="1:44" ht="16.5">
      <c r="A145" s="74">
        <v>110203</v>
      </c>
      <c r="B145" s="74"/>
      <c r="C145" s="74"/>
      <c r="D145" s="74"/>
      <c r="E145" s="74"/>
      <c r="F145" s="32"/>
      <c r="G145" s="38" t="s">
        <v>182</v>
      </c>
      <c r="H145" s="38"/>
      <c r="I145" s="38"/>
      <c r="J145" s="38"/>
      <c r="K145" s="32"/>
      <c r="L145" s="32"/>
      <c r="M145" s="32"/>
      <c r="N145" s="32"/>
      <c r="O145" s="32"/>
      <c r="P145" s="32"/>
      <c r="Q145" s="32"/>
      <c r="R145" s="32"/>
      <c r="S145" s="32"/>
      <c r="T145" s="32"/>
      <c r="U145" s="32"/>
      <c r="V145" s="32"/>
      <c r="W145" s="32"/>
      <c r="X145" s="32"/>
      <c r="Y145" s="32"/>
      <c r="Z145" s="23"/>
      <c r="AA145" s="23"/>
      <c r="AB145" s="23"/>
      <c r="AC145" s="23"/>
      <c r="AD145" s="23"/>
      <c r="AE145" s="23"/>
      <c r="AF145" s="97">
        <f>SUM(AF146:AF147)</f>
        <v>1000</v>
      </c>
      <c r="AG145" s="97"/>
      <c r="AH145" s="97"/>
      <c r="AI145" s="97"/>
      <c r="AJ145" s="97"/>
      <c r="AK145" s="97"/>
      <c r="AL145" s="32"/>
      <c r="AM145" s="32"/>
      <c r="AN145" s="32"/>
      <c r="AO145" s="32"/>
      <c r="AP145" s="32"/>
      <c r="AQ145" s="32"/>
      <c r="AR145" s="23"/>
    </row>
    <row r="146" spans="1:44" ht="16.5">
      <c r="A146" s="73">
        <v>11020301</v>
      </c>
      <c r="B146" s="73"/>
      <c r="C146" s="73"/>
      <c r="D146" s="73"/>
      <c r="E146" s="73"/>
      <c r="F146" s="32"/>
      <c r="G146" s="38" t="s">
        <v>183</v>
      </c>
      <c r="H146" s="38"/>
      <c r="I146" s="38"/>
      <c r="J146" s="38"/>
      <c r="K146" s="32"/>
      <c r="L146" s="32"/>
      <c r="M146" s="32"/>
      <c r="N146" s="32"/>
      <c r="O146" s="32"/>
      <c r="P146" s="32"/>
      <c r="Q146" s="32"/>
      <c r="R146" s="32"/>
      <c r="S146" s="32"/>
      <c r="T146" s="32"/>
      <c r="U146" s="32"/>
      <c r="V146" s="32"/>
      <c r="W146" s="32"/>
      <c r="X146" s="32"/>
      <c r="Y146" s="32"/>
      <c r="Z146" s="23"/>
      <c r="AA146" s="23"/>
      <c r="AB146" s="23"/>
      <c r="AC146" s="23"/>
      <c r="AD146" s="23"/>
      <c r="AE146" s="23"/>
      <c r="AF146" s="101">
        <v>1000</v>
      </c>
      <c r="AG146" s="101"/>
      <c r="AH146" s="101"/>
      <c r="AI146" s="101"/>
      <c r="AJ146" s="101"/>
      <c r="AK146" s="101"/>
      <c r="AL146" s="32"/>
      <c r="AM146" s="32"/>
      <c r="AN146" s="32"/>
      <c r="AO146" s="32"/>
      <c r="AP146" s="32"/>
      <c r="AQ146" s="32"/>
      <c r="AR146" s="23"/>
    </row>
    <row r="147" spans="1:44" ht="16.5">
      <c r="A147" s="94"/>
      <c r="B147" s="94"/>
      <c r="C147" s="94"/>
      <c r="D147" s="94"/>
      <c r="E147" s="94"/>
      <c r="F147" s="32"/>
      <c r="G147" s="38"/>
      <c r="H147" s="38"/>
      <c r="I147" s="38"/>
      <c r="J147" s="38"/>
      <c r="K147" s="32"/>
      <c r="L147" s="32"/>
      <c r="M147" s="32"/>
      <c r="N147" s="32"/>
      <c r="O147" s="32"/>
      <c r="P147" s="32"/>
      <c r="Q147" s="32"/>
      <c r="R147" s="32"/>
      <c r="S147" s="32"/>
      <c r="T147" s="32"/>
      <c r="U147" s="32"/>
      <c r="V147" s="32"/>
      <c r="W147" s="32"/>
      <c r="X147" s="32"/>
      <c r="Y147" s="32"/>
      <c r="Z147" s="23"/>
      <c r="AA147" s="23"/>
      <c r="AB147" s="23"/>
      <c r="AC147" s="23"/>
      <c r="AD147" s="23"/>
      <c r="AE147" s="23"/>
      <c r="AF147" s="101"/>
      <c r="AG147" s="101"/>
      <c r="AH147" s="101"/>
      <c r="AI147" s="101"/>
      <c r="AJ147" s="101"/>
      <c r="AK147" s="101"/>
      <c r="AL147" s="32"/>
      <c r="AM147" s="32"/>
      <c r="AN147" s="32"/>
      <c r="AO147" s="32"/>
      <c r="AP147" s="32"/>
      <c r="AQ147" s="32"/>
      <c r="AR147" s="23"/>
    </row>
    <row r="148" spans="1:44" ht="16.5">
      <c r="A148" s="94"/>
      <c r="B148" s="94"/>
      <c r="C148" s="94"/>
      <c r="D148" s="94"/>
      <c r="E148" s="94"/>
      <c r="F148" s="32"/>
      <c r="G148" s="32"/>
      <c r="H148" s="32"/>
      <c r="I148" s="32"/>
      <c r="J148" s="32"/>
      <c r="K148" s="32"/>
      <c r="L148" s="32"/>
      <c r="M148" s="32"/>
      <c r="N148" s="32"/>
      <c r="O148" s="32"/>
      <c r="P148" s="32"/>
      <c r="Q148" s="32"/>
      <c r="R148" s="32"/>
      <c r="S148" s="32"/>
      <c r="T148" s="32"/>
      <c r="U148" s="32"/>
      <c r="V148" s="32"/>
      <c r="W148" s="32"/>
      <c r="X148" s="32"/>
      <c r="Y148" s="32"/>
      <c r="Z148" s="23"/>
      <c r="AA148" s="23"/>
      <c r="AB148" s="23"/>
      <c r="AC148" s="23"/>
      <c r="AD148" s="23"/>
      <c r="AE148" s="23"/>
      <c r="AF148" s="32"/>
      <c r="AG148" s="32"/>
      <c r="AH148" s="32"/>
      <c r="AI148" s="32"/>
      <c r="AJ148" s="32"/>
      <c r="AK148" s="32"/>
      <c r="AL148" s="32"/>
      <c r="AM148" s="32"/>
      <c r="AN148" s="32"/>
      <c r="AO148" s="32"/>
      <c r="AP148" s="32"/>
      <c r="AQ148" s="32"/>
      <c r="AR148" s="23"/>
    </row>
    <row r="149" spans="1:44" ht="16.5">
      <c r="A149" s="75" t="s">
        <v>93</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row>
    <row r="150" spans="1:44" ht="16.5">
      <c r="A150" s="75" t="s">
        <v>94</v>
      </c>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row>
    <row r="151" spans="1:44" ht="16.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row>
    <row r="152" spans="1:44" ht="16.5">
      <c r="A152" s="95">
        <v>12</v>
      </c>
      <c r="B152" s="95"/>
      <c r="C152" s="95"/>
      <c r="D152" s="95"/>
      <c r="E152" s="95"/>
      <c r="F152" s="32"/>
      <c r="G152" s="30" t="s">
        <v>94</v>
      </c>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97">
        <f>SUM(AF154+AF158+AF164+AF168+AF173)</f>
        <v>3012000</v>
      </c>
      <c r="AG152" s="98"/>
      <c r="AH152" s="98"/>
      <c r="AI152" s="98"/>
      <c r="AJ152" s="98"/>
      <c r="AK152" s="98"/>
      <c r="AL152" s="32"/>
      <c r="AM152" s="32"/>
      <c r="AN152" s="32"/>
      <c r="AO152" s="32"/>
      <c r="AP152" s="32"/>
      <c r="AQ152" s="32"/>
      <c r="AR152" s="23"/>
    </row>
    <row r="153" spans="1:44" ht="16.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23"/>
    </row>
    <row r="154" spans="1:44" ht="16.5">
      <c r="A154" s="95">
        <v>1201</v>
      </c>
      <c r="B154" s="95"/>
      <c r="C154" s="95"/>
      <c r="D154" s="95"/>
      <c r="E154" s="95"/>
      <c r="F154" s="32"/>
      <c r="G154" s="30" t="s">
        <v>48</v>
      </c>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97">
        <f>SUM(AF155:AK156)</f>
        <v>2000</v>
      </c>
      <c r="AG154" s="98"/>
      <c r="AH154" s="98"/>
      <c r="AI154" s="98"/>
      <c r="AJ154" s="98"/>
      <c r="AK154" s="98"/>
      <c r="AL154" s="32"/>
      <c r="AM154" s="32"/>
      <c r="AN154" s="32"/>
      <c r="AO154" s="32"/>
      <c r="AP154" s="32"/>
      <c r="AQ154" s="32"/>
      <c r="AR154" s="23"/>
    </row>
    <row r="155" spans="1:44" ht="16.5">
      <c r="A155" s="94">
        <v>120101</v>
      </c>
      <c r="B155" s="94"/>
      <c r="C155" s="94"/>
      <c r="D155" s="94"/>
      <c r="E155" s="94"/>
      <c r="F155" s="32"/>
      <c r="G155" s="38" t="s">
        <v>49</v>
      </c>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97">
        <v>1000</v>
      </c>
      <c r="AG155" s="98"/>
      <c r="AH155" s="98"/>
      <c r="AI155" s="98"/>
      <c r="AJ155" s="98"/>
      <c r="AK155" s="98"/>
      <c r="AL155" s="32"/>
      <c r="AM155" s="32"/>
      <c r="AN155" s="32"/>
      <c r="AO155" s="32"/>
      <c r="AP155" s="32"/>
      <c r="AQ155" s="32"/>
      <c r="AR155" s="23"/>
    </row>
    <row r="156" spans="1:44" ht="16.5">
      <c r="A156" s="94">
        <v>120102</v>
      </c>
      <c r="B156" s="94"/>
      <c r="C156" s="94"/>
      <c r="D156" s="94"/>
      <c r="E156" s="94"/>
      <c r="F156" s="32"/>
      <c r="G156" s="38" t="s">
        <v>50</v>
      </c>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97">
        <v>1000</v>
      </c>
      <c r="AG156" s="98"/>
      <c r="AH156" s="98"/>
      <c r="AI156" s="98"/>
      <c r="AJ156" s="98"/>
      <c r="AK156" s="98"/>
      <c r="AL156" s="32"/>
      <c r="AM156" s="32"/>
      <c r="AN156" s="32"/>
      <c r="AO156" s="32"/>
      <c r="AP156" s="32"/>
      <c r="AQ156" s="32"/>
      <c r="AR156" s="23"/>
    </row>
    <row r="157" spans="1:44" ht="16.5">
      <c r="A157" s="94"/>
      <c r="B157" s="94"/>
      <c r="C157" s="94"/>
      <c r="D157" s="94"/>
      <c r="E157" s="94"/>
      <c r="F157" s="32"/>
      <c r="G157" s="38"/>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101"/>
      <c r="AG157" s="101"/>
      <c r="AH157" s="101"/>
      <c r="AI157" s="101"/>
      <c r="AJ157" s="101"/>
      <c r="AK157" s="101"/>
      <c r="AL157" s="32"/>
      <c r="AM157" s="32"/>
      <c r="AN157" s="32"/>
      <c r="AO157" s="32"/>
      <c r="AP157" s="32"/>
      <c r="AQ157" s="32"/>
      <c r="AR157" s="23"/>
    </row>
    <row r="158" spans="1:44" ht="16.5">
      <c r="A158" s="95">
        <v>1202</v>
      </c>
      <c r="B158" s="95"/>
      <c r="C158" s="95"/>
      <c r="D158" s="95"/>
      <c r="E158" s="95"/>
      <c r="F158" s="32"/>
      <c r="G158" s="37" t="s">
        <v>95</v>
      </c>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97">
        <f>SUM(AF159:AK162)</f>
        <v>3003000</v>
      </c>
      <c r="AG158" s="97"/>
      <c r="AH158" s="97"/>
      <c r="AI158" s="97"/>
      <c r="AJ158" s="97"/>
      <c r="AK158" s="97"/>
      <c r="AL158" s="32"/>
      <c r="AM158" s="32"/>
      <c r="AN158" s="32"/>
      <c r="AO158" s="32"/>
      <c r="AP158" s="32"/>
      <c r="AQ158" s="32"/>
      <c r="AR158" s="23"/>
    </row>
    <row r="159" spans="1:44" ht="16.5">
      <c r="A159" s="94">
        <v>120201</v>
      </c>
      <c r="B159" s="94"/>
      <c r="C159" s="94"/>
      <c r="D159" s="94"/>
      <c r="E159" s="94"/>
      <c r="F159" s="32"/>
      <c r="G159" s="38" t="s">
        <v>185</v>
      </c>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101">
        <v>3000000</v>
      </c>
      <c r="AG159" s="101"/>
      <c r="AH159" s="101"/>
      <c r="AI159" s="101"/>
      <c r="AJ159" s="101"/>
      <c r="AK159" s="101"/>
      <c r="AL159" s="32"/>
      <c r="AM159" s="32"/>
      <c r="AN159" s="32"/>
      <c r="AO159" s="32"/>
      <c r="AP159" s="32"/>
      <c r="AQ159" s="32"/>
      <c r="AR159" s="23"/>
    </row>
    <row r="160" spans="1:44" ht="16.5">
      <c r="A160" s="94">
        <v>120202</v>
      </c>
      <c r="B160" s="94"/>
      <c r="C160" s="94"/>
      <c r="D160" s="94"/>
      <c r="E160" s="94"/>
      <c r="F160" s="32"/>
      <c r="G160" s="38" t="s">
        <v>96</v>
      </c>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101">
        <v>1000</v>
      </c>
      <c r="AG160" s="101"/>
      <c r="AH160" s="101"/>
      <c r="AI160" s="101"/>
      <c r="AJ160" s="101"/>
      <c r="AK160" s="101"/>
      <c r="AL160" s="32"/>
      <c r="AM160" s="32"/>
      <c r="AN160" s="32"/>
      <c r="AO160" s="32"/>
      <c r="AP160" s="32"/>
      <c r="AQ160" s="32"/>
      <c r="AR160" s="23"/>
    </row>
    <row r="161" spans="1:44" ht="16.5">
      <c r="A161" s="94">
        <v>120203</v>
      </c>
      <c r="B161" s="94"/>
      <c r="C161" s="94"/>
      <c r="D161" s="94"/>
      <c r="E161" s="94"/>
      <c r="F161" s="32"/>
      <c r="G161" s="38" t="s">
        <v>401</v>
      </c>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101">
        <v>1000</v>
      </c>
      <c r="AG161" s="101"/>
      <c r="AH161" s="101"/>
      <c r="AI161" s="101"/>
      <c r="AJ161" s="101"/>
      <c r="AK161" s="101"/>
      <c r="AL161" s="32"/>
      <c r="AM161" s="32"/>
      <c r="AN161" s="32"/>
      <c r="AO161" s="32"/>
      <c r="AP161" s="32"/>
      <c r="AQ161" s="32"/>
      <c r="AR161" s="23"/>
    </row>
    <row r="162" spans="1:44" ht="16.5">
      <c r="A162" s="94">
        <v>120204</v>
      </c>
      <c r="B162" s="94"/>
      <c r="C162" s="94"/>
      <c r="D162" s="94"/>
      <c r="E162" s="94"/>
      <c r="F162" s="32"/>
      <c r="G162" s="38" t="s">
        <v>186</v>
      </c>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101">
        <v>1000</v>
      </c>
      <c r="AG162" s="101"/>
      <c r="AH162" s="101"/>
      <c r="AI162" s="101"/>
      <c r="AJ162" s="101"/>
      <c r="AK162" s="101"/>
      <c r="AL162" s="32"/>
      <c r="AM162" s="32"/>
      <c r="AN162" s="32"/>
      <c r="AO162" s="32"/>
      <c r="AP162" s="32"/>
      <c r="AQ162" s="32"/>
      <c r="AR162" s="23"/>
    </row>
    <row r="163" spans="1:44" ht="16.5">
      <c r="A163" s="23"/>
      <c r="B163" s="23"/>
      <c r="C163" s="23"/>
      <c r="D163" s="23"/>
      <c r="E163" s="23"/>
      <c r="F163" s="32"/>
      <c r="G163" s="38"/>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6"/>
      <c r="AG163" s="36"/>
      <c r="AH163" s="36"/>
      <c r="AI163" s="36"/>
      <c r="AJ163" s="36"/>
      <c r="AK163" s="36"/>
      <c r="AL163" s="32"/>
      <c r="AM163" s="32"/>
      <c r="AN163" s="32"/>
      <c r="AO163" s="32"/>
      <c r="AP163" s="32"/>
      <c r="AQ163" s="32"/>
      <c r="AR163" s="23"/>
    </row>
    <row r="164" spans="1:44" ht="16.5">
      <c r="A164" s="95">
        <v>1203</v>
      </c>
      <c r="B164" s="95"/>
      <c r="C164" s="95"/>
      <c r="D164" s="95"/>
      <c r="E164" s="95"/>
      <c r="F164" s="32"/>
      <c r="G164" s="37" t="s">
        <v>187</v>
      </c>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97">
        <f>SUM(AF165:AK166)</f>
        <v>2000</v>
      </c>
      <c r="AG164" s="97"/>
      <c r="AH164" s="97"/>
      <c r="AI164" s="97"/>
      <c r="AJ164" s="97"/>
      <c r="AK164" s="97"/>
      <c r="AL164" s="32"/>
      <c r="AM164" s="32"/>
      <c r="AN164" s="32"/>
      <c r="AO164" s="32"/>
      <c r="AP164" s="32"/>
      <c r="AQ164" s="32"/>
      <c r="AR164" s="23"/>
    </row>
    <row r="165" spans="1:44" ht="16.5">
      <c r="A165" s="94">
        <v>120301</v>
      </c>
      <c r="B165" s="94"/>
      <c r="C165" s="94"/>
      <c r="D165" s="94"/>
      <c r="E165" s="94"/>
      <c r="F165" s="32"/>
      <c r="G165" s="38" t="s">
        <v>188</v>
      </c>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101">
        <v>1000</v>
      </c>
      <c r="AG165" s="101"/>
      <c r="AH165" s="101"/>
      <c r="AI165" s="101"/>
      <c r="AJ165" s="101"/>
      <c r="AK165" s="101"/>
      <c r="AL165" s="32"/>
      <c r="AM165" s="32"/>
      <c r="AN165" s="32"/>
      <c r="AO165" s="32"/>
      <c r="AP165" s="32"/>
      <c r="AQ165" s="32"/>
      <c r="AR165" s="23"/>
    </row>
    <row r="166" spans="1:44" ht="16.5">
      <c r="A166" s="94">
        <v>120302</v>
      </c>
      <c r="B166" s="94"/>
      <c r="C166" s="94"/>
      <c r="D166" s="94"/>
      <c r="E166" s="94"/>
      <c r="F166" s="32"/>
      <c r="G166" s="38" t="s">
        <v>189</v>
      </c>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101">
        <v>1000</v>
      </c>
      <c r="AG166" s="101"/>
      <c r="AH166" s="101"/>
      <c r="AI166" s="101"/>
      <c r="AJ166" s="101"/>
      <c r="AK166" s="101"/>
      <c r="AL166" s="32"/>
      <c r="AM166" s="32"/>
      <c r="AN166" s="32"/>
      <c r="AO166" s="32"/>
      <c r="AP166" s="32"/>
      <c r="AQ166" s="32"/>
      <c r="AR166" s="23"/>
    </row>
    <row r="167" spans="1:44" ht="16.5">
      <c r="A167" s="23"/>
      <c r="B167" s="23"/>
      <c r="C167" s="23"/>
      <c r="D167" s="23"/>
      <c r="E167" s="23"/>
      <c r="F167" s="32"/>
      <c r="G167" s="38"/>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6"/>
      <c r="AG167" s="36"/>
      <c r="AH167" s="36"/>
      <c r="AI167" s="36"/>
      <c r="AJ167" s="36"/>
      <c r="AK167" s="36"/>
      <c r="AL167" s="32"/>
      <c r="AM167" s="32"/>
      <c r="AN167" s="32"/>
      <c r="AO167" s="32"/>
      <c r="AP167" s="32"/>
      <c r="AQ167" s="32"/>
      <c r="AR167" s="23"/>
    </row>
    <row r="168" spans="1:44" ht="16.5">
      <c r="A168" s="95">
        <v>1204</v>
      </c>
      <c r="B168" s="95"/>
      <c r="C168" s="95"/>
      <c r="D168" s="95"/>
      <c r="E168" s="95"/>
      <c r="F168" s="32"/>
      <c r="G168" s="37" t="s">
        <v>190</v>
      </c>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97">
        <f>SUM(AF169:AK171)</f>
        <v>3000</v>
      </c>
      <c r="AG168" s="97"/>
      <c r="AH168" s="97"/>
      <c r="AI168" s="97"/>
      <c r="AJ168" s="97"/>
      <c r="AK168" s="97"/>
      <c r="AL168" s="32"/>
      <c r="AM168" s="32"/>
      <c r="AN168" s="32"/>
      <c r="AO168" s="32"/>
      <c r="AP168" s="32"/>
      <c r="AQ168" s="32"/>
      <c r="AR168" s="23"/>
    </row>
    <row r="169" spans="1:44" ht="16.5">
      <c r="A169" s="94">
        <v>120401</v>
      </c>
      <c r="B169" s="94"/>
      <c r="C169" s="94"/>
      <c r="D169" s="94"/>
      <c r="E169" s="94"/>
      <c r="F169" s="32"/>
      <c r="G169" s="38" t="s">
        <v>191</v>
      </c>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101">
        <v>1000</v>
      </c>
      <c r="AG169" s="101"/>
      <c r="AH169" s="101"/>
      <c r="AI169" s="101"/>
      <c r="AJ169" s="101"/>
      <c r="AK169" s="101"/>
      <c r="AL169" s="32"/>
      <c r="AM169" s="32"/>
      <c r="AN169" s="32"/>
      <c r="AO169" s="32"/>
      <c r="AP169" s="32"/>
      <c r="AQ169" s="32"/>
      <c r="AR169" s="23"/>
    </row>
    <row r="170" spans="1:44" ht="16.5">
      <c r="A170" s="94">
        <v>12040101</v>
      </c>
      <c r="B170" s="94"/>
      <c r="C170" s="94"/>
      <c r="D170" s="94"/>
      <c r="E170" s="94"/>
      <c r="F170" s="32"/>
      <c r="G170" s="38" t="s">
        <v>192</v>
      </c>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101">
        <v>1000</v>
      </c>
      <c r="AG170" s="101"/>
      <c r="AH170" s="101"/>
      <c r="AI170" s="101"/>
      <c r="AJ170" s="101"/>
      <c r="AK170" s="101"/>
      <c r="AL170" s="32"/>
      <c r="AM170" s="32"/>
      <c r="AN170" s="32"/>
      <c r="AO170" s="32"/>
      <c r="AP170" s="32"/>
      <c r="AQ170" s="32"/>
      <c r="AR170" s="23"/>
    </row>
    <row r="171" spans="1:44" ht="16.5">
      <c r="A171" s="94">
        <v>12040102</v>
      </c>
      <c r="B171" s="94"/>
      <c r="C171" s="94"/>
      <c r="D171" s="94"/>
      <c r="E171" s="94"/>
      <c r="F171" s="32"/>
      <c r="G171" s="38" t="s">
        <v>193</v>
      </c>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101">
        <v>1000</v>
      </c>
      <c r="AG171" s="101"/>
      <c r="AH171" s="101"/>
      <c r="AI171" s="101"/>
      <c r="AJ171" s="101"/>
      <c r="AK171" s="101"/>
      <c r="AL171" s="32"/>
      <c r="AM171" s="32"/>
      <c r="AN171" s="32"/>
      <c r="AO171" s="32"/>
      <c r="AP171" s="32"/>
      <c r="AQ171" s="32"/>
      <c r="AR171" s="23"/>
    </row>
    <row r="172" spans="1:44" ht="16.5">
      <c r="A172" s="94"/>
      <c r="B172" s="94"/>
      <c r="C172" s="94"/>
      <c r="D172" s="94"/>
      <c r="E172" s="94"/>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23"/>
    </row>
    <row r="173" spans="1:44" ht="16.5">
      <c r="A173" s="95">
        <v>1205</v>
      </c>
      <c r="B173" s="95"/>
      <c r="C173" s="95"/>
      <c r="D173" s="95"/>
      <c r="E173" s="95"/>
      <c r="F173" s="32"/>
      <c r="G173" s="37" t="s">
        <v>97</v>
      </c>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97">
        <f>SUM(AF174:AK175)</f>
        <v>2000</v>
      </c>
      <c r="AG173" s="97"/>
      <c r="AH173" s="97"/>
      <c r="AI173" s="97"/>
      <c r="AJ173" s="97"/>
      <c r="AK173" s="97"/>
      <c r="AL173" s="32"/>
      <c r="AM173" s="32"/>
      <c r="AN173" s="32"/>
      <c r="AO173" s="32"/>
      <c r="AP173" s="32"/>
      <c r="AQ173" s="32"/>
      <c r="AR173" s="23"/>
    </row>
    <row r="174" spans="1:44" ht="16.5">
      <c r="A174" s="94">
        <v>1230201</v>
      </c>
      <c r="B174" s="94"/>
      <c r="C174" s="94"/>
      <c r="D174" s="94"/>
      <c r="E174" s="94"/>
      <c r="F174" s="32"/>
      <c r="G174" s="38" t="s">
        <v>194</v>
      </c>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101">
        <v>1000</v>
      </c>
      <c r="AG174" s="101"/>
      <c r="AH174" s="101"/>
      <c r="AI174" s="101"/>
      <c r="AJ174" s="101"/>
      <c r="AK174" s="101"/>
      <c r="AL174" s="32"/>
      <c r="AM174" s="32"/>
      <c r="AN174" s="32"/>
      <c r="AO174" s="32"/>
      <c r="AP174" s="32"/>
      <c r="AQ174" s="32"/>
      <c r="AR174" s="23"/>
    </row>
    <row r="175" spans="1:44" ht="16.5">
      <c r="A175" s="94">
        <v>1230202</v>
      </c>
      <c r="B175" s="94"/>
      <c r="C175" s="94"/>
      <c r="D175" s="94"/>
      <c r="E175" s="94"/>
      <c r="F175" s="32"/>
      <c r="G175" s="38" t="s">
        <v>195</v>
      </c>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101">
        <v>1000</v>
      </c>
      <c r="AG175" s="101"/>
      <c r="AH175" s="101"/>
      <c r="AI175" s="101"/>
      <c r="AJ175" s="101"/>
      <c r="AK175" s="101"/>
      <c r="AL175" s="32"/>
      <c r="AM175" s="32"/>
      <c r="AN175" s="32"/>
      <c r="AO175" s="32"/>
      <c r="AP175" s="32"/>
      <c r="AQ175" s="32"/>
      <c r="AR175" s="23"/>
    </row>
    <row r="176" spans="1:44" ht="16.5">
      <c r="A176" s="23"/>
      <c r="B176" s="23"/>
      <c r="C176" s="23"/>
      <c r="D176" s="23"/>
      <c r="E176" s="23"/>
      <c r="F176" s="32"/>
      <c r="G176" s="38"/>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6"/>
      <c r="AG176" s="36"/>
      <c r="AH176" s="36"/>
      <c r="AI176" s="36"/>
      <c r="AJ176" s="36"/>
      <c r="AK176" s="36"/>
      <c r="AL176" s="32"/>
      <c r="AM176" s="32"/>
      <c r="AN176" s="32"/>
      <c r="AO176" s="32"/>
      <c r="AP176" s="32"/>
      <c r="AQ176" s="32"/>
      <c r="AR176" s="23"/>
    </row>
    <row r="177" spans="1:44" ht="16.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23"/>
    </row>
    <row r="178" spans="1:44" ht="16.5">
      <c r="A178" s="99" t="s">
        <v>98</v>
      </c>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row>
    <row r="179" spans="1:44" ht="16.5">
      <c r="A179" s="99" t="s">
        <v>99</v>
      </c>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row>
    <row r="180" spans="1:44" ht="16.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23"/>
    </row>
    <row r="181" spans="1:44" ht="16.5">
      <c r="A181" s="98">
        <v>13</v>
      </c>
      <c r="B181" s="98"/>
      <c r="C181" s="98"/>
      <c r="D181" s="98"/>
      <c r="E181" s="98"/>
      <c r="F181" s="32"/>
      <c r="G181" s="33" t="s">
        <v>100</v>
      </c>
      <c r="H181" s="33"/>
      <c r="I181" s="33"/>
      <c r="J181" s="33"/>
      <c r="K181" s="33"/>
      <c r="L181" s="33"/>
      <c r="M181" s="33"/>
      <c r="N181" s="33"/>
      <c r="O181" s="33"/>
      <c r="P181" s="33"/>
      <c r="Q181" s="33"/>
      <c r="R181" s="33"/>
      <c r="S181" s="33"/>
      <c r="T181" s="33"/>
      <c r="U181" s="33"/>
      <c r="V181" s="33"/>
      <c r="W181" s="33"/>
      <c r="X181" s="33"/>
      <c r="Y181" s="33"/>
      <c r="Z181" s="33"/>
      <c r="AA181" s="33"/>
      <c r="AB181" s="33"/>
      <c r="AC181" s="32"/>
      <c r="AD181" s="32"/>
      <c r="AE181" s="32"/>
      <c r="AF181" s="97">
        <f>SUM(AF185)</f>
        <v>85000000</v>
      </c>
      <c r="AG181" s="98"/>
      <c r="AH181" s="98"/>
      <c r="AI181" s="98"/>
      <c r="AJ181" s="98"/>
      <c r="AK181" s="98"/>
      <c r="AL181" s="98"/>
      <c r="AM181" s="98"/>
      <c r="AN181" s="32"/>
      <c r="AO181" s="32"/>
      <c r="AP181" s="32"/>
      <c r="AQ181" s="32"/>
      <c r="AR181" s="23"/>
    </row>
    <row r="182" spans="1:44" ht="16.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23"/>
    </row>
    <row r="183" spans="1:44" ht="16.5">
      <c r="A183" s="98">
        <v>1301</v>
      </c>
      <c r="B183" s="98"/>
      <c r="C183" s="98"/>
      <c r="D183" s="98"/>
      <c r="E183" s="98"/>
      <c r="F183" s="32"/>
      <c r="G183" s="98" t="s">
        <v>77</v>
      </c>
      <c r="H183" s="98"/>
      <c r="I183" s="98"/>
      <c r="J183" s="98"/>
      <c r="K183" s="98"/>
      <c r="L183" s="98"/>
      <c r="M183" s="98"/>
      <c r="N183" s="98"/>
      <c r="O183" s="98"/>
      <c r="P183" s="98"/>
      <c r="Q183" s="98"/>
      <c r="R183" s="98"/>
      <c r="S183" s="98"/>
      <c r="T183" s="98"/>
      <c r="U183" s="98"/>
      <c r="V183" s="98"/>
      <c r="W183" s="98"/>
      <c r="X183" s="98"/>
      <c r="Y183" s="98"/>
      <c r="Z183" s="98"/>
      <c r="AA183" s="98"/>
      <c r="AB183" s="98"/>
      <c r="AC183" s="98"/>
      <c r="AD183" s="32"/>
      <c r="AE183" s="32"/>
      <c r="AF183" s="32"/>
      <c r="AG183" s="32"/>
      <c r="AH183" s="32"/>
      <c r="AI183" s="32"/>
      <c r="AJ183" s="32"/>
      <c r="AK183" s="32"/>
      <c r="AL183" s="32"/>
      <c r="AM183" s="32"/>
      <c r="AN183" s="32"/>
      <c r="AO183" s="32"/>
      <c r="AP183" s="32"/>
      <c r="AQ183" s="32"/>
      <c r="AR183" s="23"/>
    </row>
    <row r="184" spans="1:44" ht="16.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23"/>
    </row>
    <row r="185" spans="1:44" ht="16.5">
      <c r="A185" s="98">
        <v>130101</v>
      </c>
      <c r="B185" s="98"/>
      <c r="C185" s="98"/>
      <c r="D185" s="98"/>
      <c r="E185" s="98"/>
      <c r="F185" s="32"/>
      <c r="G185" s="33" t="s">
        <v>101</v>
      </c>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97">
        <f>SUM(AF186:AM188)</f>
        <v>85000000</v>
      </c>
      <c r="AG185" s="97"/>
      <c r="AH185" s="97"/>
      <c r="AI185" s="97"/>
      <c r="AJ185" s="97"/>
      <c r="AK185" s="97"/>
      <c r="AL185" s="97"/>
      <c r="AM185" s="97"/>
      <c r="AN185" s="32"/>
      <c r="AO185" s="32"/>
      <c r="AP185" s="32"/>
      <c r="AQ185" s="32"/>
      <c r="AR185" s="23"/>
    </row>
    <row r="186" spans="1:44" ht="16.5">
      <c r="A186" s="100">
        <v>13010101</v>
      </c>
      <c r="B186" s="100"/>
      <c r="C186" s="100"/>
      <c r="D186" s="100"/>
      <c r="E186" s="100"/>
      <c r="F186" s="33"/>
      <c r="G186" s="32" t="s">
        <v>102</v>
      </c>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101">
        <v>50000000</v>
      </c>
      <c r="AG186" s="101"/>
      <c r="AH186" s="101"/>
      <c r="AI186" s="101"/>
      <c r="AJ186" s="101"/>
      <c r="AK186" s="101"/>
      <c r="AL186" s="101"/>
      <c r="AM186" s="101"/>
      <c r="AN186" s="32"/>
      <c r="AO186" s="32"/>
      <c r="AP186" s="32"/>
      <c r="AQ186" s="32"/>
      <c r="AR186" s="23"/>
    </row>
    <row r="187" spans="1:44" ht="16.5">
      <c r="A187" s="100">
        <v>13010102</v>
      </c>
      <c r="B187" s="100"/>
      <c r="C187" s="100"/>
      <c r="D187" s="100"/>
      <c r="E187" s="100"/>
      <c r="F187" s="33"/>
      <c r="G187" s="32" t="s">
        <v>103</v>
      </c>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101">
        <v>20000000</v>
      </c>
      <c r="AG187" s="101"/>
      <c r="AH187" s="101"/>
      <c r="AI187" s="101"/>
      <c r="AJ187" s="101"/>
      <c r="AK187" s="101"/>
      <c r="AL187" s="101"/>
      <c r="AM187" s="101"/>
      <c r="AN187" s="32"/>
      <c r="AO187" s="32"/>
      <c r="AP187" s="32"/>
      <c r="AQ187" s="32"/>
      <c r="AR187" s="23"/>
    </row>
    <row r="188" spans="1:44" ht="16.5">
      <c r="A188" s="100">
        <v>13010103</v>
      </c>
      <c r="B188" s="100"/>
      <c r="C188" s="100"/>
      <c r="D188" s="100"/>
      <c r="E188" s="100"/>
      <c r="F188" s="32"/>
      <c r="G188" s="32" t="s">
        <v>104</v>
      </c>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101">
        <v>15000000</v>
      </c>
      <c r="AG188" s="101"/>
      <c r="AH188" s="101"/>
      <c r="AI188" s="101"/>
      <c r="AJ188" s="101"/>
      <c r="AK188" s="101"/>
      <c r="AL188" s="101"/>
      <c r="AM188" s="101"/>
      <c r="AN188" s="32"/>
      <c r="AO188" s="32"/>
      <c r="AP188" s="32"/>
      <c r="AQ188" s="32"/>
      <c r="AR188" s="23"/>
    </row>
    <row r="189" spans="1:44" ht="16.5">
      <c r="A189" s="33" t="s">
        <v>385</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97">
        <f>SUM(AF181+AF152+AF77+AF52)</f>
        <v>2389978564</v>
      </c>
      <c r="AG189" s="97"/>
      <c r="AH189" s="97"/>
      <c r="AI189" s="97"/>
      <c r="AJ189" s="97"/>
      <c r="AK189" s="97"/>
      <c r="AL189" s="97"/>
      <c r="AM189" s="97"/>
      <c r="AN189" s="32"/>
      <c r="AO189" s="32"/>
      <c r="AP189" s="32"/>
      <c r="AQ189" s="32"/>
      <c r="AR189" s="23"/>
    </row>
    <row r="190" spans="1:44" ht="16.5">
      <c r="A190" s="33"/>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4"/>
      <c r="AG190" s="34"/>
      <c r="AH190" s="34"/>
      <c r="AI190" s="34"/>
      <c r="AJ190" s="34"/>
      <c r="AK190" s="34"/>
      <c r="AL190" s="34"/>
      <c r="AM190" s="34"/>
      <c r="AN190" s="32"/>
      <c r="AO190" s="32"/>
      <c r="AP190" s="32"/>
      <c r="AQ190" s="32"/>
      <c r="AR190" s="23"/>
    </row>
    <row r="191" spans="1:43" ht="16.5">
      <c r="A191" s="42"/>
      <c r="B191" s="42"/>
      <c r="C191" s="42"/>
      <c r="D191" s="42"/>
      <c r="E191" s="42"/>
      <c r="F191" s="28"/>
      <c r="G191" s="43"/>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44"/>
      <c r="AG191" s="44"/>
      <c r="AH191" s="44"/>
      <c r="AI191" s="44"/>
      <c r="AJ191" s="44"/>
      <c r="AK191" s="44"/>
      <c r="AL191" s="44"/>
      <c r="AM191" s="44"/>
      <c r="AN191" s="28"/>
      <c r="AO191" s="28"/>
      <c r="AP191" s="28"/>
      <c r="AQ191" s="28"/>
    </row>
    <row r="192" spans="1:43" ht="16.5">
      <c r="A192" s="99" t="s">
        <v>105</v>
      </c>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28"/>
    </row>
    <row r="193" spans="1:43" ht="16.5">
      <c r="A193" s="99" t="s">
        <v>106</v>
      </c>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28"/>
    </row>
    <row r="194" spans="1:43" ht="16.5">
      <c r="A194" s="42"/>
      <c r="B194" s="42"/>
      <c r="C194" s="42"/>
      <c r="D194" s="42"/>
      <c r="E194" s="42"/>
      <c r="F194" s="28"/>
      <c r="G194" s="43"/>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44"/>
      <c r="AG194" s="44"/>
      <c r="AH194" s="44"/>
      <c r="AI194" s="44"/>
      <c r="AJ194" s="44"/>
      <c r="AK194" s="44"/>
      <c r="AL194" s="44"/>
      <c r="AM194" s="44"/>
      <c r="AN194" s="28"/>
      <c r="AO194" s="28"/>
      <c r="AP194" s="28"/>
      <c r="AQ194" s="28"/>
    </row>
    <row r="195" spans="1:51" ht="15.75" customHeight="1">
      <c r="A195" s="111" t="s">
        <v>431</v>
      </c>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row>
    <row r="196" spans="1:51" ht="15.7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row>
    <row r="197" spans="1:51" ht="15.7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row>
    <row r="198" spans="1:51" ht="19.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row>
    <row r="199" spans="1:43" ht="16.5">
      <c r="A199" s="42"/>
      <c r="B199" s="42"/>
      <c r="C199" s="42"/>
      <c r="D199" s="42"/>
      <c r="E199" s="42"/>
      <c r="F199" s="28"/>
      <c r="G199" s="43"/>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44"/>
      <c r="AG199" s="44"/>
      <c r="AH199" s="44"/>
      <c r="AI199" s="44"/>
      <c r="AJ199" s="44"/>
      <c r="AK199" s="44"/>
      <c r="AL199" s="44"/>
      <c r="AM199" s="44"/>
      <c r="AN199" s="28"/>
      <c r="AO199" s="28"/>
      <c r="AP199" s="28"/>
      <c r="AQ199" s="28"/>
    </row>
    <row r="200" spans="1:43" ht="16.5">
      <c r="A200" s="99" t="s">
        <v>76</v>
      </c>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28"/>
    </row>
    <row r="201" spans="1:43" ht="16.5">
      <c r="A201" s="99" t="s">
        <v>107</v>
      </c>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28"/>
    </row>
    <row r="202" spans="1:43" ht="16.5">
      <c r="A202" s="100"/>
      <c r="B202" s="100"/>
      <c r="C202" s="100"/>
      <c r="D202" s="100"/>
      <c r="E202" s="100"/>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28"/>
    </row>
    <row r="203" spans="1:43" ht="16.5">
      <c r="A203" s="33">
        <v>2</v>
      </c>
      <c r="B203" s="42"/>
      <c r="C203" s="42"/>
      <c r="D203" s="42"/>
      <c r="E203" s="42"/>
      <c r="F203" s="28"/>
      <c r="G203" s="45" t="s">
        <v>200</v>
      </c>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80">
        <f>SUM(AF205+AF232+AT244)</f>
        <v>2389978564</v>
      </c>
      <c r="AG203" s="80"/>
      <c r="AH203" s="80"/>
      <c r="AI203" s="80"/>
      <c r="AJ203" s="80"/>
      <c r="AK203" s="80"/>
      <c r="AL203" s="80"/>
      <c r="AM203" s="44"/>
      <c r="AN203" s="28"/>
      <c r="AO203" s="28"/>
      <c r="AP203" s="28"/>
      <c r="AQ203" s="28"/>
    </row>
    <row r="204" spans="1:43" ht="16.5">
      <c r="A204" s="33"/>
      <c r="B204" s="42"/>
      <c r="C204" s="42"/>
      <c r="D204" s="42"/>
      <c r="E204" s="42"/>
      <c r="F204" s="28"/>
      <c r="G204" s="45"/>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44"/>
      <c r="AG204" s="44"/>
      <c r="AH204" s="44"/>
      <c r="AI204" s="44"/>
      <c r="AJ204" s="44"/>
      <c r="AK204" s="44"/>
      <c r="AL204" s="44"/>
      <c r="AM204" s="44"/>
      <c r="AN204" s="28"/>
      <c r="AO204" s="28"/>
      <c r="AP204" s="28"/>
      <c r="AQ204" s="28"/>
    </row>
    <row r="205" spans="1:43" ht="16.5">
      <c r="A205" s="98">
        <v>21</v>
      </c>
      <c r="B205" s="98"/>
      <c r="C205" s="98"/>
      <c r="D205" s="98"/>
      <c r="E205" s="98"/>
      <c r="F205" s="28"/>
      <c r="G205" s="45" t="s">
        <v>107</v>
      </c>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97">
        <f>SUM(AF207+AF212+AF218)</f>
        <v>513441734</v>
      </c>
      <c r="AG205" s="97"/>
      <c r="AH205" s="97"/>
      <c r="AI205" s="97"/>
      <c r="AJ205" s="97"/>
      <c r="AK205" s="97"/>
      <c r="AL205" s="44"/>
      <c r="AM205" s="44"/>
      <c r="AN205" s="28"/>
      <c r="AO205" s="28"/>
      <c r="AP205" s="28"/>
      <c r="AQ205" s="28"/>
    </row>
    <row r="206" spans="1:43" ht="16.5">
      <c r="A206" s="42"/>
      <c r="B206" s="42"/>
      <c r="C206" s="42"/>
      <c r="D206" s="42"/>
      <c r="E206" s="42"/>
      <c r="F206" s="28"/>
      <c r="G206" s="43"/>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36"/>
      <c r="AG206" s="36"/>
      <c r="AH206" s="36"/>
      <c r="AI206" s="36"/>
      <c r="AJ206" s="36"/>
      <c r="AK206" s="36"/>
      <c r="AL206" s="44"/>
      <c r="AM206" s="44"/>
      <c r="AN206" s="28"/>
      <c r="AO206" s="28"/>
      <c r="AP206" s="28"/>
      <c r="AQ206" s="28"/>
    </row>
    <row r="207" spans="1:43" ht="16.5">
      <c r="A207" s="98">
        <v>2101</v>
      </c>
      <c r="B207" s="98"/>
      <c r="C207" s="98"/>
      <c r="D207" s="98"/>
      <c r="E207" s="98"/>
      <c r="F207" s="33"/>
      <c r="G207" s="33" t="s">
        <v>108</v>
      </c>
      <c r="H207" s="33"/>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97">
        <f>SUM(AF208+AF209+AF210)</f>
        <v>70680000</v>
      </c>
      <c r="AG207" s="97"/>
      <c r="AH207" s="97"/>
      <c r="AI207" s="97"/>
      <c r="AJ207" s="97"/>
      <c r="AK207" s="97"/>
      <c r="AL207" s="36"/>
      <c r="AM207" s="44"/>
      <c r="AN207" s="28"/>
      <c r="AO207" s="28"/>
      <c r="AP207" s="28"/>
      <c r="AQ207" s="28"/>
    </row>
    <row r="208" spans="1:43" ht="16.5">
      <c r="A208" s="100">
        <v>210101</v>
      </c>
      <c r="B208" s="100"/>
      <c r="C208" s="100"/>
      <c r="D208" s="100"/>
      <c r="E208" s="100"/>
      <c r="F208" s="32"/>
      <c r="G208" s="32" t="s">
        <v>201</v>
      </c>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101">
        <v>48123595</v>
      </c>
      <c r="AG208" s="101"/>
      <c r="AH208" s="101"/>
      <c r="AI208" s="101"/>
      <c r="AJ208" s="101"/>
      <c r="AK208" s="101"/>
      <c r="AL208" s="36"/>
      <c r="AM208" s="44"/>
      <c r="AN208" s="28"/>
      <c r="AO208" s="28"/>
      <c r="AP208" s="28"/>
      <c r="AQ208" s="28"/>
    </row>
    <row r="209" spans="1:43" ht="16.5">
      <c r="A209" s="100">
        <v>210102</v>
      </c>
      <c r="B209" s="100"/>
      <c r="C209" s="100"/>
      <c r="D209" s="100"/>
      <c r="E209" s="100"/>
      <c r="F209" s="28"/>
      <c r="G209" s="26" t="s">
        <v>51</v>
      </c>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101">
        <v>2756405</v>
      </c>
      <c r="AG209" s="101"/>
      <c r="AH209" s="101"/>
      <c r="AI209" s="101"/>
      <c r="AJ209" s="101"/>
      <c r="AK209" s="101"/>
      <c r="AL209" s="44"/>
      <c r="AM209" s="44"/>
      <c r="AN209" s="28"/>
      <c r="AO209" s="28"/>
      <c r="AP209" s="28"/>
      <c r="AQ209" s="28"/>
    </row>
    <row r="210" spans="1:43" ht="16.5">
      <c r="A210" s="100">
        <v>210103</v>
      </c>
      <c r="B210" s="100"/>
      <c r="C210" s="100"/>
      <c r="D210" s="100"/>
      <c r="E210" s="100"/>
      <c r="F210" s="28"/>
      <c r="G210" s="26" t="s">
        <v>109</v>
      </c>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101">
        <v>19800000</v>
      </c>
      <c r="AG210" s="101"/>
      <c r="AH210" s="101"/>
      <c r="AI210" s="101"/>
      <c r="AJ210" s="101"/>
      <c r="AK210" s="101"/>
      <c r="AL210" s="44"/>
      <c r="AM210" s="44"/>
      <c r="AN210" s="28"/>
      <c r="AO210" s="28"/>
      <c r="AP210" s="28"/>
      <c r="AQ210" s="28"/>
    </row>
    <row r="211" spans="1:43" ht="16.5">
      <c r="A211" s="32"/>
      <c r="B211" s="32"/>
      <c r="C211" s="32"/>
      <c r="D211" s="32"/>
      <c r="E211" s="32"/>
      <c r="F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37"/>
      <c r="AG211" s="37"/>
      <c r="AH211" s="37"/>
      <c r="AI211" s="37"/>
      <c r="AJ211" s="37"/>
      <c r="AK211" s="37"/>
      <c r="AL211" s="44"/>
      <c r="AM211" s="44"/>
      <c r="AN211" s="28"/>
      <c r="AO211" s="28"/>
      <c r="AP211" s="28"/>
      <c r="AQ211" s="28"/>
    </row>
    <row r="212" spans="1:43" ht="16.5">
      <c r="A212" s="98">
        <v>2102</v>
      </c>
      <c r="B212" s="98"/>
      <c r="C212" s="98"/>
      <c r="D212" s="98"/>
      <c r="E212" s="98"/>
      <c r="F212" s="28"/>
      <c r="G212" s="46" t="s">
        <v>111</v>
      </c>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97">
        <f>SUM(AF213+AF214+AF215)</f>
        <v>56922000</v>
      </c>
      <c r="AG212" s="97"/>
      <c r="AH212" s="97"/>
      <c r="AI212" s="97"/>
      <c r="AJ212" s="97"/>
      <c r="AK212" s="97"/>
      <c r="AL212" s="44"/>
      <c r="AM212" s="44"/>
      <c r="AN212" s="28"/>
      <c r="AO212" s="28"/>
      <c r="AP212" s="28"/>
      <c r="AQ212" s="28"/>
    </row>
    <row r="213" spans="1:43" ht="16.5">
      <c r="A213" s="100">
        <v>210201</v>
      </c>
      <c r="B213" s="100"/>
      <c r="C213" s="100"/>
      <c r="D213" s="100"/>
      <c r="E213" s="100"/>
      <c r="F213" s="28"/>
      <c r="G213" s="32" t="s">
        <v>201</v>
      </c>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101">
        <v>33291500</v>
      </c>
      <c r="AG213" s="101"/>
      <c r="AH213" s="101"/>
      <c r="AI213" s="101"/>
      <c r="AJ213" s="101"/>
      <c r="AK213" s="101"/>
      <c r="AL213" s="44"/>
      <c r="AM213" s="44"/>
      <c r="AN213" s="28"/>
      <c r="AO213" s="28"/>
      <c r="AP213" s="28"/>
      <c r="AQ213" s="28"/>
    </row>
    <row r="214" spans="1:43" ht="16.5">
      <c r="A214" s="94">
        <v>210202</v>
      </c>
      <c r="B214" s="94"/>
      <c r="C214" s="94"/>
      <c r="D214" s="94"/>
      <c r="E214" s="94"/>
      <c r="F214" s="28"/>
      <c r="G214" s="26" t="s">
        <v>51</v>
      </c>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101">
        <v>10835274</v>
      </c>
      <c r="AG214" s="101"/>
      <c r="AH214" s="101"/>
      <c r="AI214" s="101"/>
      <c r="AJ214" s="101"/>
      <c r="AK214" s="101"/>
      <c r="AL214" s="44"/>
      <c r="AM214" s="44"/>
      <c r="AN214" s="28"/>
      <c r="AO214" s="28"/>
      <c r="AP214" s="28"/>
      <c r="AQ214" s="28"/>
    </row>
    <row r="215" spans="1:43" ht="16.5">
      <c r="A215" s="94">
        <v>210203</v>
      </c>
      <c r="B215" s="94"/>
      <c r="C215" s="94"/>
      <c r="D215" s="94"/>
      <c r="E215" s="94"/>
      <c r="F215" s="28"/>
      <c r="G215" s="26" t="s">
        <v>109</v>
      </c>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101">
        <v>12795226</v>
      </c>
      <c r="AG215" s="101"/>
      <c r="AH215" s="101"/>
      <c r="AI215" s="101"/>
      <c r="AJ215" s="101"/>
      <c r="AK215" s="101"/>
      <c r="AL215" s="44"/>
      <c r="AM215" s="44"/>
      <c r="AN215" s="28"/>
      <c r="AO215" s="28"/>
      <c r="AP215" s="28"/>
      <c r="AQ215" s="28"/>
    </row>
    <row r="216" spans="1:43" ht="16.5">
      <c r="A216" s="23"/>
      <c r="B216" s="23"/>
      <c r="C216" s="23"/>
      <c r="D216" s="23"/>
      <c r="E216" s="23"/>
      <c r="F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37"/>
      <c r="AG216" s="37"/>
      <c r="AH216" s="37"/>
      <c r="AI216" s="37"/>
      <c r="AJ216" s="37"/>
      <c r="AK216" s="37"/>
      <c r="AL216" s="44"/>
      <c r="AM216" s="44"/>
      <c r="AN216" s="28"/>
      <c r="AO216" s="28"/>
      <c r="AP216" s="28"/>
      <c r="AQ216" s="28"/>
    </row>
    <row r="217" spans="1:43" ht="16.5">
      <c r="A217" s="23"/>
      <c r="B217" s="23"/>
      <c r="C217" s="23"/>
      <c r="D217" s="23"/>
      <c r="E217" s="23"/>
      <c r="F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44"/>
      <c r="AG217" s="44"/>
      <c r="AH217" s="44"/>
      <c r="AI217" s="44"/>
      <c r="AJ217" s="44"/>
      <c r="AK217" s="44"/>
      <c r="AL217" s="44"/>
      <c r="AM217" s="44"/>
      <c r="AN217" s="28"/>
      <c r="AO217" s="28"/>
      <c r="AP217" s="28"/>
      <c r="AQ217" s="28"/>
    </row>
    <row r="218" spans="1:43" ht="16.5">
      <c r="A218" s="95">
        <v>2103</v>
      </c>
      <c r="B218" s="95"/>
      <c r="C218" s="95"/>
      <c r="D218" s="95"/>
      <c r="E218" s="95"/>
      <c r="F218" s="28"/>
      <c r="G218" s="46" t="s">
        <v>112</v>
      </c>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97">
        <f>SUM(AF220+AF221+AF223+AF225+AF227)</f>
        <v>385839734</v>
      </c>
      <c r="AG218" s="97"/>
      <c r="AH218" s="97"/>
      <c r="AI218" s="97"/>
      <c r="AJ218" s="97"/>
      <c r="AK218" s="97"/>
      <c r="AL218" s="44"/>
      <c r="AM218" s="44"/>
      <c r="AN218" s="28"/>
      <c r="AO218" s="28"/>
      <c r="AP218" s="28"/>
      <c r="AQ218" s="28"/>
    </row>
    <row r="219" spans="1:43" ht="16.5">
      <c r="A219" s="23"/>
      <c r="B219" s="23"/>
      <c r="C219" s="23"/>
      <c r="D219" s="23"/>
      <c r="E219" s="23"/>
      <c r="F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36"/>
      <c r="AG219" s="36"/>
      <c r="AH219" s="36"/>
      <c r="AI219" s="36"/>
      <c r="AJ219" s="36"/>
      <c r="AK219" s="36"/>
      <c r="AL219" s="44"/>
      <c r="AM219" s="44"/>
      <c r="AN219" s="28"/>
      <c r="AO219" s="28"/>
      <c r="AP219" s="28"/>
      <c r="AQ219" s="28"/>
    </row>
    <row r="220" spans="1:43" ht="16.5">
      <c r="A220" s="94">
        <v>210301</v>
      </c>
      <c r="B220" s="94"/>
      <c r="C220" s="94"/>
      <c r="D220" s="94"/>
      <c r="E220" s="94"/>
      <c r="F220" s="28"/>
      <c r="G220" s="32" t="s">
        <v>201</v>
      </c>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101">
        <v>144145971</v>
      </c>
      <c r="AG220" s="101"/>
      <c r="AH220" s="101"/>
      <c r="AI220" s="101"/>
      <c r="AJ220" s="101"/>
      <c r="AK220" s="101"/>
      <c r="AL220" s="44"/>
      <c r="AM220" s="44"/>
      <c r="AN220" s="28"/>
      <c r="AO220" s="28"/>
      <c r="AP220" s="28"/>
      <c r="AQ220" s="28"/>
    </row>
    <row r="221" spans="1:43" ht="16.5">
      <c r="A221" s="94">
        <v>210302</v>
      </c>
      <c r="B221" s="94"/>
      <c r="C221" s="94"/>
      <c r="D221" s="94"/>
      <c r="E221" s="94"/>
      <c r="F221" s="28"/>
      <c r="G221" s="26" t="s">
        <v>51</v>
      </c>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101">
        <v>42039505</v>
      </c>
      <c r="AG221" s="101"/>
      <c r="AH221" s="101"/>
      <c r="AI221" s="101"/>
      <c r="AJ221" s="101"/>
      <c r="AK221" s="101"/>
      <c r="AL221" s="44"/>
      <c r="AM221" s="44"/>
      <c r="AN221" s="28"/>
      <c r="AO221" s="28"/>
      <c r="AP221" s="28"/>
      <c r="AQ221" s="28"/>
    </row>
    <row r="222" spans="1:43" ht="16.5" hidden="1">
      <c r="A222" s="23"/>
      <c r="B222" s="23"/>
      <c r="C222" s="23"/>
      <c r="D222" s="23"/>
      <c r="E222" s="23"/>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32"/>
      <c r="AG222" s="32"/>
      <c r="AH222" s="32"/>
      <c r="AI222" s="32"/>
      <c r="AJ222" s="32"/>
      <c r="AK222" s="32"/>
      <c r="AL222" s="28"/>
      <c r="AM222" s="28"/>
      <c r="AN222" s="28"/>
      <c r="AO222" s="28"/>
      <c r="AP222" s="28"/>
      <c r="AQ222" s="28"/>
    </row>
    <row r="223" spans="1:43" ht="16.5">
      <c r="A223" s="94">
        <v>210303</v>
      </c>
      <c r="B223" s="94"/>
      <c r="C223" s="94"/>
      <c r="D223" s="94"/>
      <c r="E223" s="94"/>
      <c r="F223" s="28"/>
      <c r="G223" s="26" t="s">
        <v>109</v>
      </c>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101">
        <v>156387525</v>
      </c>
      <c r="AG223" s="101"/>
      <c r="AH223" s="101"/>
      <c r="AI223" s="101"/>
      <c r="AJ223" s="101"/>
      <c r="AK223" s="101"/>
      <c r="AL223" s="28"/>
      <c r="AM223" s="28"/>
      <c r="AN223" s="28"/>
      <c r="AO223" s="28"/>
      <c r="AP223" s="28"/>
      <c r="AQ223" s="28"/>
    </row>
    <row r="224" spans="1:43" ht="16.5" hidden="1">
      <c r="A224" s="23"/>
      <c r="B224" s="23"/>
      <c r="C224" s="23"/>
      <c r="D224" s="23"/>
      <c r="E224" s="23"/>
      <c r="F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37"/>
      <c r="AG224" s="37"/>
      <c r="AH224" s="37"/>
      <c r="AI224" s="37"/>
      <c r="AJ224" s="37"/>
      <c r="AK224" s="37"/>
      <c r="AL224" s="28"/>
      <c r="AM224" s="28"/>
      <c r="AN224" s="28"/>
      <c r="AO224" s="28"/>
      <c r="AP224" s="28"/>
      <c r="AQ224" s="28"/>
    </row>
    <row r="225" spans="1:43" ht="16.5">
      <c r="A225" s="94">
        <v>210304</v>
      </c>
      <c r="B225" s="94"/>
      <c r="C225" s="94"/>
      <c r="D225" s="94"/>
      <c r="E225" s="94"/>
      <c r="F225" s="28"/>
      <c r="G225" s="26" t="s">
        <v>215</v>
      </c>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101">
        <v>39266733</v>
      </c>
      <c r="AG225" s="101"/>
      <c r="AH225" s="101"/>
      <c r="AI225" s="101"/>
      <c r="AJ225" s="101"/>
      <c r="AK225" s="101"/>
      <c r="AL225" s="28"/>
      <c r="AM225" s="28"/>
      <c r="AN225" s="28"/>
      <c r="AO225" s="28"/>
      <c r="AP225" s="28"/>
      <c r="AQ225" s="28"/>
    </row>
    <row r="226" spans="1:43" ht="16.5" hidden="1">
      <c r="A226" s="94"/>
      <c r="B226" s="94"/>
      <c r="C226" s="94"/>
      <c r="D226" s="94"/>
      <c r="E226" s="94"/>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32"/>
      <c r="AG226" s="32"/>
      <c r="AH226" s="32"/>
      <c r="AI226" s="32"/>
      <c r="AJ226" s="32"/>
      <c r="AK226" s="32"/>
      <c r="AL226" s="28"/>
      <c r="AM226" s="28"/>
      <c r="AN226" s="28"/>
      <c r="AO226" s="28"/>
      <c r="AP226" s="28"/>
      <c r="AQ226" s="28"/>
    </row>
    <row r="227" spans="1:43" ht="16.5">
      <c r="A227" s="94">
        <v>210305</v>
      </c>
      <c r="B227" s="94"/>
      <c r="C227" s="94"/>
      <c r="D227" s="94"/>
      <c r="E227" s="94"/>
      <c r="F227" s="28"/>
      <c r="G227" s="26" t="s">
        <v>88</v>
      </c>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101">
        <v>4000000</v>
      </c>
      <c r="AG227" s="101"/>
      <c r="AH227" s="101"/>
      <c r="AI227" s="101"/>
      <c r="AJ227" s="101"/>
      <c r="AK227" s="101"/>
      <c r="AL227" s="28"/>
      <c r="AM227" s="28"/>
      <c r="AN227" s="28"/>
      <c r="AO227" s="28"/>
      <c r="AP227" s="28"/>
      <c r="AQ227" s="28"/>
    </row>
    <row r="228" spans="1:43" ht="16.5">
      <c r="A228" s="27"/>
      <c r="B228" s="27"/>
      <c r="C228" s="27"/>
      <c r="D228" s="27"/>
      <c r="E228" s="27"/>
      <c r="F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row>
    <row r="229" spans="1:43" ht="16.5">
      <c r="A229" s="99" t="s">
        <v>93</v>
      </c>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28"/>
    </row>
    <row r="230" spans="1:43" ht="16.5">
      <c r="A230" s="99" t="s">
        <v>100</v>
      </c>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28"/>
    </row>
    <row r="231" spans="1:43" ht="16.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28"/>
    </row>
    <row r="232" spans="1:43" ht="16.5">
      <c r="A232" s="95">
        <v>22</v>
      </c>
      <c r="B232" s="95"/>
      <c r="C232" s="95"/>
      <c r="D232" s="95"/>
      <c r="E232" s="95"/>
      <c r="F232" s="28"/>
      <c r="G232" s="46" t="s">
        <v>99</v>
      </c>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97">
        <f>SUM(AF234+AF235+AF237)</f>
        <v>85000000</v>
      </c>
      <c r="AG232" s="97"/>
      <c r="AH232" s="97"/>
      <c r="AI232" s="97"/>
      <c r="AJ232" s="97"/>
      <c r="AK232" s="97"/>
      <c r="AL232" s="28"/>
      <c r="AM232" s="28"/>
      <c r="AN232" s="28"/>
      <c r="AO232" s="28"/>
      <c r="AP232" s="28"/>
      <c r="AQ232" s="28"/>
    </row>
    <row r="233" spans="1:43" ht="16.5">
      <c r="A233" s="25"/>
      <c r="B233" s="25"/>
      <c r="C233" s="25"/>
      <c r="D233" s="25"/>
      <c r="E233" s="25"/>
      <c r="F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32"/>
      <c r="AG233" s="32"/>
      <c r="AH233" s="32"/>
      <c r="AI233" s="32"/>
      <c r="AJ233" s="32"/>
      <c r="AK233" s="32"/>
      <c r="AL233" s="28"/>
      <c r="AM233" s="28"/>
      <c r="AN233" s="28"/>
      <c r="AO233" s="28"/>
      <c r="AP233" s="28"/>
      <c r="AQ233" s="28"/>
    </row>
    <row r="234" spans="1:43" ht="16.5">
      <c r="A234" s="94" t="s">
        <v>113</v>
      </c>
      <c r="B234" s="94"/>
      <c r="C234" s="94"/>
      <c r="D234" s="94"/>
      <c r="E234" s="94"/>
      <c r="F234" s="28"/>
      <c r="G234" s="32" t="s">
        <v>201</v>
      </c>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101">
        <v>32502683</v>
      </c>
      <c r="AG234" s="101"/>
      <c r="AH234" s="101"/>
      <c r="AI234" s="101"/>
      <c r="AJ234" s="101"/>
      <c r="AK234" s="101"/>
      <c r="AL234" s="28"/>
      <c r="AM234" s="28"/>
      <c r="AN234" s="28"/>
      <c r="AO234" s="28"/>
      <c r="AP234" s="28"/>
      <c r="AQ234" s="28"/>
    </row>
    <row r="235" spans="1:43" ht="16.5">
      <c r="A235" s="94" t="s">
        <v>225</v>
      </c>
      <c r="B235" s="94"/>
      <c r="C235" s="94"/>
      <c r="D235" s="94"/>
      <c r="E235" s="94"/>
      <c r="F235" s="28"/>
      <c r="G235" s="26" t="s">
        <v>52</v>
      </c>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101">
        <v>8218390</v>
      </c>
      <c r="AG235" s="101"/>
      <c r="AH235" s="101"/>
      <c r="AI235" s="101"/>
      <c r="AJ235" s="101"/>
      <c r="AK235" s="101"/>
      <c r="AL235" s="28"/>
      <c r="AM235" s="28"/>
      <c r="AN235" s="28"/>
      <c r="AO235" s="28"/>
      <c r="AP235" s="28"/>
      <c r="AQ235" s="28"/>
    </row>
    <row r="236" spans="2:43" ht="16.5" hidden="1">
      <c r="B236" s="27"/>
      <c r="C236" s="27"/>
      <c r="D236" s="27"/>
      <c r="E236" s="27"/>
      <c r="F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32"/>
      <c r="AG236" s="32"/>
      <c r="AH236" s="32"/>
      <c r="AI236" s="32"/>
      <c r="AJ236" s="32"/>
      <c r="AK236" s="32"/>
      <c r="AL236" s="28"/>
      <c r="AM236" s="28"/>
      <c r="AN236" s="28"/>
      <c r="AO236" s="28"/>
      <c r="AP236" s="28"/>
      <c r="AQ236" s="28"/>
    </row>
    <row r="237" spans="1:43" ht="16.5">
      <c r="A237" s="94" t="s">
        <v>226</v>
      </c>
      <c r="B237" s="94"/>
      <c r="C237" s="94"/>
      <c r="D237" s="94"/>
      <c r="E237" s="94"/>
      <c r="F237" s="28"/>
      <c r="G237" s="26" t="s">
        <v>109</v>
      </c>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101">
        <v>44278927</v>
      </c>
      <c r="AG237" s="101"/>
      <c r="AH237" s="101"/>
      <c r="AI237" s="101"/>
      <c r="AJ237" s="101"/>
      <c r="AK237" s="101"/>
      <c r="AL237" s="28"/>
      <c r="AM237" s="28"/>
      <c r="AN237" s="28"/>
      <c r="AO237" s="28"/>
      <c r="AP237" s="28"/>
      <c r="AQ237" s="28"/>
    </row>
    <row r="238" spans="2:43" ht="16.5">
      <c r="B238" s="27"/>
      <c r="C238" s="27"/>
      <c r="D238" s="27"/>
      <c r="E238" s="27"/>
      <c r="F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101"/>
      <c r="AG238" s="101"/>
      <c r="AH238" s="101"/>
      <c r="AI238" s="101"/>
      <c r="AJ238" s="101"/>
      <c r="AK238" s="101"/>
      <c r="AL238" s="28"/>
      <c r="AM238" s="28"/>
      <c r="AN238" s="28"/>
      <c r="AO238" s="28"/>
      <c r="AP238" s="28"/>
      <c r="AQ238" s="28"/>
    </row>
    <row r="239" spans="1:43" ht="16.5">
      <c r="A239" s="108" t="s">
        <v>98</v>
      </c>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row>
    <row r="240" spans="1:43" ht="16.5">
      <c r="A240" s="108" t="s">
        <v>115</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row>
    <row r="241" spans="1:43" ht="16.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row>
    <row r="242" spans="1:51" ht="16.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105" t="s">
        <v>53</v>
      </c>
      <c r="AG242" s="106"/>
      <c r="AH242" s="106"/>
      <c r="AI242" s="106"/>
      <c r="AJ242" s="106"/>
      <c r="AK242" s="106"/>
      <c r="AL242" s="106"/>
      <c r="AM242" s="106"/>
      <c r="AN242" s="106"/>
      <c r="AO242" s="106"/>
      <c r="AP242" s="106"/>
      <c r="AQ242" s="106"/>
      <c r="AR242" s="106"/>
      <c r="AS242" s="106"/>
      <c r="AT242" s="106"/>
      <c r="AU242" s="106"/>
      <c r="AV242" s="106"/>
      <c r="AW242" s="106"/>
      <c r="AX242" s="106"/>
      <c r="AY242" s="107"/>
    </row>
    <row r="243" spans="32:51" ht="16.5">
      <c r="AF243" s="77" t="s">
        <v>328</v>
      </c>
      <c r="AG243" s="78"/>
      <c r="AH243" s="78"/>
      <c r="AI243" s="78"/>
      <c r="AJ243" s="78"/>
      <c r="AK243" s="79"/>
      <c r="AL243" s="48"/>
      <c r="AM243" s="77" t="s">
        <v>54</v>
      </c>
      <c r="AN243" s="78"/>
      <c r="AO243" s="78"/>
      <c r="AP243" s="78"/>
      <c r="AQ243" s="78"/>
      <c r="AR243" s="79"/>
      <c r="AS243" s="49"/>
      <c r="AT243" s="102" t="s">
        <v>344</v>
      </c>
      <c r="AU243" s="103"/>
      <c r="AV243" s="103"/>
      <c r="AW243" s="103"/>
      <c r="AX243" s="103"/>
      <c r="AY243" s="104"/>
    </row>
    <row r="244" spans="1:51" ht="16.5">
      <c r="A244" s="95" t="s">
        <v>227</v>
      </c>
      <c r="B244" s="95"/>
      <c r="C244" s="95"/>
      <c r="D244" s="95"/>
      <c r="E244" s="46" t="s">
        <v>115</v>
      </c>
      <c r="AE244" s="50"/>
      <c r="AF244" s="114">
        <f>SUM(AF246+AF262+AF270+AF295+AF311+AF326+AF366)</f>
        <v>1663930646</v>
      </c>
      <c r="AG244" s="103"/>
      <c r="AH244" s="103"/>
      <c r="AI244" s="103"/>
      <c r="AJ244" s="103"/>
      <c r="AK244" s="104"/>
      <c r="AL244" s="50"/>
      <c r="AM244" s="114">
        <f>SUM(AM246+AM262+AM270+AM295+AM311+AM326+AM366)</f>
        <v>127606184</v>
      </c>
      <c r="AN244" s="103"/>
      <c r="AO244" s="103"/>
      <c r="AP244" s="103"/>
      <c r="AQ244" s="103"/>
      <c r="AR244" s="104"/>
      <c r="AS244" s="51"/>
      <c r="AT244" s="114">
        <f>SUM(AM244+AF244)</f>
        <v>1791536830</v>
      </c>
      <c r="AU244" s="115"/>
      <c r="AV244" s="115"/>
      <c r="AW244" s="115"/>
      <c r="AX244" s="115"/>
      <c r="AY244" s="72"/>
    </row>
    <row r="245" spans="1:51" ht="16.5">
      <c r="A245" s="52"/>
      <c r="B245" s="50"/>
      <c r="AE245" s="50"/>
      <c r="AF245" s="53"/>
      <c r="AG245" s="50"/>
      <c r="AH245" s="50"/>
      <c r="AI245" s="50"/>
      <c r="AJ245" s="50"/>
      <c r="AK245" s="50"/>
      <c r="AL245" s="50"/>
      <c r="AM245" s="96"/>
      <c r="AN245" s="96"/>
      <c r="AO245" s="96"/>
      <c r="AP245" s="96"/>
      <c r="AQ245" s="96"/>
      <c r="AR245" s="96"/>
      <c r="AT245" s="93"/>
      <c r="AU245" s="93"/>
      <c r="AV245" s="93"/>
      <c r="AW245" s="93"/>
      <c r="AX245" s="93"/>
      <c r="AY245" s="93"/>
    </row>
    <row r="246" spans="1:51" ht="16.5">
      <c r="A246" s="95" t="s">
        <v>228</v>
      </c>
      <c r="B246" s="95"/>
      <c r="C246" s="95"/>
      <c r="D246" s="95"/>
      <c r="E246" s="46" t="s">
        <v>116</v>
      </c>
      <c r="AE246" s="50"/>
      <c r="AF246" s="96">
        <f>SUM(AF249)</f>
        <v>80458098</v>
      </c>
      <c r="AG246" s="96"/>
      <c r="AH246" s="96"/>
      <c r="AI246" s="96"/>
      <c r="AJ246" s="96"/>
      <c r="AK246" s="96"/>
      <c r="AL246" s="50"/>
      <c r="AM246" s="96">
        <f>SUM(AM248)</f>
        <v>0</v>
      </c>
      <c r="AN246" s="96"/>
      <c r="AO246" s="96"/>
      <c r="AP246" s="96"/>
      <c r="AQ246" s="96"/>
      <c r="AR246" s="96"/>
      <c r="AS246" s="50"/>
      <c r="AT246" s="96">
        <f>SUM(AM246+AF246)</f>
        <v>80458098</v>
      </c>
      <c r="AU246" s="96"/>
      <c r="AV246" s="96"/>
      <c r="AW246" s="96"/>
      <c r="AX246" s="96"/>
      <c r="AY246" s="96"/>
    </row>
    <row r="247" spans="1:46" ht="16.5">
      <c r="A247" s="54"/>
      <c r="B247" s="50"/>
      <c r="AE247" s="50"/>
      <c r="AF247" s="96"/>
      <c r="AG247" s="96"/>
      <c r="AH247" s="96"/>
      <c r="AI247" s="96"/>
      <c r="AJ247" s="96"/>
      <c r="AK247" s="96"/>
      <c r="AL247" s="50"/>
      <c r="AM247" s="55"/>
      <c r="AN247" s="50"/>
      <c r="AO247" s="50"/>
      <c r="AP247" s="50"/>
      <c r="AQ247" s="50"/>
      <c r="AR247" s="50"/>
      <c r="AS247" s="50"/>
      <c r="AT247" s="50"/>
    </row>
    <row r="248" spans="1:45" ht="16.5">
      <c r="A248" s="95" t="s">
        <v>236</v>
      </c>
      <c r="B248" s="95"/>
      <c r="C248" s="95"/>
      <c r="D248" s="95"/>
      <c r="E248" s="56" t="s">
        <v>386</v>
      </c>
      <c r="G248" s="50"/>
      <c r="AE248" s="50"/>
      <c r="AL248" s="50"/>
      <c r="AM248" s="50"/>
      <c r="AN248" s="50"/>
      <c r="AO248" s="50"/>
      <c r="AP248" s="50"/>
      <c r="AQ248" s="50"/>
      <c r="AR248" s="50"/>
      <c r="AS248" s="50"/>
    </row>
    <row r="249" spans="1:51" ht="16.5">
      <c r="A249" s="30"/>
      <c r="B249" s="30"/>
      <c r="C249" s="30"/>
      <c r="D249" s="30"/>
      <c r="E249" s="56" t="s">
        <v>387</v>
      </c>
      <c r="G249" s="50"/>
      <c r="AE249" s="50"/>
      <c r="AF249" s="96">
        <f>SUM(AF250+AF254+AF258)</f>
        <v>80458098</v>
      </c>
      <c r="AG249" s="96"/>
      <c r="AH249" s="96"/>
      <c r="AI249" s="96"/>
      <c r="AJ249" s="96"/>
      <c r="AK249" s="96"/>
      <c r="AL249" s="50"/>
      <c r="AM249" s="50"/>
      <c r="AN249" s="50"/>
      <c r="AO249" s="50"/>
      <c r="AP249" s="50"/>
      <c r="AQ249" s="50"/>
      <c r="AR249" s="50"/>
      <c r="AS249" s="50"/>
      <c r="AT249" s="96">
        <f>SUM(AM248+AF249)</f>
        <v>80458098</v>
      </c>
      <c r="AU249" s="96"/>
      <c r="AV249" s="96"/>
      <c r="AW249" s="96"/>
      <c r="AX249" s="96"/>
      <c r="AY249" s="96"/>
    </row>
    <row r="250" spans="1:51" ht="16.5">
      <c r="A250" s="95" t="s">
        <v>237</v>
      </c>
      <c r="B250" s="95"/>
      <c r="C250" s="95"/>
      <c r="D250" s="95"/>
      <c r="E250" s="56" t="s">
        <v>55</v>
      </c>
      <c r="F250" s="46"/>
      <c r="G250" s="5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56"/>
      <c r="AF250" s="96">
        <f>SUM(AF251:AK253)</f>
        <v>32968677</v>
      </c>
      <c r="AG250" s="96"/>
      <c r="AH250" s="96"/>
      <c r="AI250" s="96"/>
      <c r="AJ250" s="96"/>
      <c r="AK250" s="96"/>
      <c r="AL250" s="50"/>
      <c r="AM250" s="93">
        <f>SUM(AM251:AR252)</f>
        <v>0</v>
      </c>
      <c r="AN250" s="93"/>
      <c r="AO250" s="93"/>
      <c r="AP250" s="93"/>
      <c r="AQ250" s="93"/>
      <c r="AR250" s="93"/>
      <c r="AS250" s="50"/>
      <c r="AT250" s="93">
        <f>SUM(AM250+AF250)</f>
        <v>32968677</v>
      </c>
      <c r="AU250" s="93"/>
      <c r="AV250" s="93"/>
      <c r="AW250" s="93"/>
      <c r="AX250" s="93"/>
      <c r="AY250" s="93"/>
    </row>
    <row r="251" spans="1:46" ht="16.5">
      <c r="A251" s="94" t="s">
        <v>238</v>
      </c>
      <c r="B251" s="94"/>
      <c r="C251" s="94"/>
      <c r="D251" s="94"/>
      <c r="E251" s="50" t="s">
        <v>239</v>
      </c>
      <c r="G251" s="50"/>
      <c r="AE251" s="50"/>
      <c r="AF251" s="93">
        <v>12000000</v>
      </c>
      <c r="AG251" s="93"/>
      <c r="AH251" s="93"/>
      <c r="AI251" s="93"/>
      <c r="AJ251" s="93"/>
      <c r="AK251" s="93"/>
      <c r="AL251" s="50"/>
      <c r="AM251" s="47"/>
      <c r="AN251" s="47"/>
      <c r="AO251" s="47"/>
      <c r="AP251" s="47"/>
      <c r="AQ251" s="47"/>
      <c r="AR251" s="47"/>
      <c r="AS251" s="50"/>
      <c r="AT251" s="50"/>
    </row>
    <row r="252" spans="1:46" ht="16.5">
      <c r="A252" s="94" t="s">
        <v>240</v>
      </c>
      <c r="B252" s="94"/>
      <c r="C252" s="94"/>
      <c r="D252" s="94"/>
      <c r="E252" s="50" t="s">
        <v>241</v>
      </c>
      <c r="G252" s="50"/>
      <c r="AE252" s="50"/>
      <c r="AF252" s="93">
        <v>5000000</v>
      </c>
      <c r="AG252" s="93"/>
      <c r="AH252" s="93"/>
      <c r="AI252" s="93"/>
      <c r="AJ252" s="93"/>
      <c r="AK252" s="93"/>
      <c r="AL252" s="50"/>
      <c r="AM252" s="53"/>
      <c r="AN252" s="50"/>
      <c r="AO252" s="50"/>
      <c r="AP252" s="50"/>
      <c r="AQ252" s="50"/>
      <c r="AR252" s="50"/>
      <c r="AS252" s="50"/>
      <c r="AT252" s="50"/>
    </row>
    <row r="253" spans="1:46" ht="16.5">
      <c r="A253" s="94" t="s">
        <v>403</v>
      </c>
      <c r="B253" s="94"/>
      <c r="C253" s="94"/>
      <c r="D253" s="94"/>
      <c r="E253" s="50" t="s">
        <v>404</v>
      </c>
      <c r="G253" s="50"/>
      <c r="AE253" s="50"/>
      <c r="AF253" s="93">
        <v>15968677</v>
      </c>
      <c r="AG253" s="93"/>
      <c r="AH253" s="93"/>
      <c r="AI253" s="93"/>
      <c r="AJ253" s="93"/>
      <c r="AK253" s="93"/>
      <c r="AL253" s="50"/>
      <c r="AM253" s="53"/>
      <c r="AN253" s="50"/>
      <c r="AO253" s="50"/>
      <c r="AP253" s="50"/>
      <c r="AQ253" s="50"/>
      <c r="AR253" s="50"/>
      <c r="AS253" s="50"/>
      <c r="AT253" s="50"/>
    </row>
    <row r="254" spans="1:51" ht="16.5">
      <c r="A254" s="95" t="s">
        <v>242</v>
      </c>
      <c r="B254" s="95"/>
      <c r="C254" s="95"/>
      <c r="D254" s="95"/>
      <c r="E254" s="56" t="s">
        <v>243</v>
      </c>
      <c r="F254" s="46"/>
      <c r="G254" s="5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56"/>
      <c r="AF254" s="96">
        <f>SUM(AF255:AK257)</f>
        <v>35000000</v>
      </c>
      <c r="AG254" s="96"/>
      <c r="AH254" s="96"/>
      <c r="AI254" s="96"/>
      <c r="AJ254" s="96"/>
      <c r="AK254" s="96"/>
      <c r="AL254" s="50"/>
      <c r="AM254" s="93">
        <f>SUM(AM255:AR257)</f>
        <v>0</v>
      </c>
      <c r="AN254" s="93"/>
      <c r="AO254" s="93"/>
      <c r="AP254" s="93"/>
      <c r="AQ254" s="93"/>
      <c r="AR254" s="93"/>
      <c r="AS254" s="50"/>
      <c r="AT254" s="93">
        <f>SUM(AM254+AF254)</f>
        <v>35000000</v>
      </c>
      <c r="AU254" s="93"/>
      <c r="AV254" s="93"/>
      <c r="AW254" s="93"/>
      <c r="AX254" s="93"/>
      <c r="AY254" s="93"/>
    </row>
    <row r="255" spans="1:46" ht="16.5">
      <c r="A255" s="94" t="s">
        <v>244</v>
      </c>
      <c r="B255" s="94"/>
      <c r="C255" s="94"/>
      <c r="D255" s="94"/>
      <c r="E255" s="50" t="s">
        <v>245</v>
      </c>
      <c r="G255" s="50"/>
      <c r="AE255" s="50"/>
      <c r="AF255" s="93">
        <v>10000000</v>
      </c>
      <c r="AG255" s="93"/>
      <c r="AH255" s="93"/>
      <c r="AI255" s="93"/>
      <c r="AJ255" s="93"/>
      <c r="AK255" s="93"/>
      <c r="AL255" s="50"/>
      <c r="AM255" s="93"/>
      <c r="AN255" s="93"/>
      <c r="AO255" s="93"/>
      <c r="AP255" s="93"/>
      <c r="AQ255" s="93"/>
      <c r="AR255" s="93"/>
      <c r="AS255" s="50"/>
      <c r="AT255" s="50"/>
    </row>
    <row r="256" spans="1:46" ht="16.5">
      <c r="A256" s="94" t="s">
        <v>246</v>
      </c>
      <c r="B256" s="94"/>
      <c r="C256" s="94"/>
      <c r="D256" s="94"/>
      <c r="E256" s="50" t="s">
        <v>247</v>
      </c>
      <c r="G256" s="50"/>
      <c r="AE256" s="50"/>
      <c r="AF256" s="93">
        <v>10000000</v>
      </c>
      <c r="AG256" s="93"/>
      <c r="AH256" s="93"/>
      <c r="AI256" s="93"/>
      <c r="AJ256" s="93"/>
      <c r="AK256" s="93"/>
      <c r="AL256" s="50"/>
      <c r="AM256" s="93"/>
      <c r="AN256" s="93"/>
      <c r="AO256" s="93"/>
      <c r="AP256" s="93"/>
      <c r="AQ256" s="93"/>
      <c r="AR256" s="93"/>
      <c r="AS256" s="50"/>
      <c r="AT256" s="50"/>
    </row>
    <row r="257" spans="1:46" ht="16.5">
      <c r="A257" s="94" t="s">
        <v>248</v>
      </c>
      <c r="B257" s="94"/>
      <c r="C257" s="94"/>
      <c r="D257" s="94"/>
      <c r="E257" s="50" t="s">
        <v>117</v>
      </c>
      <c r="G257" s="50"/>
      <c r="AE257" s="50"/>
      <c r="AF257" s="93">
        <v>15000000</v>
      </c>
      <c r="AG257" s="93"/>
      <c r="AH257" s="93"/>
      <c r="AI257" s="93"/>
      <c r="AJ257" s="93"/>
      <c r="AK257" s="93"/>
      <c r="AL257" s="50"/>
      <c r="AM257" s="93"/>
      <c r="AN257" s="93"/>
      <c r="AO257" s="93"/>
      <c r="AP257" s="93"/>
      <c r="AQ257" s="93"/>
      <c r="AR257" s="93"/>
      <c r="AS257" s="50"/>
      <c r="AT257" s="50"/>
    </row>
    <row r="258" spans="1:51" ht="16.5">
      <c r="A258" s="95" t="s">
        <v>249</v>
      </c>
      <c r="B258" s="95"/>
      <c r="C258" s="95"/>
      <c r="D258" s="95"/>
      <c r="E258" s="56" t="s">
        <v>250</v>
      </c>
      <c r="F258" s="46"/>
      <c r="G258" s="5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56"/>
      <c r="AF258" s="96">
        <f>SUM(AF259:AK260)</f>
        <v>12489421</v>
      </c>
      <c r="AG258" s="96"/>
      <c r="AH258" s="96"/>
      <c r="AI258" s="96"/>
      <c r="AJ258" s="96"/>
      <c r="AK258" s="96"/>
      <c r="AL258" s="50"/>
      <c r="AM258" s="93">
        <f>SUM(AM259:AR260)</f>
        <v>0</v>
      </c>
      <c r="AN258" s="93"/>
      <c r="AO258" s="93"/>
      <c r="AP258" s="93"/>
      <c r="AQ258" s="93"/>
      <c r="AR258" s="93"/>
      <c r="AS258" s="50"/>
      <c r="AT258" s="93">
        <f>SUM(AM258+AF258)</f>
        <v>12489421</v>
      </c>
      <c r="AU258" s="93"/>
      <c r="AV258" s="93"/>
      <c r="AW258" s="93"/>
      <c r="AX258" s="93"/>
      <c r="AY258" s="93"/>
    </row>
    <row r="259" spans="1:46" ht="16.5">
      <c r="A259" s="94" t="s">
        <v>251</v>
      </c>
      <c r="B259" s="94"/>
      <c r="C259" s="94"/>
      <c r="D259" s="94"/>
      <c r="E259" s="50" t="s">
        <v>388</v>
      </c>
      <c r="G259" s="50"/>
      <c r="AE259" s="50"/>
      <c r="AF259" s="93">
        <v>8000000</v>
      </c>
      <c r="AG259" s="93"/>
      <c r="AH259" s="93"/>
      <c r="AI259" s="93"/>
      <c r="AJ259" s="93"/>
      <c r="AK259" s="93"/>
      <c r="AL259" s="50"/>
      <c r="AM259" s="93"/>
      <c r="AN259" s="93"/>
      <c r="AO259" s="93"/>
      <c r="AP259" s="93"/>
      <c r="AQ259" s="93"/>
      <c r="AR259" s="93"/>
      <c r="AS259" s="50"/>
      <c r="AT259" s="50"/>
    </row>
    <row r="260" spans="1:46" ht="16.5">
      <c r="A260" s="94" t="s">
        <v>252</v>
      </c>
      <c r="B260" s="94"/>
      <c r="C260" s="94"/>
      <c r="D260" s="94"/>
      <c r="E260" s="50" t="s">
        <v>253</v>
      </c>
      <c r="G260" s="50"/>
      <c r="AE260" s="50"/>
      <c r="AF260" s="93">
        <v>4489421</v>
      </c>
      <c r="AG260" s="93"/>
      <c r="AH260" s="93"/>
      <c r="AI260" s="93"/>
      <c r="AJ260" s="93"/>
      <c r="AK260" s="93"/>
      <c r="AL260" s="50"/>
      <c r="AM260" s="93"/>
      <c r="AN260" s="93"/>
      <c r="AO260" s="93"/>
      <c r="AP260" s="93"/>
      <c r="AQ260" s="93"/>
      <c r="AR260" s="93"/>
      <c r="AS260" s="50"/>
      <c r="AT260" s="50"/>
    </row>
    <row r="261" spans="1:46" ht="16.5">
      <c r="A261" s="52"/>
      <c r="B261" s="50"/>
      <c r="E261" s="50"/>
      <c r="G261" s="50"/>
      <c r="AE261" s="50"/>
      <c r="AF261" s="93"/>
      <c r="AG261" s="93"/>
      <c r="AH261" s="93"/>
      <c r="AI261" s="93"/>
      <c r="AJ261" s="93"/>
      <c r="AK261" s="93"/>
      <c r="AL261" s="50"/>
      <c r="AM261" s="93"/>
      <c r="AN261" s="93"/>
      <c r="AO261" s="93"/>
      <c r="AP261" s="93"/>
      <c r="AQ261" s="93"/>
      <c r="AR261" s="93"/>
      <c r="AS261" s="50"/>
      <c r="AT261" s="50"/>
    </row>
    <row r="262" spans="1:51" ht="16.5">
      <c r="A262" s="95" t="s">
        <v>229</v>
      </c>
      <c r="B262" s="95"/>
      <c r="C262" s="95"/>
      <c r="D262" s="95"/>
      <c r="E262" s="56" t="s">
        <v>118</v>
      </c>
      <c r="G262" s="50"/>
      <c r="AE262" s="50"/>
      <c r="AF262" s="96">
        <f>SUM(AF264)</f>
        <v>804387627</v>
      </c>
      <c r="AG262" s="96"/>
      <c r="AH262" s="96"/>
      <c r="AI262" s="96"/>
      <c r="AJ262" s="96"/>
      <c r="AK262" s="96"/>
      <c r="AL262" s="50"/>
      <c r="AM262" s="96">
        <f>SUM(AM264)</f>
        <v>0</v>
      </c>
      <c r="AN262" s="96"/>
      <c r="AO262" s="96"/>
      <c r="AP262" s="96"/>
      <c r="AQ262" s="96"/>
      <c r="AR262" s="96"/>
      <c r="AS262" s="50"/>
      <c r="AT262" s="96">
        <f>SUM(AM262+AF262)</f>
        <v>804387627</v>
      </c>
      <c r="AU262" s="96"/>
      <c r="AV262" s="96"/>
      <c r="AW262" s="96"/>
      <c r="AX262" s="96"/>
      <c r="AY262" s="96"/>
    </row>
    <row r="263" spans="1:46" ht="16.5">
      <c r="A263" s="54"/>
      <c r="B263" s="50"/>
      <c r="E263" s="50"/>
      <c r="G263" s="50"/>
      <c r="AE263" s="50"/>
      <c r="AF263" s="101"/>
      <c r="AG263" s="101"/>
      <c r="AH263" s="101"/>
      <c r="AI263" s="101"/>
      <c r="AJ263" s="101"/>
      <c r="AK263" s="101"/>
      <c r="AL263" s="50"/>
      <c r="AM263" s="96"/>
      <c r="AN263" s="96"/>
      <c r="AO263" s="96"/>
      <c r="AP263" s="96"/>
      <c r="AQ263" s="96"/>
      <c r="AR263" s="96"/>
      <c r="AS263" s="50"/>
      <c r="AT263" s="50"/>
    </row>
    <row r="264" spans="1:51" ht="16.5">
      <c r="A264" s="95" t="s">
        <v>254</v>
      </c>
      <c r="B264" s="95"/>
      <c r="C264" s="95"/>
      <c r="D264" s="95"/>
      <c r="E264" s="56" t="s">
        <v>255</v>
      </c>
      <c r="G264" s="50"/>
      <c r="AE264" s="50"/>
      <c r="AF264" s="96">
        <f>SUM(AF265+AF267)</f>
        <v>804387627</v>
      </c>
      <c r="AG264" s="96"/>
      <c r="AH264" s="96"/>
      <c r="AI264" s="96"/>
      <c r="AJ264" s="96"/>
      <c r="AK264" s="96"/>
      <c r="AL264" s="50"/>
      <c r="AM264" s="96">
        <f>SUM(AM265+AM267)</f>
        <v>0</v>
      </c>
      <c r="AN264" s="96"/>
      <c r="AO264" s="96"/>
      <c r="AP264" s="96"/>
      <c r="AQ264" s="96"/>
      <c r="AR264" s="96"/>
      <c r="AS264" s="50"/>
      <c r="AT264" s="96">
        <f>SUM(AM264+AF264)</f>
        <v>804387627</v>
      </c>
      <c r="AU264" s="96"/>
      <c r="AV264" s="96"/>
      <c r="AW264" s="96"/>
      <c r="AX264" s="96"/>
      <c r="AY264" s="96"/>
    </row>
    <row r="265" spans="1:51" ht="16.5">
      <c r="A265" s="95" t="s">
        <v>256</v>
      </c>
      <c r="B265" s="95"/>
      <c r="C265" s="95"/>
      <c r="D265" s="95"/>
      <c r="E265" s="56" t="s">
        <v>56</v>
      </c>
      <c r="F265" s="46"/>
      <c r="G265" s="5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56"/>
      <c r="AF265" s="96">
        <f>SUM(AF266)</f>
        <v>782425277</v>
      </c>
      <c r="AG265" s="96"/>
      <c r="AH265" s="96"/>
      <c r="AI265" s="96"/>
      <c r="AJ265" s="96"/>
      <c r="AK265" s="96"/>
      <c r="AL265" s="50"/>
      <c r="AM265" s="93">
        <f>SUM(AM266)</f>
        <v>0</v>
      </c>
      <c r="AN265" s="93"/>
      <c r="AO265" s="93"/>
      <c r="AP265" s="93"/>
      <c r="AQ265" s="93"/>
      <c r="AR265" s="93"/>
      <c r="AS265" s="50"/>
      <c r="AT265" s="93">
        <f>SUM(AM265+AF265)</f>
        <v>782425277</v>
      </c>
      <c r="AU265" s="93"/>
      <c r="AV265" s="93"/>
      <c r="AW265" s="93"/>
      <c r="AX265" s="93"/>
      <c r="AY265" s="93"/>
    </row>
    <row r="266" spans="1:46" ht="16.5">
      <c r="A266" s="94" t="s">
        <v>257</v>
      </c>
      <c r="B266" s="94"/>
      <c r="C266" s="94"/>
      <c r="D266" s="94"/>
      <c r="E266" s="50" t="s">
        <v>258</v>
      </c>
      <c r="G266" s="50"/>
      <c r="AE266" s="50"/>
      <c r="AF266" s="93">
        <v>782425277</v>
      </c>
      <c r="AG266" s="93"/>
      <c r="AH266" s="93"/>
      <c r="AI266" s="93"/>
      <c r="AJ266" s="93"/>
      <c r="AK266" s="93"/>
      <c r="AL266" s="50"/>
      <c r="AM266" s="93"/>
      <c r="AN266" s="93"/>
      <c r="AO266" s="93"/>
      <c r="AP266" s="93"/>
      <c r="AQ266" s="93"/>
      <c r="AR266" s="93"/>
      <c r="AS266" s="50"/>
      <c r="AT266" s="50"/>
    </row>
    <row r="267" spans="1:51" ht="16.5">
      <c r="A267" s="95" t="s">
        <v>260</v>
      </c>
      <c r="B267" s="95"/>
      <c r="C267" s="95"/>
      <c r="D267" s="95"/>
      <c r="E267" s="56" t="s">
        <v>259</v>
      </c>
      <c r="F267" s="46"/>
      <c r="G267" s="5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56"/>
      <c r="AF267" s="96">
        <f>SUM(AF268:AF268)</f>
        <v>21962350</v>
      </c>
      <c r="AG267" s="96"/>
      <c r="AH267" s="96"/>
      <c r="AI267" s="96"/>
      <c r="AJ267" s="96"/>
      <c r="AK267" s="96"/>
      <c r="AL267" s="50"/>
      <c r="AM267" s="93">
        <f>SUM(AM268:AM268)</f>
        <v>0</v>
      </c>
      <c r="AN267" s="93"/>
      <c r="AO267" s="93"/>
      <c r="AP267" s="93"/>
      <c r="AQ267" s="93"/>
      <c r="AR267" s="93"/>
      <c r="AS267" s="50"/>
      <c r="AT267" s="93">
        <f>SUM(AM267+AF267)</f>
        <v>21962350</v>
      </c>
      <c r="AU267" s="93"/>
      <c r="AV267" s="93"/>
      <c r="AW267" s="93"/>
      <c r="AX267" s="93"/>
      <c r="AY267" s="93"/>
    </row>
    <row r="268" spans="1:46" ht="16.5">
      <c r="A268" s="94" t="s">
        <v>261</v>
      </c>
      <c r="B268" s="94"/>
      <c r="C268" s="94"/>
      <c r="D268" s="94"/>
      <c r="E268" s="50" t="s">
        <v>213</v>
      </c>
      <c r="G268" s="50"/>
      <c r="AE268" s="50"/>
      <c r="AF268" s="93">
        <v>21962350</v>
      </c>
      <c r="AG268" s="93"/>
      <c r="AH268" s="93"/>
      <c r="AI268" s="93"/>
      <c r="AJ268" s="93"/>
      <c r="AK268" s="93"/>
      <c r="AL268" s="50"/>
      <c r="AM268" s="93"/>
      <c r="AN268" s="93"/>
      <c r="AO268" s="93"/>
      <c r="AP268" s="93"/>
      <c r="AQ268" s="93"/>
      <c r="AR268" s="93"/>
      <c r="AS268" s="50"/>
      <c r="AT268" s="50"/>
    </row>
    <row r="269" spans="1:46" ht="16.5">
      <c r="A269" s="54"/>
      <c r="B269" s="50"/>
      <c r="E269" s="50"/>
      <c r="G269" s="50"/>
      <c r="AE269" s="50"/>
      <c r="AF269" s="96"/>
      <c r="AG269" s="96"/>
      <c r="AH269" s="96"/>
      <c r="AI269" s="96"/>
      <c r="AJ269" s="96"/>
      <c r="AK269" s="96"/>
      <c r="AL269" s="50"/>
      <c r="AM269" s="96"/>
      <c r="AN269" s="96"/>
      <c r="AO269" s="96"/>
      <c r="AP269" s="96"/>
      <c r="AQ269" s="96"/>
      <c r="AR269" s="96"/>
      <c r="AS269" s="50"/>
      <c r="AT269" s="50"/>
    </row>
    <row r="270" spans="1:51" ht="16.5">
      <c r="A270" s="95" t="s">
        <v>230</v>
      </c>
      <c r="B270" s="95"/>
      <c r="C270" s="95"/>
      <c r="D270" s="95"/>
      <c r="E270" s="56" t="s">
        <v>119</v>
      </c>
      <c r="G270" s="50"/>
      <c r="AE270" s="50"/>
      <c r="AF270" s="96">
        <f>SUM(AF274+AF281+AF288+AF291)</f>
        <v>335190025</v>
      </c>
      <c r="AG270" s="96"/>
      <c r="AH270" s="96"/>
      <c r="AI270" s="96"/>
      <c r="AJ270" s="96"/>
      <c r="AK270" s="96"/>
      <c r="AL270" s="50"/>
      <c r="AM270" s="96">
        <f>SUM(AM274+AM281+AM288+AM291)</f>
        <v>0</v>
      </c>
      <c r="AN270" s="96"/>
      <c r="AO270" s="96"/>
      <c r="AP270" s="96"/>
      <c r="AQ270" s="96"/>
      <c r="AR270" s="96"/>
      <c r="AS270" s="50"/>
      <c r="AT270" s="96">
        <f>SUM(AM270+AF270)</f>
        <v>335190025</v>
      </c>
      <c r="AU270" s="96"/>
      <c r="AV270" s="96"/>
      <c r="AW270" s="96"/>
      <c r="AX270" s="96"/>
      <c r="AY270" s="96"/>
    </row>
    <row r="271" spans="1:46" ht="16.5">
      <c r="A271" s="54"/>
      <c r="B271" s="50"/>
      <c r="E271" s="50"/>
      <c r="G271" s="50"/>
      <c r="AE271" s="50"/>
      <c r="AF271" s="96"/>
      <c r="AG271" s="96"/>
      <c r="AH271" s="96"/>
      <c r="AI271" s="96"/>
      <c r="AJ271" s="96"/>
      <c r="AK271" s="96"/>
      <c r="AL271" s="50"/>
      <c r="AM271" s="96"/>
      <c r="AN271" s="96"/>
      <c r="AO271" s="96"/>
      <c r="AP271" s="96"/>
      <c r="AQ271" s="96"/>
      <c r="AR271" s="96"/>
      <c r="AS271" s="50"/>
      <c r="AT271" s="50"/>
    </row>
    <row r="272" spans="1:51" ht="16.5">
      <c r="A272" s="95" t="s">
        <v>262</v>
      </c>
      <c r="B272" s="95"/>
      <c r="C272" s="95"/>
      <c r="D272" s="95"/>
      <c r="E272" s="56" t="s">
        <v>57</v>
      </c>
      <c r="G272" s="50"/>
      <c r="AE272" s="50"/>
      <c r="AF272" s="96">
        <f>SUM(AF275:AK280)</f>
        <v>152000000</v>
      </c>
      <c r="AG272" s="96"/>
      <c r="AH272" s="96"/>
      <c r="AI272" s="96"/>
      <c r="AJ272" s="96"/>
      <c r="AK272" s="96"/>
      <c r="AL272" s="50"/>
      <c r="AM272" s="96">
        <f>SUM(AM275:AR280)</f>
        <v>0</v>
      </c>
      <c r="AN272" s="96"/>
      <c r="AO272" s="96"/>
      <c r="AP272" s="96"/>
      <c r="AQ272" s="96"/>
      <c r="AR272" s="96"/>
      <c r="AS272" s="50"/>
      <c r="AT272" s="96">
        <f>SUM(AM272+AF272)</f>
        <v>152000000</v>
      </c>
      <c r="AU272" s="96"/>
      <c r="AV272" s="96"/>
      <c r="AW272" s="96"/>
      <c r="AX272" s="96"/>
      <c r="AY272" s="96"/>
    </row>
    <row r="273" spans="1:46" ht="16.5">
      <c r="A273" s="95" t="s">
        <v>263</v>
      </c>
      <c r="B273" s="95"/>
      <c r="C273" s="95"/>
      <c r="D273" s="95"/>
      <c r="E273" s="56" t="s">
        <v>265</v>
      </c>
      <c r="F273" s="46"/>
      <c r="G273" s="5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56"/>
      <c r="AF273" s="24"/>
      <c r="AG273" s="24"/>
      <c r="AH273" s="24"/>
      <c r="AI273" s="24"/>
      <c r="AJ273" s="24"/>
      <c r="AK273" s="24"/>
      <c r="AL273" s="50"/>
      <c r="AM273" s="47"/>
      <c r="AN273" s="47"/>
      <c r="AO273" s="47"/>
      <c r="AP273" s="47"/>
      <c r="AQ273" s="47"/>
      <c r="AR273" s="47"/>
      <c r="AS273" s="50"/>
      <c r="AT273" s="50"/>
    </row>
    <row r="274" spans="1:51" ht="16.5">
      <c r="A274" s="30"/>
      <c r="B274" s="30"/>
      <c r="C274" s="30"/>
      <c r="D274" s="30"/>
      <c r="E274" s="56" t="s">
        <v>264</v>
      </c>
      <c r="F274" s="46"/>
      <c r="G274" s="5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56"/>
      <c r="AF274" s="96">
        <f>SUM(AF275:AK280)</f>
        <v>152000000</v>
      </c>
      <c r="AG274" s="96"/>
      <c r="AH274" s="96"/>
      <c r="AI274" s="96"/>
      <c r="AJ274" s="96"/>
      <c r="AK274" s="96"/>
      <c r="AL274" s="50"/>
      <c r="AM274" s="93">
        <f>SUM(AM275:AR280)</f>
        <v>0</v>
      </c>
      <c r="AN274" s="93"/>
      <c r="AO274" s="93"/>
      <c r="AP274" s="93"/>
      <c r="AQ274" s="93"/>
      <c r="AR274" s="93"/>
      <c r="AS274" s="50"/>
      <c r="AT274" s="93">
        <f>SUM(AM274+AF274)</f>
        <v>152000000</v>
      </c>
      <c r="AU274" s="93"/>
      <c r="AV274" s="93"/>
      <c r="AW274" s="93"/>
      <c r="AX274" s="93"/>
      <c r="AY274" s="93"/>
    </row>
    <row r="275" spans="1:46" ht="16.5">
      <c r="A275" s="94" t="s">
        <v>285</v>
      </c>
      <c r="B275" s="94"/>
      <c r="C275" s="94"/>
      <c r="D275" s="94"/>
      <c r="E275" s="50" t="s">
        <v>58</v>
      </c>
      <c r="G275" s="50"/>
      <c r="AE275" s="50"/>
      <c r="AF275" s="93">
        <v>48000000</v>
      </c>
      <c r="AG275" s="93"/>
      <c r="AH275" s="93"/>
      <c r="AI275" s="93"/>
      <c r="AJ275" s="93"/>
      <c r="AK275" s="93"/>
      <c r="AL275" s="50"/>
      <c r="AM275" s="93"/>
      <c r="AN275" s="93"/>
      <c r="AO275" s="93"/>
      <c r="AP275" s="93"/>
      <c r="AQ275" s="93"/>
      <c r="AR275" s="93"/>
      <c r="AS275" s="50"/>
      <c r="AT275" s="50"/>
    </row>
    <row r="276" spans="1:46" ht="16.5">
      <c r="A276" s="94" t="s">
        <v>286</v>
      </c>
      <c r="B276" s="94"/>
      <c r="C276" s="94"/>
      <c r="D276" s="94"/>
      <c r="E276" s="50" t="s">
        <v>281</v>
      </c>
      <c r="G276" s="50"/>
      <c r="AE276" s="50"/>
      <c r="AF276" s="93">
        <v>20000000</v>
      </c>
      <c r="AG276" s="93"/>
      <c r="AH276" s="93"/>
      <c r="AI276" s="93"/>
      <c r="AJ276" s="93"/>
      <c r="AK276" s="93"/>
      <c r="AL276" s="50"/>
      <c r="AM276" s="93"/>
      <c r="AN276" s="93"/>
      <c r="AO276" s="93"/>
      <c r="AP276" s="93"/>
      <c r="AQ276" s="93"/>
      <c r="AR276" s="93"/>
      <c r="AS276" s="50"/>
      <c r="AT276" s="50"/>
    </row>
    <row r="277" spans="1:46" ht="16.5">
      <c r="A277" s="94" t="s">
        <v>287</v>
      </c>
      <c r="B277" s="94"/>
      <c r="C277" s="94"/>
      <c r="D277" s="94"/>
      <c r="E277" s="50" t="s">
        <v>282</v>
      </c>
      <c r="G277" s="50"/>
      <c r="AE277" s="50"/>
      <c r="AF277" s="93">
        <v>10000000</v>
      </c>
      <c r="AG277" s="93"/>
      <c r="AH277" s="93"/>
      <c r="AI277" s="93"/>
      <c r="AJ277" s="93"/>
      <c r="AK277" s="93"/>
      <c r="AL277" s="50"/>
      <c r="AM277" s="93"/>
      <c r="AN277" s="93"/>
      <c r="AO277" s="93"/>
      <c r="AP277" s="93"/>
      <c r="AQ277" s="93"/>
      <c r="AR277" s="93"/>
      <c r="AS277" s="50"/>
      <c r="AT277" s="50"/>
    </row>
    <row r="278" spans="1:46" ht="16.5">
      <c r="A278" s="94" t="s">
        <v>288</v>
      </c>
      <c r="B278" s="94"/>
      <c r="C278" s="94"/>
      <c r="D278" s="94"/>
      <c r="E278" s="50" t="s">
        <v>283</v>
      </c>
      <c r="G278" s="50"/>
      <c r="AE278" s="50"/>
      <c r="AF278" s="93">
        <v>9000000</v>
      </c>
      <c r="AG278" s="93"/>
      <c r="AH278" s="93"/>
      <c r="AI278" s="93"/>
      <c r="AJ278" s="93"/>
      <c r="AK278" s="93"/>
      <c r="AL278" s="50"/>
      <c r="AM278" s="93"/>
      <c r="AN278" s="93"/>
      <c r="AO278" s="93"/>
      <c r="AP278" s="93"/>
      <c r="AQ278" s="93"/>
      <c r="AR278" s="93"/>
      <c r="AS278" s="50"/>
      <c r="AT278" s="50"/>
    </row>
    <row r="279" spans="1:46" ht="16.5">
      <c r="A279" s="94" t="s">
        <v>289</v>
      </c>
      <c r="B279" s="94"/>
      <c r="C279" s="94"/>
      <c r="D279" s="94"/>
      <c r="E279" s="50" t="s">
        <v>284</v>
      </c>
      <c r="G279" s="50"/>
      <c r="AE279" s="50"/>
      <c r="AF279" s="93">
        <v>5000000</v>
      </c>
      <c r="AG279" s="93"/>
      <c r="AH279" s="93"/>
      <c r="AI279" s="93"/>
      <c r="AJ279" s="93"/>
      <c r="AK279" s="93"/>
      <c r="AL279" s="50"/>
      <c r="AM279" s="93"/>
      <c r="AN279" s="93"/>
      <c r="AO279" s="93"/>
      <c r="AP279" s="93"/>
      <c r="AQ279" s="93"/>
      <c r="AR279" s="93"/>
      <c r="AS279" s="50"/>
      <c r="AT279" s="50"/>
    </row>
    <row r="280" spans="1:46" ht="16.5">
      <c r="A280" s="94" t="s">
        <v>322</v>
      </c>
      <c r="B280" s="94"/>
      <c r="C280" s="94"/>
      <c r="D280" s="94"/>
      <c r="E280" s="50" t="s">
        <v>323</v>
      </c>
      <c r="G280" s="50"/>
      <c r="AE280" s="50"/>
      <c r="AF280" s="93">
        <v>60000000</v>
      </c>
      <c r="AG280" s="93"/>
      <c r="AH280" s="93"/>
      <c r="AI280" s="93"/>
      <c r="AJ280" s="93"/>
      <c r="AK280" s="93"/>
      <c r="AL280" s="50"/>
      <c r="AM280" s="93"/>
      <c r="AN280" s="93"/>
      <c r="AO280" s="93"/>
      <c r="AP280" s="93"/>
      <c r="AQ280" s="93"/>
      <c r="AR280" s="93"/>
      <c r="AS280" s="50"/>
      <c r="AT280" s="50"/>
    </row>
    <row r="281" spans="1:51" ht="16.5">
      <c r="A281" s="95" t="s">
        <v>266</v>
      </c>
      <c r="B281" s="95"/>
      <c r="C281" s="95"/>
      <c r="D281" s="95"/>
      <c r="E281" s="56" t="s">
        <v>59</v>
      </c>
      <c r="F281" s="46"/>
      <c r="G281" s="56"/>
      <c r="H281" s="5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56"/>
      <c r="AF281" s="96">
        <f>SUM(AF282:AK286)</f>
        <v>78190025</v>
      </c>
      <c r="AG281" s="96"/>
      <c r="AH281" s="96"/>
      <c r="AI281" s="96"/>
      <c r="AJ281" s="96"/>
      <c r="AK281" s="96"/>
      <c r="AL281" s="50"/>
      <c r="AM281" s="93">
        <f>SUM(AM282:AR286)</f>
        <v>0</v>
      </c>
      <c r="AN281" s="93"/>
      <c r="AO281" s="93"/>
      <c r="AP281" s="93"/>
      <c r="AQ281" s="93"/>
      <c r="AR281" s="93"/>
      <c r="AS281" s="50"/>
      <c r="AT281" s="93">
        <f>SUM(AM281+AF281)</f>
        <v>78190025</v>
      </c>
      <c r="AU281" s="93"/>
      <c r="AV281" s="93"/>
      <c r="AW281" s="93"/>
      <c r="AX281" s="93"/>
      <c r="AY281" s="93"/>
    </row>
    <row r="282" spans="1:46" ht="16.5">
      <c r="A282" s="94" t="s">
        <v>267</v>
      </c>
      <c r="B282" s="94"/>
      <c r="C282" s="94"/>
      <c r="D282" s="94"/>
      <c r="E282" s="50" t="s">
        <v>268</v>
      </c>
      <c r="G282" s="50"/>
      <c r="H282" s="50"/>
      <c r="AE282" s="50"/>
      <c r="AF282" s="93">
        <v>20000000</v>
      </c>
      <c r="AG282" s="93"/>
      <c r="AH282" s="93"/>
      <c r="AI282" s="93"/>
      <c r="AJ282" s="93"/>
      <c r="AK282" s="93"/>
      <c r="AL282" s="50"/>
      <c r="AM282" s="93"/>
      <c r="AN282" s="93"/>
      <c r="AO282" s="93"/>
      <c r="AP282" s="93"/>
      <c r="AQ282" s="93"/>
      <c r="AR282" s="93"/>
      <c r="AS282" s="50"/>
      <c r="AT282" s="50"/>
    </row>
    <row r="283" spans="1:46" ht="16.5">
      <c r="A283" s="94" t="s">
        <v>269</v>
      </c>
      <c r="B283" s="94"/>
      <c r="C283" s="94"/>
      <c r="D283" s="94"/>
      <c r="E283" s="50" t="s">
        <v>270</v>
      </c>
      <c r="G283" s="50"/>
      <c r="H283" s="50"/>
      <c r="AE283" s="50"/>
      <c r="AF283" s="93">
        <v>5000000</v>
      </c>
      <c r="AG283" s="93"/>
      <c r="AH283" s="93"/>
      <c r="AI283" s="93"/>
      <c r="AJ283" s="93"/>
      <c r="AK283" s="93"/>
      <c r="AL283" s="50"/>
      <c r="AM283" s="93"/>
      <c r="AN283" s="93"/>
      <c r="AO283" s="93"/>
      <c r="AP283" s="93"/>
      <c r="AQ283" s="93"/>
      <c r="AR283" s="93"/>
      <c r="AS283" s="50"/>
      <c r="AT283" s="50"/>
    </row>
    <row r="284" spans="1:46" ht="16.5">
      <c r="A284" s="94" t="s">
        <v>271</v>
      </c>
      <c r="B284" s="94"/>
      <c r="C284" s="94"/>
      <c r="D284" s="94"/>
      <c r="E284" s="50" t="s">
        <v>272</v>
      </c>
      <c r="G284" s="50"/>
      <c r="H284" s="50"/>
      <c r="AE284" s="50"/>
      <c r="AF284" s="93">
        <v>3000000</v>
      </c>
      <c r="AG284" s="93"/>
      <c r="AH284" s="93"/>
      <c r="AI284" s="93"/>
      <c r="AJ284" s="93"/>
      <c r="AK284" s="93"/>
      <c r="AL284" s="50"/>
      <c r="AM284" s="93"/>
      <c r="AN284" s="93"/>
      <c r="AO284" s="93"/>
      <c r="AP284" s="93"/>
      <c r="AQ284" s="93"/>
      <c r="AR284" s="93"/>
      <c r="AS284" s="50"/>
      <c r="AT284" s="50"/>
    </row>
    <row r="285" spans="1:46" ht="16.5">
      <c r="A285" s="94" t="s">
        <v>324</v>
      </c>
      <c r="B285" s="94"/>
      <c r="C285" s="94"/>
      <c r="D285" s="94"/>
      <c r="E285" s="50" t="s">
        <v>325</v>
      </c>
      <c r="G285" s="50"/>
      <c r="H285" s="50"/>
      <c r="AE285" s="50"/>
      <c r="AF285" s="93">
        <v>10000000</v>
      </c>
      <c r="AG285" s="93"/>
      <c r="AH285" s="93"/>
      <c r="AI285" s="93"/>
      <c r="AJ285" s="93"/>
      <c r="AK285" s="93"/>
      <c r="AL285" s="50"/>
      <c r="AM285" s="47"/>
      <c r="AN285" s="47"/>
      <c r="AO285" s="47"/>
      <c r="AP285" s="47"/>
      <c r="AQ285" s="47"/>
      <c r="AR285" s="47"/>
      <c r="AS285" s="50"/>
      <c r="AT285" s="50"/>
    </row>
    <row r="286" spans="1:46" ht="16.5">
      <c r="A286" s="94" t="s">
        <v>326</v>
      </c>
      <c r="B286" s="94"/>
      <c r="C286" s="94"/>
      <c r="D286" s="94"/>
      <c r="E286" s="50" t="s">
        <v>60</v>
      </c>
      <c r="G286" s="50"/>
      <c r="H286" s="50"/>
      <c r="AE286" s="50"/>
      <c r="AF286" s="93">
        <v>40190025</v>
      </c>
      <c r="AG286" s="93"/>
      <c r="AH286" s="93"/>
      <c r="AI286" s="93"/>
      <c r="AJ286" s="93"/>
      <c r="AK286" s="93"/>
      <c r="AL286" s="50"/>
      <c r="AM286" s="47"/>
      <c r="AN286" s="47"/>
      <c r="AO286" s="47"/>
      <c r="AP286" s="47"/>
      <c r="AQ286" s="47"/>
      <c r="AR286" s="47"/>
      <c r="AS286" s="50"/>
      <c r="AT286" s="50"/>
    </row>
    <row r="287" spans="1:46" ht="16.5">
      <c r="A287" s="95" t="s">
        <v>273</v>
      </c>
      <c r="B287" s="95"/>
      <c r="C287" s="95"/>
      <c r="D287" s="95"/>
      <c r="E287" s="56" t="s">
        <v>61</v>
      </c>
      <c r="F287" s="46"/>
      <c r="G287" s="56"/>
      <c r="H287" s="5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56"/>
      <c r="AF287" s="24"/>
      <c r="AG287" s="24"/>
      <c r="AH287" s="24"/>
      <c r="AI287" s="24"/>
      <c r="AJ287" s="24"/>
      <c r="AK287" s="24"/>
      <c r="AL287" s="50"/>
      <c r="AM287" s="47"/>
      <c r="AN287" s="47"/>
      <c r="AO287" s="47"/>
      <c r="AP287" s="47"/>
      <c r="AQ287" s="47"/>
      <c r="AR287" s="47"/>
      <c r="AS287" s="50"/>
      <c r="AT287" s="50"/>
    </row>
    <row r="288" spans="1:51" ht="16.5">
      <c r="A288" s="30"/>
      <c r="B288" s="30"/>
      <c r="C288" s="30"/>
      <c r="D288" s="30"/>
      <c r="E288" s="56" t="s">
        <v>279</v>
      </c>
      <c r="F288" s="46"/>
      <c r="G288" s="56"/>
      <c r="H288" s="5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56"/>
      <c r="AF288" s="96">
        <f>SUM(AF289:AK290)</f>
        <v>50000000</v>
      </c>
      <c r="AG288" s="96"/>
      <c r="AH288" s="96"/>
      <c r="AI288" s="96"/>
      <c r="AJ288" s="96"/>
      <c r="AK288" s="96"/>
      <c r="AL288" s="50"/>
      <c r="AM288" s="93">
        <f>SUM(AM289:AR290)</f>
        <v>0</v>
      </c>
      <c r="AN288" s="93"/>
      <c r="AO288" s="93"/>
      <c r="AP288" s="93"/>
      <c r="AQ288" s="93"/>
      <c r="AR288" s="93"/>
      <c r="AS288" s="50"/>
      <c r="AT288" s="93">
        <f>SUM(AM288+AF288)</f>
        <v>50000000</v>
      </c>
      <c r="AU288" s="93"/>
      <c r="AV288" s="93"/>
      <c r="AW288" s="93"/>
      <c r="AX288" s="93"/>
      <c r="AY288" s="93"/>
    </row>
    <row r="289" spans="1:46" ht="16.5">
      <c r="A289" s="94" t="s">
        <v>275</v>
      </c>
      <c r="B289" s="94"/>
      <c r="C289" s="94"/>
      <c r="D289" s="94"/>
      <c r="E289" s="50" t="s">
        <v>62</v>
      </c>
      <c r="G289" s="50"/>
      <c r="H289" s="50"/>
      <c r="AE289" s="50"/>
      <c r="AF289" s="93">
        <v>40000000</v>
      </c>
      <c r="AG289" s="93"/>
      <c r="AH289" s="93"/>
      <c r="AI289" s="93"/>
      <c r="AJ289" s="93"/>
      <c r="AK289" s="93"/>
      <c r="AL289" s="50"/>
      <c r="AM289" s="47"/>
      <c r="AN289" s="47"/>
      <c r="AO289" s="47"/>
      <c r="AP289" s="47"/>
      <c r="AQ289" s="47"/>
      <c r="AR289" s="47"/>
      <c r="AS289" s="50"/>
      <c r="AT289" s="50"/>
    </row>
    <row r="290" spans="1:46" ht="16.5">
      <c r="A290" s="94" t="s">
        <v>280</v>
      </c>
      <c r="B290" s="94"/>
      <c r="C290" s="94"/>
      <c r="D290" s="94"/>
      <c r="E290" s="50" t="s">
        <v>63</v>
      </c>
      <c r="G290" s="50"/>
      <c r="H290" s="50"/>
      <c r="AE290" s="50"/>
      <c r="AF290" s="93">
        <v>10000000</v>
      </c>
      <c r="AG290" s="93"/>
      <c r="AH290" s="93"/>
      <c r="AI290" s="93"/>
      <c r="AJ290" s="93"/>
      <c r="AK290" s="93"/>
      <c r="AL290" s="50"/>
      <c r="AM290" s="47"/>
      <c r="AN290" s="47"/>
      <c r="AO290" s="47"/>
      <c r="AP290" s="47"/>
      <c r="AQ290" s="47"/>
      <c r="AR290" s="47"/>
      <c r="AS290" s="50"/>
      <c r="AT290" s="50"/>
    </row>
    <row r="291" spans="1:51" ht="16.5">
      <c r="A291" s="95" t="s">
        <v>277</v>
      </c>
      <c r="B291" s="95"/>
      <c r="C291" s="95"/>
      <c r="D291" s="95"/>
      <c r="E291" s="56" t="s">
        <v>274</v>
      </c>
      <c r="F291" s="46"/>
      <c r="G291" s="56"/>
      <c r="H291" s="5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56"/>
      <c r="AF291" s="96">
        <f>SUM(AF292)</f>
        <v>55000000</v>
      </c>
      <c r="AG291" s="96"/>
      <c r="AH291" s="96"/>
      <c r="AI291" s="96"/>
      <c r="AJ291" s="96"/>
      <c r="AK291" s="96"/>
      <c r="AL291" s="50"/>
      <c r="AM291" s="93">
        <f>SUM(AM292)</f>
        <v>0</v>
      </c>
      <c r="AN291" s="93"/>
      <c r="AO291" s="93"/>
      <c r="AP291" s="93"/>
      <c r="AQ291" s="93"/>
      <c r="AR291" s="93"/>
      <c r="AS291" s="50"/>
      <c r="AT291" s="93">
        <f>SUM(AM291+AF291)</f>
        <v>55000000</v>
      </c>
      <c r="AU291" s="93"/>
      <c r="AV291" s="93"/>
      <c r="AW291" s="93"/>
      <c r="AX291" s="93"/>
      <c r="AY291" s="93"/>
    </row>
    <row r="292" spans="1:46" ht="16.5">
      <c r="A292" s="94" t="s">
        <v>278</v>
      </c>
      <c r="B292" s="94"/>
      <c r="C292" s="94"/>
      <c r="D292" s="94"/>
      <c r="E292" s="50" t="s">
        <v>276</v>
      </c>
      <c r="G292" s="50"/>
      <c r="H292" s="50"/>
      <c r="AE292" s="50"/>
      <c r="AF292" s="93">
        <v>55000000</v>
      </c>
      <c r="AG292" s="93"/>
      <c r="AH292" s="93"/>
      <c r="AI292" s="93"/>
      <c r="AJ292" s="93"/>
      <c r="AK292" s="93"/>
      <c r="AL292" s="50"/>
      <c r="AM292" s="93"/>
      <c r="AN292" s="93"/>
      <c r="AO292" s="93"/>
      <c r="AP292" s="93"/>
      <c r="AQ292" s="93"/>
      <c r="AR292" s="93"/>
      <c r="AS292" s="50"/>
      <c r="AT292" s="50"/>
    </row>
    <row r="293" spans="1:46" ht="16.5">
      <c r="A293" s="54"/>
      <c r="B293" s="50"/>
      <c r="G293" s="50"/>
      <c r="H293" s="50"/>
      <c r="AE293" s="50"/>
      <c r="AF293" s="53"/>
      <c r="AG293" s="50"/>
      <c r="AH293" s="50"/>
      <c r="AI293" s="50"/>
      <c r="AJ293" s="50"/>
      <c r="AK293" s="50"/>
      <c r="AL293" s="50"/>
      <c r="AM293" s="96"/>
      <c r="AN293" s="96"/>
      <c r="AO293" s="96"/>
      <c r="AP293" s="96"/>
      <c r="AQ293" s="96"/>
      <c r="AR293" s="96"/>
      <c r="AS293" s="50"/>
      <c r="AT293" s="50"/>
    </row>
    <row r="294" spans="7:46" ht="16.5">
      <c r="G294" s="50"/>
      <c r="H294" s="50"/>
      <c r="AE294" s="50"/>
      <c r="AF294" s="53"/>
      <c r="AG294" s="50"/>
      <c r="AH294" s="50"/>
      <c r="AI294" s="50"/>
      <c r="AJ294" s="50"/>
      <c r="AK294" s="50"/>
      <c r="AL294" s="50"/>
      <c r="AM294" s="96"/>
      <c r="AN294" s="96"/>
      <c r="AO294" s="96"/>
      <c r="AP294" s="96"/>
      <c r="AQ294" s="96"/>
      <c r="AR294" s="96"/>
      <c r="AS294" s="50"/>
      <c r="AT294" s="50"/>
    </row>
    <row r="295" spans="1:51" ht="16.5">
      <c r="A295" s="95" t="s">
        <v>230</v>
      </c>
      <c r="B295" s="95"/>
      <c r="C295" s="95"/>
      <c r="D295" s="95"/>
      <c r="E295" s="56" t="s">
        <v>290</v>
      </c>
      <c r="G295" s="50"/>
      <c r="AE295" s="50"/>
      <c r="AF295" s="96">
        <f>SUM(AF298)</f>
        <v>32701466</v>
      </c>
      <c r="AG295" s="96"/>
      <c r="AH295" s="96"/>
      <c r="AI295" s="96"/>
      <c r="AJ295" s="96"/>
      <c r="AK295" s="96"/>
      <c r="AL295" s="50"/>
      <c r="AM295" s="96">
        <f>SUM(AM298)</f>
        <v>64730000</v>
      </c>
      <c r="AN295" s="96"/>
      <c r="AO295" s="96"/>
      <c r="AP295" s="96"/>
      <c r="AQ295" s="96"/>
      <c r="AR295" s="96"/>
      <c r="AS295" s="50"/>
      <c r="AT295" s="96">
        <f>SUM(AM295+AF295)</f>
        <v>97431466</v>
      </c>
      <c r="AU295" s="96"/>
      <c r="AV295" s="96"/>
      <c r="AW295" s="96"/>
      <c r="AX295" s="96"/>
      <c r="AY295" s="96"/>
    </row>
    <row r="296" spans="1:46" ht="16.5">
      <c r="A296" s="30"/>
      <c r="B296" s="30"/>
      <c r="C296" s="30"/>
      <c r="D296" s="30"/>
      <c r="E296" s="56"/>
      <c r="G296" s="50"/>
      <c r="AE296" s="50"/>
      <c r="AF296" s="96"/>
      <c r="AG296" s="96"/>
      <c r="AH296" s="96"/>
      <c r="AI296" s="96"/>
      <c r="AJ296" s="96"/>
      <c r="AK296" s="96"/>
      <c r="AL296" s="50"/>
      <c r="AM296" s="24"/>
      <c r="AN296" s="24"/>
      <c r="AO296" s="24"/>
      <c r="AP296" s="24"/>
      <c r="AQ296" s="24"/>
      <c r="AR296" s="24"/>
      <c r="AS296" s="50"/>
      <c r="AT296" s="50"/>
    </row>
    <row r="297" spans="1:46" ht="16.5">
      <c r="A297" s="95" t="s">
        <v>262</v>
      </c>
      <c r="B297" s="95"/>
      <c r="C297" s="95"/>
      <c r="D297" s="95"/>
      <c r="E297" s="56" t="s">
        <v>64</v>
      </c>
      <c r="G297" s="50"/>
      <c r="AE297" s="50"/>
      <c r="AL297" s="50"/>
      <c r="AM297" s="96"/>
      <c r="AN297" s="96"/>
      <c r="AO297" s="96"/>
      <c r="AP297" s="96"/>
      <c r="AQ297" s="96"/>
      <c r="AR297" s="96"/>
      <c r="AS297" s="50"/>
      <c r="AT297" s="50"/>
    </row>
    <row r="298" spans="1:51" ht="16.5">
      <c r="A298" s="30"/>
      <c r="B298" s="30"/>
      <c r="C298" s="30"/>
      <c r="D298" s="30"/>
      <c r="E298" s="56" t="s">
        <v>291</v>
      </c>
      <c r="G298" s="50"/>
      <c r="AE298" s="50"/>
      <c r="AF298" s="96">
        <f>SUM(AF299+AF304+AF307)</f>
        <v>32701466</v>
      </c>
      <c r="AG298" s="96"/>
      <c r="AH298" s="96"/>
      <c r="AI298" s="96"/>
      <c r="AJ298" s="96"/>
      <c r="AK298" s="96"/>
      <c r="AL298" s="50"/>
      <c r="AM298" s="96">
        <f>SUM(AM299+AM304+AM307)</f>
        <v>64730000</v>
      </c>
      <c r="AN298" s="96"/>
      <c r="AO298" s="96"/>
      <c r="AP298" s="96"/>
      <c r="AQ298" s="96"/>
      <c r="AR298" s="96"/>
      <c r="AS298" s="50"/>
      <c r="AT298" s="96">
        <f>SUM(AM298+AF298)</f>
        <v>97431466</v>
      </c>
      <c r="AU298" s="96"/>
      <c r="AV298" s="96"/>
      <c r="AW298" s="96"/>
      <c r="AX298" s="96"/>
      <c r="AY298" s="96"/>
    </row>
    <row r="299" spans="1:51" ht="16.5">
      <c r="A299" s="95" t="s">
        <v>263</v>
      </c>
      <c r="B299" s="95"/>
      <c r="C299" s="95"/>
      <c r="D299" s="95"/>
      <c r="E299" s="56" t="s">
        <v>292</v>
      </c>
      <c r="F299" s="46"/>
      <c r="G299" s="5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56"/>
      <c r="AF299" s="96">
        <f>SUM(AF300:AK303)</f>
        <v>10201466</v>
      </c>
      <c r="AG299" s="96"/>
      <c r="AH299" s="96"/>
      <c r="AI299" s="96"/>
      <c r="AJ299" s="96"/>
      <c r="AK299" s="96"/>
      <c r="AL299" s="50"/>
      <c r="AM299" s="96">
        <f>SUM(AM300:AR303)</f>
        <v>61000000</v>
      </c>
      <c r="AN299" s="96"/>
      <c r="AO299" s="96"/>
      <c r="AP299" s="96"/>
      <c r="AQ299" s="96"/>
      <c r="AR299" s="96"/>
      <c r="AS299" s="50"/>
      <c r="AT299" s="96">
        <f>SUM(AM299+AF299)</f>
        <v>71201466</v>
      </c>
      <c r="AU299" s="96"/>
      <c r="AV299" s="96"/>
      <c r="AW299" s="96"/>
      <c r="AX299" s="96"/>
      <c r="AY299" s="96"/>
    </row>
    <row r="300" spans="1:46" ht="15.75" customHeight="1">
      <c r="A300" s="94" t="s">
        <v>285</v>
      </c>
      <c r="B300" s="94"/>
      <c r="C300" s="94"/>
      <c r="D300" s="94"/>
      <c r="E300" s="50" t="s">
        <v>293</v>
      </c>
      <c r="G300" s="50"/>
      <c r="AE300" s="50"/>
      <c r="AF300" s="93">
        <v>2201466</v>
      </c>
      <c r="AG300" s="93"/>
      <c r="AH300" s="93"/>
      <c r="AI300" s="93"/>
      <c r="AJ300" s="93"/>
      <c r="AK300" s="93"/>
      <c r="AL300" s="50"/>
      <c r="AM300" s="93"/>
      <c r="AN300" s="93"/>
      <c r="AO300" s="93"/>
      <c r="AP300" s="93"/>
      <c r="AQ300" s="93"/>
      <c r="AR300" s="93"/>
      <c r="AS300" s="50"/>
      <c r="AT300" s="50"/>
    </row>
    <row r="301" spans="1:46" ht="16.5">
      <c r="A301" s="94" t="s">
        <v>286</v>
      </c>
      <c r="B301" s="94"/>
      <c r="C301" s="94"/>
      <c r="D301" s="94"/>
      <c r="E301" s="50" t="s">
        <v>300</v>
      </c>
      <c r="G301" s="50"/>
      <c r="AE301" s="50"/>
      <c r="AF301" s="93">
        <v>3000000</v>
      </c>
      <c r="AG301" s="93"/>
      <c r="AH301" s="93"/>
      <c r="AI301" s="93"/>
      <c r="AJ301" s="93"/>
      <c r="AK301" s="93"/>
      <c r="AL301" s="50"/>
      <c r="AM301" s="93">
        <v>47000000</v>
      </c>
      <c r="AN301" s="93"/>
      <c r="AO301" s="93"/>
      <c r="AP301" s="93"/>
      <c r="AQ301" s="93"/>
      <c r="AR301" s="93"/>
      <c r="AS301" s="50"/>
      <c r="AT301" s="50"/>
    </row>
    <row r="302" spans="1:46" ht="16.5">
      <c r="A302" s="94" t="s">
        <v>287</v>
      </c>
      <c r="B302" s="94"/>
      <c r="C302" s="94"/>
      <c r="D302" s="94"/>
      <c r="E302" s="50" t="s">
        <v>294</v>
      </c>
      <c r="G302" s="50"/>
      <c r="AE302" s="50"/>
      <c r="AF302" s="93">
        <v>5000000</v>
      </c>
      <c r="AG302" s="93"/>
      <c r="AH302" s="93"/>
      <c r="AI302" s="93"/>
      <c r="AJ302" s="93"/>
      <c r="AK302" s="93"/>
      <c r="AL302" s="50"/>
      <c r="AM302" s="93">
        <v>14000000</v>
      </c>
      <c r="AN302" s="93"/>
      <c r="AO302" s="93"/>
      <c r="AP302" s="93"/>
      <c r="AQ302" s="93"/>
      <c r="AR302" s="93"/>
      <c r="AS302" s="50"/>
      <c r="AT302" s="50"/>
    </row>
    <row r="303" spans="1:46" ht="16.5">
      <c r="A303" s="94" t="s">
        <v>288</v>
      </c>
      <c r="B303" s="94"/>
      <c r="C303" s="94"/>
      <c r="D303" s="94"/>
      <c r="E303" s="50" t="s">
        <v>430</v>
      </c>
      <c r="G303" s="50"/>
      <c r="AE303" s="50"/>
      <c r="AF303" s="93"/>
      <c r="AG303" s="93"/>
      <c r="AH303" s="93"/>
      <c r="AI303" s="93"/>
      <c r="AJ303" s="93"/>
      <c r="AK303" s="93"/>
      <c r="AL303" s="50"/>
      <c r="AM303" s="93"/>
      <c r="AN303" s="93"/>
      <c r="AO303" s="93"/>
      <c r="AP303" s="93"/>
      <c r="AQ303" s="93"/>
      <c r="AR303" s="93"/>
      <c r="AS303" s="50"/>
      <c r="AT303" s="50"/>
    </row>
    <row r="304" spans="1:51" ht="16.5">
      <c r="A304" s="95" t="s">
        <v>266</v>
      </c>
      <c r="B304" s="95"/>
      <c r="C304" s="95"/>
      <c r="D304" s="95"/>
      <c r="E304" s="56" t="s">
        <v>295</v>
      </c>
      <c r="F304" s="46"/>
      <c r="G304" s="5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56"/>
      <c r="AF304" s="96">
        <f>SUM(AF305:AK306)</f>
        <v>7500000</v>
      </c>
      <c r="AG304" s="96"/>
      <c r="AH304" s="96"/>
      <c r="AI304" s="96"/>
      <c r="AJ304" s="96"/>
      <c r="AK304" s="96"/>
      <c r="AL304" s="96">
        <f>SUM(AL305:AQ306)</f>
        <v>0</v>
      </c>
      <c r="AM304" s="96"/>
      <c r="AN304" s="96"/>
      <c r="AO304" s="96"/>
      <c r="AP304" s="96"/>
      <c r="AQ304" s="96"/>
      <c r="AR304" s="24"/>
      <c r="AS304" s="56"/>
      <c r="AT304" s="96">
        <f>SUM(AM304+AF304)</f>
        <v>7500000</v>
      </c>
      <c r="AU304" s="96"/>
      <c r="AV304" s="96"/>
      <c r="AW304" s="96"/>
      <c r="AX304" s="96"/>
      <c r="AY304" s="96"/>
    </row>
    <row r="305" spans="1:46" ht="16.5">
      <c r="A305" s="94" t="s">
        <v>267</v>
      </c>
      <c r="B305" s="94"/>
      <c r="C305" s="94"/>
      <c r="D305" s="94"/>
      <c r="E305" s="50" t="s">
        <v>296</v>
      </c>
      <c r="G305" s="50"/>
      <c r="AE305" s="50"/>
      <c r="AF305" s="93">
        <v>2500000</v>
      </c>
      <c r="AG305" s="93"/>
      <c r="AH305" s="93"/>
      <c r="AI305" s="93"/>
      <c r="AJ305" s="93"/>
      <c r="AK305" s="93"/>
      <c r="AL305" s="50"/>
      <c r="AM305" s="47"/>
      <c r="AN305" s="47"/>
      <c r="AO305" s="47"/>
      <c r="AP305" s="47"/>
      <c r="AQ305" s="47"/>
      <c r="AR305" s="47"/>
      <c r="AS305" s="50"/>
      <c r="AT305" s="50"/>
    </row>
    <row r="306" spans="1:46" ht="16.5">
      <c r="A306" s="94" t="s">
        <v>269</v>
      </c>
      <c r="B306" s="94"/>
      <c r="C306" s="94"/>
      <c r="D306" s="94"/>
      <c r="E306" s="50" t="s">
        <v>297</v>
      </c>
      <c r="G306" s="50"/>
      <c r="AE306" s="50"/>
      <c r="AF306" s="93">
        <v>5000000</v>
      </c>
      <c r="AG306" s="93"/>
      <c r="AH306" s="93"/>
      <c r="AI306" s="93"/>
      <c r="AJ306" s="93"/>
      <c r="AK306" s="93"/>
      <c r="AL306" s="50"/>
      <c r="AM306" s="47"/>
      <c r="AN306" s="47"/>
      <c r="AO306" s="47"/>
      <c r="AP306" s="47"/>
      <c r="AQ306" s="47"/>
      <c r="AR306" s="47"/>
      <c r="AS306" s="50"/>
      <c r="AT306" s="50"/>
    </row>
    <row r="307" spans="1:51" ht="16.5">
      <c r="A307" s="95" t="s">
        <v>273</v>
      </c>
      <c r="B307" s="95"/>
      <c r="C307" s="95"/>
      <c r="D307" s="95"/>
      <c r="E307" s="56" t="s">
        <v>299</v>
      </c>
      <c r="F307" s="46"/>
      <c r="G307" s="5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56"/>
      <c r="AF307" s="96">
        <f>SUM(AF308:AK309)</f>
        <v>15000000</v>
      </c>
      <c r="AG307" s="96"/>
      <c r="AH307" s="96"/>
      <c r="AI307" s="96"/>
      <c r="AJ307" s="96"/>
      <c r="AK307" s="96"/>
      <c r="AL307" s="50"/>
      <c r="AM307" s="93">
        <f>SUM(AM308:AR309)</f>
        <v>3730000</v>
      </c>
      <c r="AN307" s="93"/>
      <c r="AO307" s="93"/>
      <c r="AP307" s="93"/>
      <c r="AQ307" s="93"/>
      <c r="AR307" s="93"/>
      <c r="AS307" s="50"/>
      <c r="AT307" s="93">
        <f>SUM(AM307+AF307)</f>
        <v>18730000</v>
      </c>
      <c r="AU307" s="93"/>
      <c r="AV307" s="93"/>
      <c r="AW307" s="93"/>
      <c r="AX307" s="93"/>
      <c r="AY307" s="93"/>
    </row>
    <row r="308" spans="1:46" ht="16.5">
      <c r="A308" s="94" t="s">
        <v>275</v>
      </c>
      <c r="B308" s="94"/>
      <c r="C308" s="94"/>
      <c r="D308" s="94"/>
      <c r="E308" s="50" t="s">
        <v>298</v>
      </c>
      <c r="G308" s="50"/>
      <c r="AE308" s="50"/>
      <c r="AF308" s="93">
        <v>10000000</v>
      </c>
      <c r="AG308" s="93"/>
      <c r="AH308" s="93"/>
      <c r="AI308" s="93"/>
      <c r="AJ308" s="93"/>
      <c r="AK308" s="93"/>
      <c r="AL308" s="50"/>
      <c r="AM308" s="93">
        <v>3730000</v>
      </c>
      <c r="AN308" s="93"/>
      <c r="AO308" s="93"/>
      <c r="AP308" s="93"/>
      <c r="AQ308" s="93"/>
      <c r="AR308" s="93"/>
      <c r="AS308" s="50"/>
      <c r="AT308" s="50"/>
    </row>
    <row r="309" spans="1:46" ht="16.5">
      <c r="A309" s="94" t="s">
        <v>280</v>
      </c>
      <c r="B309" s="94"/>
      <c r="C309" s="94"/>
      <c r="D309" s="94"/>
      <c r="E309" s="50" t="s">
        <v>310</v>
      </c>
      <c r="G309" s="50"/>
      <c r="AE309" s="50"/>
      <c r="AF309" s="93">
        <v>5000000</v>
      </c>
      <c r="AG309" s="93"/>
      <c r="AH309" s="93"/>
      <c r="AI309" s="93"/>
      <c r="AJ309" s="93"/>
      <c r="AK309" s="93"/>
      <c r="AL309" s="50"/>
      <c r="AM309" s="47"/>
      <c r="AN309" s="47"/>
      <c r="AO309" s="47"/>
      <c r="AP309" s="47"/>
      <c r="AQ309" s="47"/>
      <c r="AR309" s="47"/>
      <c r="AS309" s="50"/>
      <c r="AT309" s="50"/>
    </row>
    <row r="310" spans="1:46" ht="16.5">
      <c r="A310" s="54"/>
      <c r="B310" s="50"/>
      <c r="E310" s="50"/>
      <c r="G310" s="50"/>
      <c r="AE310" s="50"/>
      <c r="AF310" s="96"/>
      <c r="AG310" s="96"/>
      <c r="AH310" s="96"/>
      <c r="AI310" s="96"/>
      <c r="AJ310" s="96"/>
      <c r="AK310" s="96"/>
      <c r="AL310" s="50"/>
      <c r="AM310" s="96"/>
      <c r="AN310" s="96"/>
      <c r="AO310" s="96"/>
      <c r="AP310" s="96"/>
      <c r="AQ310" s="96"/>
      <c r="AR310" s="96"/>
      <c r="AS310" s="50"/>
      <c r="AT310" s="50"/>
    </row>
    <row r="311" spans="1:51" ht="16.5">
      <c r="A311" s="95" t="s">
        <v>231</v>
      </c>
      <c r="B311" s="95"/>
      <c r="C311" s="95"/>
      <c r="D311" s="95"/>
      <c r="E311" s="56" t="s">
        <v>120</v>
      </c>
      <c r="G311" s="50"/>
      <c r="AE311" s="50"/>
      <c r="AF311" s="96">
        <f>SUM(AF321+AF317+AF315)</f>
        <v>24526099</v>
      </c>
      <c r="AG311" s="96"/>
      <c r="AH311" s="96"/>
      <c r="AI311" s="96"/>
      <c r="AJ311" s="96"/>
      <c r="AK311" s="96"/>
      <c r="AL311" s="50"/>
      <c r="AM311" s="96">
        <f>SUM(AM321+AM317+AM315)</f>
        <v>4000000</v>
      </c>
      <c r="AN311" s="96"/>
      <c r="AO311" s="96"/>
      <c r="AP311" s="96"/>
      <c r="AQ311" s="96"/>
      <c r="AR311" s="96"/>
      <c r="AS311" s="50"/>
      <c r="AT311" s="96">
        <f>SUM(AM311+AF311)</f>
        <v>28526099</v>
      </c>
      <c r="AU311" s="96"/>
      <c r="AV311" s="96"/>
      <c r="AW311" s="96"/>
      <c r="AX311" s="96"/>
      <c r="AY311" s="96"/>
    </row>
    <row r="312" spans="1:46" ht="16.5">
      <c r="A312" s="30"/>
      <c r="B312" s="30"/>
      <c r="C312" s="30"/>
      <c r="D312" s="30"/>
      <c r="E312" s="56"/>
      <c r="G312" s="50"/>
      <c r="AE312" s="50"/>
      <c r="AF312" s="96"/>
      <c r="AG312" s="96"/>
      <c r="AH312" s="96"/>
      <c r="AI312" s="96"/>
      <c r="AJ312" s="96"/>
      <c r="AK312" s="96"/>
      <c r="AL312" s="50"/>
      <c r="AM312" s="24"/>
      <c r="AN312" s="24"/>
      <c r="AO312" s="24"/>
      <c r="AP312" s="24"/>
      <c r="AQ312" s="24"/>
      <c r="AR312" s="24"/>
      <c r="AS312" s="50"/>
      <c r="AT312" s="50"/>
    </row>
    <row r="313" spans="1:46" ht="16.5">
      <c r="A313" s="95" t="s">
        <v>303</v>
      </c>
      <c r="B313" s="95"/>
      <c r="C313" s="95"/>
      <c r="D313" s="95"/>
      <c r="E313" s="56" t="s">
        <v>301</v>
      </c>
      <c r="G313" s="50"/>
      <c r="AE313" s="50"/>
      <c r="AF313" s="24"/>
      <c r="AG313" s="24"/>
      <c r="AH313" s="24"/>
      <c r="AI313" s="24"/>
      <c r="AJ313" s="24"/>
      <c r="AK313" s="24"/>
      <c r="AL313" s="50"/>
      <c r="AM313" s="24"/>
      <c r="AN313" s="24"/>
      <c r="AO313" s="24"/>
      <c r="AP313" s="24"/>
      <c r="AQ313" s="24"/>
      <c r="AR313" s="24"/>
      <c r="AS313" s="50"/>
      <c r="AT313" s="50"/>
    </row>
    <row r="314" spans="1:51" ht="16.5">
      <c r="A314" s="30"/>
      <c r="B314" s="30"/>
      <c r="C314" s="30"/>
      <c r="D314" s="30"/>
      <c r="E314" s="56" t="s">
        <v>302</v>
      </c>
      <c r="G314" s="50"/>
      <c r="AE314" s="50"/>
      <c r="AF314" s="96">
        <f>SUM(AF315+AF317+AF321)</f>
        <v>24526099</v>
      </c>
      <c r="AG314" s="96"/>
      <c r="AH314" s="96"/>
      <c r="AI314" s="96"/>
      <c r="AJ314" s="96"/>
      <c r="AK314" s="96"/>
      <c r="AL314" s="50"/>
      <c r="AM314" s="96">
        <f>SUM(AM315+AM317+AM321)</f>
        <v>4000000</v>
      </c>
      <c r="AN314" s="96"/>
      <c r="AO314" s="96"/>
      <c r="AP314" s="96"/>
      <c r="AQ314" s="96"/>
      <c r="AR314" s="96"/>
      <c r="AS314" s="50"/>
      <c r="AT314" s="96">
        <f>SUM(AM314+AF314)</f>
        <v>28526099</v>
      </c>
      <c r="AU314" s="96"/>
      <c r="AV314" s="96"/>
      <c r="AW314" s="96"/>
      <c r="AX314" s="96"/>
      <c r="AY314" s="96"/>
    </row>
    <row r="315" spans="1:46" ht="16.5">
      <c r="A315" s="95" t="s">
        <v>304</v>
      </c>
      <c r="B315" s="95"/>
      <c r="C315" s="95"/>
      <c r="D315" s="95"/>
      <c r="E315" s="56" t="s">
        <v>65</v>
      </c>
      <c r="F315" s="46"/>
      <c r="G315" s="5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56"/>
      <c r="AF315" s="96">
        <f>SUM(AF316:AF316)</f>
        <v>5000000</v>
      </c>
      <c r="AG315" s="96"/>
      <c r="AH315" s="96"/>
      <c r="AI315" s="96"/>
      <c r="AJ315" s="96"/>
      <c r="AK315" s="96"/>
      <c r="AL315" s="50"/>
      <c r="AM315" s="93">
        <f>SUM(AM316:AM316)</f>
        <v>0</v>
      </c>
      <c r="AN315" s="93"/>
      <c r="AO315" s="93"/>
      <c r="AP315" s="93"/>
      <c r="AQ315" s="93"/>
      <c r="AR315" s="93"/>
      <c r="AS315" s="50"/>
      <c r="AT315" s="50"/>
    </row>
    <row r="316" spans="1:46" ht="16.5">
      <c r="A316" s="94" t="s">
        <v>305</v>
      </c>
      <c r="B316" s="94"/>
      <c r="C316" s="94"/>
      <c r="D316" s="94"/>
      <c r="E316" s="50" t="s">
        <v>306</v>
      </c>
      <c r="G316" s="50"/>
      <c r="AE316" s="50"/>
      <c r="AF316" s="93">
        <v>5000000</v>
      </c>
      <c r="AG316" s="93"/>
      <c r="AH316" s="93"/>
      <c r="AI316" s="93"/>
      <c r="AJ316" s="93"/>
      <c r="AK316" s="93"/>
      <c r="AL316" s="50"/>
      <c r="AM316" s="93"/>
      <c r="AN316" s="93"/>
      <c r="AO316" s="93"/>
      <c r="AP316" s="93"/>
      <c r="AQ316" s="93"/>
      <c r="AR316" s="93"/>
      <c r="AS316" s="50"/>
      <c r="AT316" s="50"/>
    </row>
    <row r="317" spans="1:51" ht="16.5">
      <c r="A317" s="95" t="s">
        <v>307</v>
      </c>
      <c r="B317" s="95"/>
      <c r="C317" s="95"/>
      <c r="D317" s="95"/>
      <c r="E317" s="56" t="s">
        <v>309</v>
      </c>
      <c r="F317" s="46"/>
      <c r="G317" s="5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56"/>
      <c r="AF317" s="96">
        <f>SUM(AF318:AK320)</f>
        <v>13526099</v>
      </c>
      <c r="AG317" s="96"/>
      <c r="AH317" s="96"/>
      <c r="AI317" s="96"/>
      <c r="AJ317" s="96"/>
      <c r="AK317" s="96"/>
      <c r="AL317" s="50"/>
      <c r="AM317" s="93">
        <f>SUM(AM318:AR320)</f>
        <v>4000000</v>
      </c>
      <c r="AN317" s="93"/>
      <c r="AO317" s="93"/>
      <c r="AP317" s="93"/>
      <c r="AQ317" s="93"/>
      <c r="AR317" s="93"/>
      <c r="AS317" s="50"/>
      <c r="AT317" s="93">
        <f>SUM(AM317+AF317)</f>
        <v>17526099</v>
      </c>
      <c r="AU317" s="93"/>
      <c r="AV317" s="93"/>
      <c r="AW317" s="93"/>
      <c r="AX317" s="93"/>
      <c r="AY317" s="93"/>
    </row>
    <row r="318" spans="1:46" ht="16.5">
      <c r="A318" s="94" t="s">
        <v>308</v>
      </c>
      <c r="B318" s="94"/>
      <c r="C318" s="94"/>
      <c r="D318" s="94"/>
      <c r="E318" s="50" t="s">
        <v>66</v>
      </c>
      <c r="G318" s="50"/>
      <c r="AE318" s="50"/>
      <c r="AF318" s="93">
        <v>4000000</v>
      </c>
      <c r="AG318" s="93"/>
      <c r="AH318" s="93"/>
      <c r="AI318" s="93"/>
      <c r="AJ318" s="93"/>
      <c r="AK318" s="93"/>
      <c r="AL318" s="50"/>
      <c r="AM318" s="93"/>
      <c r="AN318" s="93"/>
      <c r="AO318" s="93"/>
      <c r="AP318" s="93"/>
      <c r="AQ318" s="93"/>
      <c r="AR318" s="93"/>
      <c r="AS318" s="50"/>
      <c r="AT318" s="50"/>
    </row>
    <row r="319" spans="1:46" ht="16.5">
      <c r="A319" s="94" t="s">
        <v>312</v>
      </c>
      <c r="B319" s="94"/>
      <c r="C319" s="94"/>
      <c r="D319" s="94"/>
      <c r="E319" s="50" t="s">
        <v>311</v>
      </c>
      <c r="G319" s="50"/>
      <c r="AE319" s="50"/>
      <c r="AF319" s="93">
        <v>1000000</v>
      </c>
      <c r="AG319" s="93"/>
      <c r="AH319" s="93"/>
      <c r="AI319" s="93"/>
      <c r="AJ319" s="93"/>
      <c r="AK319" s="93"/>
      <c r="AL319" s="50"/>
      <c r="AM319" s="93"/>
      <c r="AN319" s="93"/>
      <c r="AO319" s="93"/>
      <c r="AP319" s="93"/>
      <c r="AQ319" s="93"/>
      <c r="AR319" s="93"/>
      <c r="AS319" s="50"/>
      <c r="AT319" s="50"/>
    </row>
    <row r="320" spans="1:46" ht="16.5">
      <c r="A320" s="94" t="s">
        <v>313</v>
      </c>
      <c r="B320" s="94"/>
      <c r="C320" s="94"/>
      <c r="D320" s="94"/>
      <c r="E320" s="50" t="s">
        <v>319</v>
      </c>
      <c r="G320" s="50"/>
      <c r="AE320" s="50"/>
      <c r="AF320" s="93">
        <v>8526099</v>
      </c>
      <c r="AG320" s="93"/>
      <c r="AH320" s="93"/>
      <c r="AI320" s="93"/>
      <c r="AJ320" s="93"/>
      <c r="AK320" s="93"/>
      <c r="AL320" s="50"/>
      <c r="AM320" s="93">
        <v>4000000</v>
      </c>
      <c r="AN320" s="93"/>
      <c r="AO320" s="93"/>
      <c r="AP320" s="93"/>
      <c r="AQ320" s="93"/>
      <c r="AR320" s="93"/>
      <c r="AS320" s="50"/>
      <c r="AT320" s="50"/>
    </row>
    <row r="321" spans="1:51" ht="16.5">
      <c r="A321" s="95" t="s">
        <v>314</v>
      </c>
      <c r="B321" s="95"/>
      <c r="C321" s="95"/>
      <c r="D321" s="95"/>
      <c r="E321" s="56" t="s">
        <v>295</v>
      </c>
      <c r="F321" s="46"/>
      <c r="G321" s="5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56"/>
      <c r="AF321" s="96">
        <f>SUM(AF322:AK323)</f>
        <v>6000000</v>
      </c>
      <c r="AG321" s="96"/>
      <c r="AH321" s="96"/>
      <c r="AI321" s="96"/>
      <c r="AJ321" s="96"/>
      <c r="AK321" s="96"/>
      <c r="AL321" s="50"/>
      <c r="AM321" s="93">
        <f>SUM(AM322:AR323)</f>
        <v>0</v>
      </c>
      <c r="AN321" s="93"/>
      <c r="AO321" s="93"/>
      <c r="AP321" s="93"/>
      <c r="AQ321" s="93"/>
      <c r="AR321" s="93"/>
      <c r="AS321" s="50"/>
      <c r="AT321" s="93">
        <f>SUM(AM321+AF321)</f>
        <v>6000000</v>
      </c>
      <c r="AU321" s="93"/>
      <c r="AV321" s="93"/>
      <c r="AW321" s="93"/>
      <c r="AX321" s="93"/>
      <c r="AY321" s="93"/>
    </row>
    <row r="322" spans="1:46" ht="16.5">
      <c r="A322" s="94" t="s">
        <v>315</v>
      </c>
      <c r="B322" s="94"/>
      <c r="C322" s="94"/>
      <c r="D322" s="94"/>
      <c r="E322" s="50" t="s">
        <v>316</v>
      </c>
      <c r="G322" s="50"/>
      <c r="AE322" s="50"/>
      <c r="AF322" s="93">
        <v>3000000</v>
      </c>
      <c r="AG322" s="93"/>
      <c r="AH322" s="93"/>
      <c r="AI322" s="93"/>
      <c r="AJ322" s="93"/>
      <c r="AK322" s="93"/>
      <c r="AL322" s="50"/>
      <c r="AM322" s="93"/>
      <c r="AN322" s="93"/>
      <c r="AO322" s="93"/>
      <c r="AP322" s="93"/>
      <c r="AQ322" s="93"/>
      <c r="AR322" s="93"/>
      <c r="AS322" s="50"/>
      <c r="AT322" s="50"/>
    </row>
    <row r="323" spans="1:46" ht="16.5">
      <c r="A323" s="94" t="s">
        <v>317</v>
      </c>
      <c r="B323" s="94"/>
      <c r="C323" s="94"/>
      <c r="D323" s="94"/>
      <c r="E323" s="50" t="s">
        <v>318</v>
      </c>
      <c r="G323" s="50"/>
      <c r="AE323" s="50"/>
      <c r="AF323" s="93">
        <v>3000000</v>
      </c>
      <c r="AG323" s="93"/>
      <c r="AH323" s="93"/>
      <c r="AI323" s="93"/>
      <c r="AJ323" s="93"/>
      <c r="AK323" s="93"/>
      <c r="AL323" s="50"/>
      <c r="AM323" s="47"/>
      <c r="AN323" s="47"/>
      <c r="AO323" s="47"/>
      <c r="AP323" s="47"/>
      <c r="AQ323" s="47"/>
      <c r="AR323" s="47"/>
      <c r="AS323" s="50"/>
      <c r="AT323" s="50"/>
    </row>
    <row r="324" spans="1:46" ht="16.5">
      <c r="A324" s="23"/>
      <c r="B324" s="23"/>
      <c r="C324" s="23"/>
      <c r="D324" s="23"/>
      <c r="E324" s="50"/>
      <c r="G324" s="50"/>
      <c r="AE324" s="50"/>
      <c r="AF324" s="47"/>
      <c r="AG324" s="47"/>
      <c r="AH324" s="47"/>
      <c r="AI324" s="47"/>
      <c r="AJ324" s="47"/>
      <c r="AK324" s="47"/>
      <c r="AL324" s="50"/>
      <c r="AM324" s="47"/>
      <c r="AN324" s="47"/>
      <c r="AO324" s="47"/>
      <c r="AP324" s="47"/>
      <c r="AQ324" s="47"/>
      <c r="AR324" s="47"/>
      <c r="AS324" s="50"/>
      <c r="AT324" s="50"/>
    </row>
    <row r="325" spans="1:46" ht="16.5">
      <c r="A325" s="54"/>
      <c r="B325" s="50"/>
      <c r="E325" s="50"/>
      <c r="G325" s="50"/>
      <c r="AE325" s="50"/>
      <c r="AF325" s="93"/>
      <c r="AG325" s="93"/>
      <c r="AH325" s="93"/>
      <c r="AI325" s="93"/>
      <c r="AJ325" s="93"/>
      <c r="AK325" s="93"/>
      <c r="AL325" s="50"/>
      <c r="AM325" s="93"/>
      <c r="AN325" s="93"/>
      <c r="AO325" s="93"/>
      <c r="AP325" s="93"/>
      <c r="AQ325" s="93"/>
      <c r="AR325" s="93"/>
      <c r="AS325" s="50"/>
      <c r="AT325" s="50"/>
    </row>
    <row r="326" spans="1:51" ht="16.5">
      <c r="A326" s="95" t="s">
        <v>114</v>
      </c>
      <c r="B326" s="95"/>
      <c r="C326" s="95"/>
      <c r="D326" s="95"/>
      <c r="E326" s="56" t="s">
        <v>234</v>
      </c>
      <c r="G326" s="50"/>
      <c r="AE326" s="50"/>
      <c r="AF326" s="96">
        <f>SUM(AF327+AF331+AF336+AF340+AF343+AF345+AF347+AF349+AF352+AF354+AF356+AF359+AF361+AF363)</f>
        <v>343365391</v>
      </c>
      <c r="AG326" s="96"/>
      <c r="AH326" s="96"/>
      <c r="AI326" s="96"/>
      <c r="AJ326" s="96"/>
      <c r="AK326" s="96"/>
      <c r="AL326" s="50"/>
      <c r="AM326" s="96">
        <f>SUM(AM327+AM331+AM336+AM340+AM343+AM345+AM347+AM349+AM352+AM354+AM356+AM359+AM361+AM363)</f>
        <v>50800000</v>
      </c>
      <c r="AN326" s="96"/>
      <c r="AO326" s="96"/>
      <c r="AP326" s="96"/>
      <c r="AQ326" s="96"/>
      <c r="AR326" s="96"/>
      <c r="AS326" s="50"/>
      <c r="AT326" s="96">
        <f>SUM(AM326+AF326)</f>
        <v>394165391</v>
      </c>
      <c r="AU326" s="96"/>
      <c r="AV326" s="96"/>
      <c r="AW326" s="96"/>
      <c r="AX326" s="96"/>
      <c r="AY326" s="96"/>
    </row>
    <row r="327" spans="1:51" ht="16.5">
      <c r="A327" s="95" t="s">
        <v>329</v>
      </c>
      <c r="B327" s="95"/>
      <c r="C327" s="95"/>
      <c r="D327" s="95"/>
      <c r="E327" s="56" t="s">
        <v>202</v>
      </c>
      <c r="F327" s="46"/>
      <c r="G327" s="5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56"/>
      <c r="AF327" s="96">
        <f>SUM(AF328:AK330)</f>
        <v>45000000</v>
      </c>
      <c r="AG327" s="96"/>
      <c r="AH327" s="96"/>
      <c r="AI327" s="96"/>
      <c r="AJ327" s="96"/>
      <c r="AK327" s="96"/>
      <c r="AL327" s="50"/>
      <c r="AM327" s="93">
        <f>SUM(AM328:AR330)</f>
        <v>0</v>
      </c>
      <c r="AN327" s="93"/>
      <c r="AO327" s="93"/>
      <c r="AP327" s="93"/>
      <c r="AQ327" s="93"/>
      <c r="AR327" s="93"/>
      <c r="AS327" s="50"/>
      <c r="AT327" s="93">
        <f>SUM(AM327+AF327)</f>
        <v>45000000</v>
      </c>
      <c r="AU327" s="93"/>
      <c r="AV327" s="93"/>
      <c r="AW327" s="93"/>
      <c r="AX327" s="93"/>
      <c r="AY327" s="93"/>
    </row>
    <row r="328" spans="1:46" ht="16.5">
      <c r="A328" s="94" t="s">
        <v>406</v>
      </c>
      <c r="B328" s="94"/>
      <c r="C328" s="94"/>
      <c r="D328" s="94"/>
      <c r="E328" s="50" t="s">
        <v>121</v>
      </c>
      <c r="G328" s="50"/>
      <c r="AE328" s="50"/>
      <c r="AF328" s="93">
        <v>45000000</v>
      </c>
      <c r="AG328" s="93"/>
      <c r="AH328" s="93"/>
      <c r="AI328" s="93"/>
      <c r="AJ328" s="93"/>
      <c r="AK328" s="93"/>
      <c r="AL328" s="50"/>
      <c r="AM328" s="93"/>
      <c r="AN328" s="93"/>
      <c r="AO328" s="93"/>
      <c r="AP328" s="93"/>
      <c r="AQ328" s="93"/>
      <c r="AR328" s="93"/>
      <c r="AS328" s="50"/>
      <c r="AT328" s="50"/>
    </row>
    <row r="329" spans="1:46" ht="16.5">
      <c r="A329" s="94" t="s">
        <v>407</v>
      </c>
      <c r="B329" s="94"/>
      <c r="C329" s="94"/>
      <c r="D329" s="94"/>
      <c r="E329" s="50" t="s">
        <v>122</v>
      </c>
      <c r="G329" s="50"/>
      <c r="AE329" s="50"/>
      <c r="AF329" s="93"/>
      <c r="AG329" s="93"/>
      <c r="AH329" s="93"/>
      <c r="AI329" s="93"/>
      <c r="AJ329" s="93"/>
      <c r="AK329" s="93"/>
      <c r="AL329" s="50"/>
      <c r="AM329" s="93"/>
      <c r="AN329" s="93"/>
      <c r="AO329" s="93"/>
      <c r="AP329" s="93"/>
      <c r="AQ329" s="93"/>
      <c r="AR329" s="93"/>
      <c r="AS329" s="50"/>
      <c r="AT329" s="50"/>
    </row>
    <row r="330" spans="1:46" ht="16.5">
      <c r="A330" s="94" t="s">
        <v>408</v>
      </c>
      <c r="B330" s="94"/>
      <c r="C330" s="94"/>
      <c r="D330" s="94"/>
      <c r="E330" s="50" t="s">
        <v>123</v>
      </c>
      <c r="G330" s="50"/>
      <c r="AE330" s="50"/>
      <c r="AF330" s="93"/>
      <c r="AG330" s="93"/>
      <c r="AH330" s="93"/>
      <c r="AI330" s="93"/>
      <c r="AJ330" s="93"/>
      <c r="AK330" s="93"/>
      <c r="AL330" s="50"/>
      <c r="AM330" s="93"/>
      <c r="AN330" s="93"/>
      <c r="AO330" s="93"/>
      <c r="AP330" s="93"/>
      <c r="AQ330" s="93"/>
      <c r="AR330" s="93"/>
      <c r="AS330" s="50"/>
      <c r="AT330" s="50"/>
    </row>
    <row r="331" spans="1:51" ht="16.5">
      <c r="A331" s="95" t="s">
        <v>330</v>
      </c>
      <c r="B331" s="95"/>
      <c r="C331" s="95"/>
      <c r="D331" s="95"/>
      <c r="E331" s="56" t="s">
        <v>203</v>
      </c>
      <c r="F331" s="46"/>
      <c r="G331" s="5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56"/>
      <c r="AF331" s="96">
        <f>SUM(AF332:AK335)</f>
        <v>155000000</v>
      </c>
      <c r="AG331" s="96"/>
      <c r="AH331" s="96"/>
      <c r="AI331" s="96"/>
      <c r="AJ331" s="96"/>
      <c r="AK331" s="96"/>
      <c r="AL331" s="50"/>
      <c r="AM331" s="93">
        <f>SUM(AM332:AR335)</f>
        <v>30000000</v>
      </c>
      <c r="AN331" s="93"/>
      <c r="AO331" s="93"/>
      <c r="AP331" s="93"/>
      <c r="AQ331" s="93"/>
      <c r="AR331" s="93"/>
      <c r="AS331" s="50"/>
      <c r="AT331" s="93">
        <f>SUM(AM331+AF331)</f>
        <v>185000000</v>
      </c>
      <c r="AU331" s="93"/>
      <c r="AV331" s="93"/>
      <c r="AW331" s="93"/>
      <c r="AX331" s="93"/>
      <c r="AY331" s="93"/>
    </row>
    <row r="332" spans="1:46" ht="16.5">
      <c r="A332" s="94" t="s">
        <v>409</v>
      </c>
      <c r="B332" s="94"/>
      <c r="C332" s="94"/>
      <c r="D332" s="94"/>
      <c r="E332" s="50" t="s">
        <v>124</v>
      </c>
      <c r="G332" s="50"/>
      <c r="AE332" s="50"/>
      <c r="AF332" s="93">
        <v>55000000</v>
      </c>
      <c r="AG332" s="93"/>
      <c r="AH332" s="93"/>
      <c r="AI332" s="93"/>
      <c r="AJ332" s="93"/>
      <c r="AK332" s="93"/>
      <c r="AL332" s="50"/>
      <c r="AM332" s="93">
        <v>10000000</v>
      </c>
      <c r="AN332" s="93"/>
      <c r="AO332" s="93"/>
      <c r="AP332" s="93"/>
      <c r="AQ332" s="93"/>
      <c r="AR332" s="93"/>
      <c r="AS332" s="50"/>
      <c r="AT332" s="50"/>
    </row>
    <row r="333" spans="1:46" ht="16.5">
      <c r="A333" s="94" t="s">
        <v>413</v>
      </c>
      <c r="B333" s="94"/>
      <c r="C333" s="94"/>
      <c r="D333" s="94"/>
      <c r="E333" s="50" t="s">
        <v>125</v>
      </c>
      <c r="G333" s="50"/>
      <c r="AE333" s="50"/>
      <c r="AF333" s="93"/>
      <c r="AG333" s="93"/>
      <c r="AH333" s="93"/>
      <c r="AI333" s="93"/>
      <c r="AJ333" s="93"/>
      <c r="AK333" s="93"/>
      <c r="AL333" s="50"/>
      <c r="AM333" s="93">
        <v>20000000</v>
      </c>
      <c r="AN333" s="93"/>
      <c r="AO333" s="93"/>
      <c r="AP333" s="93"/>
      <c r="AQ333" s="93"/>
      <c r="AR333" s="93"/>
      <c r="AS333" s="50"/>
      <c r="AT333" s="50"/>
    </row>
    <row r="334" spans="1:46" ht="16.5">
      <c r="A334" s="94" t="s">
        <v>414</v>
      </c>
      <c r="B334" s="94"/>
      <c r="C334" s="94"/>
      <c r="D334" s="94"/>
      <c r="E334" s="50" t="s">
        <v>126</v>
      </c>
      <c r="G334" s="50"/>
      <c r="AE334" s="50"/>
      <c r="AF334" s="93"/>
      <c r="AG334" s="93"/>
      <c r="AH334" s="93"/>
      <c r="AI334" s="93"/>
      <c r="AJ334" s="93"/>
      <c r="AK334" s="93"/>
      <c r="AL334" s="50"/>
      <c r="AM334" s="93"/>
      <c r="AN334" s="93"/>
      <c r="AO334" s="93"/>
      <c r="AP334" s="93"/>
      <c r="AQ334" s="93"/>
      <c r="AR334" s="93"/>
      <c r="AS334" s="50"/>
      <c r="AT334" s="50"/>
    </row>
    <row r="335" spans="1:46" ht="16.5">
      <c r="A335" s="94" t="s">
        <v>415</v>
      </c>
      <c r="B335" s="94"/>
      <c r="C335" s="94"/>
      <c r="D335" s="94"/>
      <c r="E335" s="50" t="s">
        <v>235</v>
      </c>
      <c r="G335" s="50"/>
      <c r="AE335" s="50"/>
      <c r="AF335" s="93">
        <v>100000000</v>
      </c>
      <c r="AG335" s="93"/>
      <c r="AH335" s="93"/>
      <c r="AI335" s="93"/>
      <c r="AJ335" s="93"/>
      <c r="AK335" s="93"/>
      <c r="AL335" s="50"/>
      <c r="AM335" s="93"/>
      <c r="AN335" s="93"/>
      <c r="AO335" s="93"/>
      <c r="AP335" s="93"/>
      <c r="AQ335" s="93"/>
      <c r="AR335" s="93"/>
      <c r="AS335" s="50"/>
      <c r="AT335" s="50"/>
    </row>
    <row r="336" spans="1:51" ht="16.5">
      <c r="A336" s="95" t="s">
        <v>331</v>
      </c>
      <c r="B336" s="95"/>
      <c r="C336" s="95"/>
      <c r="D336" s="95"/>
      <c r="E336" s="56" t="s">
        <v>127</v>
      </c>
      <c r="F336" s="46"/>
      <c r="G336" s="5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56"/>
      <c r="AF336" s="96">
        <f>SUM(AF337:AK339)</f>
        <v>1000000</v>
      </c>
      <c r="AG336" s="96"/>
      <c r="AH336" s="96"/>
      <c r="AI336" s="96"/>
      <c r="AJ336" s="96"/>
      <c r="AK336" s="96"/>
      <c r="AL336" s="50"/>
      <c r="AM336" s="93">
        <f>SUM(AM337:AR339)</f>
        <v>0</v>
      </c>
      <c r="AN336" s="93"/>
      <c r="AO336" s="93"/>
      <c r="AP336" s="93"/>
      <c r="AQ336" s="93"/>
      <c r="AR336" s="93"/>
      <c r="AS336" s="50"/>
      <c r="AT336" s="93">
        <f>SUM(AM336+AF336)</f>
        <v>1000000</v>
      </c>
      <c r="AU336" s="93"/>
      <c r="AV336" s="93"/>
      <c r="AW336" s="93"/>
      <c r="AX336" s="93"/>
      <c r="AY336" s="93"/>
    </row>
    <row r="337" spans="1:46" ht="16.5">
      <c r="A337" s="94" t="s">
        <v>410</v>
      </c>
      <c r="B337" s="94"/>
      <c r="C337" s="94"/>
      <c r="D337" s="94"/>
      <c r="E337" s="50" t="s">
        <v>128</v>
      </c>
      <c r="G337" s="50"/>
      <c r="AE337" s="50"/>
      <c r="AF337" s="93">
        <v>1000000</v>
      </c>
      <c r="AG337" s="93"/>
      <c r="AH337" s="93"/>
      <c r="AI337" s="93"/>
      <c r="AJ337" s="93"/>
      <c r="AK337" s="93"/>
      <c r="AL337" s="50"/>
      <c r="AM337" s="93"/>
      <c r="AN337" s="93"/>
      <c r="AO337" s="93"/>
      <c r="AP337" s="93"/>
      <c r="AQ337" s="93"/>
      <c r="AR337" s="93"/>
      <c r="AS337" s="50"/>
      <c r="AT337" s="50"/>
    </row>
    <row r="338" spans="1:46" ht="16.5">
      <c r="A338" s="94" t="s">
        <v>411</v>
      </c>
      <c r="B338" s="94"/>
      <c r="C338" s="94"/>
      <c r="D338" s="94"/>
      <c r="E338" s="50" t="s">
        <v>129</v>
      </c>
      <c r="G338" s="50"/>
      <c r="AE338" s="50"/>
      <c r="AF338" s="93"/>
      <c r="AG338" s="93"/>
      <c r="AH338" s="93"/>
      <c r="AI338" s="93"/>
      <c r="AJ338" s="93"/>
      <c r="AK338" s="93"/>
      <c r="AL338" s="50"/>
      <c r="AM338" s="93"/>
      <c r="AN338" s="93"/>
      <c r="AO338" s="93"/>
      <c r="AP338" s="93"/>
      <c r="AQ338" s="93"/>
      <c r="AR338" s="93"/>
      <c r="AS338" s="50"/>
      <c r="AT338" s="50"/>
    </row>
    <row r="339" spans="1:46" ht="16.5">
      <c r="A339" s="94" t="s">
        <v>412</v>
      </c>
      <c r="B339" s="94"/>
      <c r="C339" s="94"/>
      <c r="D339" s="94"/>
      <c r="E339" s="50" t="s">
        <v>130</v>
      </c>
      <c r="G339" s="50"/>
      <c r="AE339" s="50"/>
      <c r="AF339" s="93"/>
      <c r="AG339" s="93"/>
      <c r="AH339" s="93"/>
      <c r="AI339" s="93"/>
      <c r="AJ339" s="93"/>
      <c r="AK339" s="93"/>
      <c r="AL339" s="50"/>
      <c r="AM339" s="93"/>
      <c r="AN339" s="93"/>
      <c r="AO339" s="93"/>
      <c r="AP339" s="93"/>
      <c r="AQ339" s="93"/>
      <c r="AR339" s="93"/>
      <c r="AS339" s="50"/>
      <c r="AT339" s="50"/>
    </row>
    <row r="340" spans="1:51" ht="16.5">
      <c r="A340" s="86" t="s">
        <v>332</v>
      </c>
      <c r="B340" s="86"/>
      <c r="C340" s="86"/>
      <c r="D340" s="86"/>
      <c r="E340" s="56" t="s">
        <v>131</v>
      </c>
      <c r="F340" s="46"/>
      <c r="G340" s="5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56"/>
      <c r="AF340" s="96">
        <f>SUM(AF341:AK342)</f>
        <v>500000</v>
      </c>
      <c r="AG340" s="96"/>
      <c r="AH340" s="96"/>
      <c r="AI340" s="96"/>
      <c r="AJ340" s="96"/>
      <c r="AK340" s="96"/>
      <c r="AL340" s="50"/>
      <c r="AM340" s="93">
        <f>SUM(AM341:AR342)</f>
        <v>10800000</v>
      </c>
      <c r="AN340" s="93"/>
      <c r="AO340" s="93"/>
      <c r="AP340" s="93"/>
      <c r="AQ340" s="93"/>
      <c r="AR340" s="93"/>
      <c r="AS340" s="50"/>
      <c r="AT340" s="93">
        <f>SUM(AM340+AF340)</f>
        <v>11300000</v>
      </c>
      <c r="AU340" s="93"/>
      <c r="AV340" s="93"/>
      <c r="AW340" s="93"/>
      <c r="AX340" s="93"/>
      <c r="AY340" s="93"/>
    </row>
    <row r="341" spans="1:46" ht="16.5">
      <c r="A341" s="87" t="s">
        <v>416</v>
      </c>
      <c r="B341" s="87"/>
      <c r="C341" s="87"/>
      <c r="D341" s="87"/>
      <c r="E341" s="50" t="s">
        <v>132</v>
      </c>
      <c r="G341" s="50"/>
      <c r="AE341" s="50"/>
      <c r="AF341" s="93">
        <v>500000</v>
      </c>
      <c r="AG341" s="93"/>
      <c r="AH341" s="93"/>
      <c r="AI341" s="93"/>
      <c r="AJ341" s="93"/>
      <c r="AK341" s="93"/>
      <c r="AL341" s="50"/>
      <c r="AM341" s="93"/>
      <c r="AN341" s="93"/>
      <c r="AO341" s="93"/>
      <c r="AP341" s="93"/>
      <c r="AQ341" s="93"/>
      <c r="AR341" s="93"/>
      <c r="AS341" s="50"/>
      <c r="AT341" s="50"/>
    </row>
    <row r="342" spans="1:46" ht="16.5">
      <c r="A342" s="87" t="s">
        <v>417</v>
      </c>
      <c r="B342" s="87"/>
      <c r="C342" s="87"/>
      <c r="D342" s="87"/>
      <c r="E342" s="50" t="s">
        <v>346</v>
      </c>
      <c r="G342" s="50"/>
      <c r="AE342" s="50"/>
      <c r="AF342" s="93"/>
      <c r="AG342" s="93"/>
      <c r="AH342" s="93"/>
      <c r="AI342" s="93"/>
      <c r="AJ342" s="93"/>
      <c r="AK342" s="93"/>
      <c r="AL342" s="50"/>
      <c r="AM342" s="93">
        <v>10800000</v>
      </c>
      <c r="AN342" s="93"/>
      <c r="AO342" s="93"/>
      <c r="AP342" s="93"/>
      <c r="AQ342" s="93"/>
      <c r="AR342" s="93"/>
      <c r="AS342" s="50"/>
      <c r="AT342" s="50"/>
    </row>
    <row r="343" spans="1:51" ht="16.5">
      <c r="A343" s="86" t="s">
        <v>333</v>
      </c>
      <c r="B343" s="86"/>
      <c r="C343" s="86"/>
      <c r="D343" s="86"/>
      <c r="E343" s="56" t="s">
        <v>209</v>
      </c>
      <c r="F343" s="46"/>
      <c r="G343" s="5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56"/>
      <c r="AF343" s="96">
        <f>SUM(AF344)</f>
        <v>25000000</v>
      </c>
      <c r="AG343" s="96"/>
      <c r="AH343" s="96"/>
      <c r="AI343" s="96"/>
      <c r="AJ343" s="96"/>
      <c r="AK343" s="96"/>
      <c r="AL343" s="50"/>
      <c r="AM343" s="93">
        <f>SUM(AM344)</f>
        <v>0</v>
      </c>
      <c r="AN343" s="93"/>
      <c r="AO343" s="93"/>
      <c r="AP343" s="93"/>
      <c r="AQ343" s="93"/>
      <c r="AR343" s="93"/>
      <c r="AS343" s="50"/>
      <c r="AT343" s="93">
        <f>SUM(AM343+AF343)</f>
        <v>25000000</v>
      </c>
      <c r="AU343" s="93"/>
      <c r="AV343" s="93"/>
      <c r="AW343" s="93"/>
      <c r="AX343" s="93"/>
      <c r="AY343" s="93"/>
    </row>
    <row r="344" spans="1:46" ht="16.5">
      <c r="A344" s="87" t="s">
        <v>418</v>
      </c>
      <c r="B344" s="87"/>
      <c r="C344" s="87"/>
      <c r="D344" s="87"/>
      <c r="E344" s="50" t="s">
        <v>232</v>
      </c>
      <c r="G344" s="50"/>
      <c r="AE344" s="50"/>
      <c r="AF344" s="93">
        <v>25000000</v>
      </c>
      <c r="AG344" s="93"/>
      <c r="AH344" s="93"/>
      <c r="AI344" s="93"/>
      <c r="AJ344" s="93"/>
      <c r="AK344" s="93"/>
      <c r="AM344" s="93"/>
      <c r="AN344" s="93"/>
      <c r="AO344" s="93"/>
      <c r="AP344" s="93"/>
      <c r="AQ344" s="93"/>
      <c r="AR344" s="93"/>
      <c r="AS344" s="50"/>
      <c r="AT344" s="50"/>
    </row>
    <row r="345" spans="1:51" ht="16.5">
      <c r="A345" s="86" t="s">
        <v>334</v>
      </c>
      <c r="B345" s="86"/>
      <c r="C345" s="86"/>
      <c r="D345" s="86"/>
      <c r="E345" s="26" t="s">
        <v>208</v>
      </c>
      <c r="G345" s="50"/>
      <c r="H345" s="50"/>
      <c r="AE345" s="50"/>
      <c r="AF345" s="93">
        <f>SUM(AF346)</f>
        <v>1000000</v>
      </c>
      <c r="AG345" s="93"/>
      <c r="AH345" s="93"/>
      <c r="AI345" s="93"/>
      <c r="AJ345" s="93"/>
      <c r="AK345" s="93"/>
      <c r="AL345" s="50"/>
      <c r="AM345" s="93">
        <f>SUM(AM346)</f>
        <v>0</v>
      </c>
      <c r="AN345" s="93"/>
      <c r="AO345" s="93"/>
      <c r="AP345" s="93"/>
      <c r="AQ345" s="93"/>
      <c r="AR345" s="93"/>
      <c r="AS345" s="50"/>
      <c r="AT345" s="93">
        <f>SUM(AM345+AF345)</f>
        <v>1000000</v>
      </c>
      <c r="AU345" s="93"/>
      <c r="AV345" s="93"/>
      <c r="AW345" s="93"/>
      <c r="AX345" s="93"/>
      <c r="AY345" s="93"/>
    </row>
    <row r="346" spans="1:46" ht="16.5">
      <c r="A346" s="87" t="s">
        <v>419</v>
      </c>
      <c r="B346" s="87"/>
      <c r="C346" s="87"/>
      <c r="D346" s="87"/>
      <c r="E346" s="50" t="s">
        <v>133</v>
      </c>
      <c r="G346" s="50"/>
      <c r="H346" s="50"/>
      <c r="AE346" s="50"/>
      <c r="AF346" s="93">
        <v>1000000</v>
      </c>
      <c r="AG346" s="93"/>
      <c r="AH346" s="93"/>
      <c r="AI346" s="93"/>
      <c r="AJ346" s="93"/>
      <c r="AK346" s="93"/>
      <c r="AL346" s="50"/>
      <c r="AM346" s="93"/>
      <c r="AN346" s="93"/>
      <c r="AO346" s="93"/>
      <c r="AP346" s="93"/>
      <c r="AQ346" s="93"/>
      <c r="AR346" s="93"/>
      <c r="AS346" s="50"/>
      <c r="AT346" s="50"/>
    </row>
    <row r="347" spans="1:51" ht="16.5">
      <c r="A347" s="86" t="s">
        <v>335</v>
      </c>
      <c r="B347" s="86"/>
      <c r="C347" s="86"/>
      <c r="D347" s="86"/>
      <c r="E347" s="56" t="s">
        <v>206</v>
      </c>
      <c r="F347" s="46"/>
      <c r="G347" s="46"/>
      <c r="H347" s="5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56"/>
      <c r="AF347" s="96">
        <f>SUM(AF348:AF348)</f>
        <v>1000000</v>
      </c>
      <c r="AG347" s="96"/>
      <c r="AH347" s="96"/>
      <c r="AI347" s="96"/>
      <c r="AJ347" s="96"/>
      <c r="AK347" s="96"/>
      <c r="AL347" s="50"/>
      <c r="AM347" s="93">
        <f>SUM(AM348:AM348)</f>
        <v>0</v>
      </c>
      <c r="AN347" s="93"/>
      <c r="AO347" s="93"/>
      <c r="AP347" s="93"/>
      <c r="AQ347" s="93"/>
      <c r="AR347" s="93"/>
      <c r="AS347" s="50"/>
      <c r="AT347" s="93">
        <f>SUM(AM347+AF347)</f>
        <v>1000000</v>
      </c>
      <c r="AU347" s="93"/>
      <c r="AV347" s="93"/>
      <c r="AW347" s="93"/>
      <c r="AX347" s="93"/>
      <c r="AY347" s="93"/>
    </row>
    <row r="348" spans="1:46" ht="16.5">
      <c r="A348" s="87" t="s">
        <v>420</v>
      </c>
      <c r="B348" s="87"/>
      <c r="C348" s="87"/>
      <c r="D348" s="87"/>
      <c r="E348" s="50" t="s">
        <v>321</v>
      </c>
      <c r="H348" s="50"/>
      <c r="AE348" s="50"/>
      <c r="AF348" s="93">
        <v>1000000</v>
      </c>
      <c r="AG348" s="93"/>
      <c r="AH348" s="93"/>
      <c r="AI348" s="93"/>
      <c r="AJ348" s="93"/>
      <c r="AK348" s="93"/>
      <c r="AL348" s="50"/>
      <c r="AM348" s="93"/>
      <c r="AN348" s="93"/>
      <c r="AO348" s="93"/>
      <c r="AP348" s="93"/>
      <c r="AQ348" s="93"/>
      <c r="AR348" s="93"/>
      <c r="AS348" s="50"/>
      <c r="AT348" s="50"/>
    </row>
    <row r="349" spans="1:51" ht="16.5">
      <c r="A349" s="86" t="s">
        <v>336</v>
      </c>
      <c r="B349" s="86"/>
      <c r="C349" s="86"/>
      <c r="D349" s="86"/>
      <c r="E349" s="56" t="s">
        <v>207</v>
      </c>
      <c r="F349" s="46"/>
      <c r="G349" s="46"/>
      <c r="H349" s="5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56"/>
      <c r="AF349" s="96">
        <f>SUM(AF350:AF351)</f>
        <v>500000</v>
      </c>
      <c r="AG349" s="96"/>
      <c r="AH349" s="96"/>
      <c r="AI349" s="96"/>
      <c r="AJ349" s="96"/>
      <c r="AK349" s="96"/>
      <c r="AL349" s="50"/>
      <c r="AM349" s="93">
        <f>SUM(AM350:AM351)</f>
        <v>0</v>
      </c>
      <c r="AN349" s="93"/>
      <c r="AO349" s="93"/>
      <c r="AP349" s="93"/>
      <c r="AQ349" s="93"/>
      <c r="AR349" s="93"/>
      <c r="AS349" s="50"/>
      <c r="AT349" s="93">
        <f>SUM(AM349+AF349)</f>
        <v>500000</v>
      </c>
      <c r="AU349" s="93"/>
      <c r="AV349" s="93"/>
      <c r="AW349" s="93"/>
      <c r="AX349" s="93"/>
      <c r="AY349" s="93"/>
    </row>
    <row r="350" spans="1:46" ht="16.5">
      <c r="A350" s="87" t="s">
        <v>421</v>
      </c>
      <c r="B350" s="87"/>
      <c r="C350" s="87"/>
      <c r="D350" s="87"/>
      <c r="E350" s="50" t="s">
        <v>135</v>
      </c>
      <c r="H350" s="50"/>
      <c r="AE350" s="50"/>
      <c r="AF350" s="93">
        <v>500000</v>
      </c>
      <c r="AG350" s="93"/>
      <c r="AH350" s="93"/>
      <c r="AI350" s="93"/>
      <c r="AJ350" s="93"/>
      <c r="AK350" s="93"/>
      <c r="AL350" s="50"/>
      <c r="AM350" s="93"/>
      <c r="AN350" s="93"/>
      <c r="AO350" s="93"/>
      <c r="AP350" s="93"/>
      <c r="AQ350" s="93"/>
      <c r="AR350" s="93"/>
      <c r="AS350" s="50"/>
      <c r="AT350" s="50"/>
    </row>
    <row r="351" spans="1:46" ht="16.5">
      <c r="A351" s="87" t="s">
        <v>422</v>
      </c>
      <c r="B351" s="87"/>
      <c r="C351" s="87"/>
      <c r="D351" s="87"/>
      <c r="E351" s="50" t="s">
        <v>136</v>
      </c>
      <c r="H351" s="50"/>
      <c r="AE351" s="50"/>
      <c r="AF351" s="93"/>
      <c r="AG351" s="93"/>
      <c r="AH351" s="93"/>
      <c r="AI351" s="93"/>
      <c r="AJ351" s="93"/>
      <c r="AK351" s="93"/>
      <c r="AL351" s="50"/>
      <c r="AM351" s="93"/>
      <c r="AN351" s="93"/>
      <c r="AO351" s="93"/>
      <c r="AP351" s="93"/>
      <c r="AQ351" s="93"/>
      <c r="AR351" s="93"/>
      <c r="AS351" s="50"/>
      <c r="AT351" s="50"/>
    </row>
    <row r="352" spans="1:51" ht="16.5">
      <c r="A352" s="86" t="s">
        <v>337</v>
      </c>
      <c r="B352" s="86"/>
      <c r="C352" s="86"/>
      <c r="D352" s="86"/>
      <c r="E352" s="56" t="s">
        <v>137</v>
      </c>
      <c r="F352" s="46"/>
      <c r="G352" s="46"/>
      <c r="H352" s="5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56"/>
      <c r="AF352" s="96">
        <f>SUM(AF353:AF353)</f>
        <v>53000000</v>
      </c>
      <c r="AG352" s="96"/>
      <c r="AH352" s="96"/>
      <c r="AI352" s="96"/>
      <c r="AJ352" s="96"/>
      <c r="AK352" s="96"/>
      <c r="AL352" s="50"/>
      <c r="AM352" s="93">
        <f>SUM(AM353:AM353)</f>
        <v>0</v>
      </c>
      <c r="AN352" s="93"/>
      <c r="AO352" s="93"/>
      <c r="AP352" s="93"/>
      <c r="AQ352" s="93"/>
      <c r="AR352" s="93"/>
      <c r="AS352" s="50"/>
      <c r="AT352" s="93">
        <f>SUM(AM352+AF352)</f>
        <v>53000000</v>
      </c>
      <c r="AU352" s="93"/>
      <c r="AV352" s="93"/>
      <c r="AW352" s="93"/>
      <c r="AX352" s="93"/>
      <c r="AY352" s="93"/>
    </row>
    <row r="353" spans="1:46" ht="16.5">
      <c r="A353" s="87" t="s">
        <v>423</v>
      </c>
      <c r="B353" s="87"/>
      <c r="C353" s="87"/>
      <c r="D353" s="87"/>
      <c r="E353" s="50" t="s">
        <v>233</v>
      </c>
      <c r="H353" s="50"/>
      <c r="AE353" s="50"/>
      <c r="AF353" s="93">
        <v>53000000</v>
      </c>
      <c r="AG353" s="93"/>
      <c r="AH353" s="93"/>
      <c r="AI353" s="93"/>
      <c r="AJ353" s="93"/>
      <c r="AK353" s="93"/>
      <c r="AL353" s="50"/>
      <c r="AM353" s="93"/>
      <c r="AN353" s="93"/>
      <c r="AO353" s="93"/>
      <c r="AP353" s="93"/>
      <c r="AQ353" s="93"/>
      <c r="AR353" s="93"/>
      <c r="AS353" s="50"/>
      <c r="AT353" s="50"/>
    </row>
    <row r="354" spans="1:51" ht="16.5">
      <c r="A354" s="86" t="s">
        <v>338</v>
      </c>
      <c r="B354" s="86"/>
      <c r="C354" s="86"/>
      <c r="D354" s="86"/>
      <c r="E354" s="56" t="s">
        <v>138</v>
      </c>
      <c r="F354" s="46"/>
      <c r="G354" s="46"/>
      <c r="H354" s="5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56"/>
      <c r="AF354" s="96">
        <f>SUM(AF355:AF355)</f>
        <v>10000000</v>
      </c>
      <c r="AG354" s="96"/>
      <c r="AH354" s="96"/>
      <c r="AI354" s="96"/>
      <c r="AJ354" s="96"/>
      <c r="AK354" s="96"/>
      <c r="AL354" s="50"/>
      <c r="AM354" s="93">
        <f>SUM(AM355:AM355)</f>
        <v>0</v>
      </c>
      <c r="AN354" s="93"/>
      <c r="AO354" s="93"/>
      <c r="AP354" s="93"/>
      <c r="AQ354" s="93"/>
      <c r="AR354" s="93"/>
      <c r="AS354" s="50"/>
      <c r="AT354" s="93">
        <f>SUM(AM354+AF354)</f>
        <v>10000000</v>
      </c>
      <c r="AU354" s="93"/>
      <c r="AV354" s="93"/>
      <c r="AW354" s="93"/>
      <c r="AX354" s="93"/>
      <c r="AY354" s="93"/>
    </row>
    <row r="355" spans="1:46" ht="16.5">
      <c r="A355" s="87" t="s">
        <v>424</v>
      </c>
      <c r="B355" s="87"/>
      <c r="C355" s="87"/>
      <c r="D355" s="87"/>
      <c r="E355" s="50" t="s">
        <v>139</v>
      </c>
      <c r="H355" s="50"/>
      <c r="AE355" s="50"/>
      <c r="AF355" s="93">
        <v>10000000</v>
      </c>
      <c r="AG355" s="93"/>
      <c r="AH355" s="93"/>
      <c r="AI355" s="93"/>
      <c r="AJ355" s="93"/>
      <c r="AK355" s="93"/>
      <c r="AL355" s="50"/>
      <c r="AM355" s="93"/>
      <c r="AN355" s="93"/>
      <c r="AO355" s="93"/>
      <c r="AP355" s="93"/>
      <c r="AQ355" s="93"/>
      <c r="AR355" s="93"/>
      <c r="AS355" s="50"/>
      <c r="AT355" s="50"/>
    </row>
    <row r="356" spans="1:51" ht="16.5">
      <c r="A356" s="86" t="s">
        <v>1</v>
      </c>
      <c r="B356" s="86"/>
      <c r="C356" s="86"/>
      <c r="D356" s="86"/>
      <c r="E356" s="56" t="s">
        <v>140</v>
      </c>
      <c r="F356" s="46"/>
      <c r="G356" s="46"/>
      <c r="H356" s="5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56"/>
      <c r="AF356" s="96">
        <f>SUM(AF357:AK358)</f>
        <v>22865391</v>
      </c>
      <c r="AG356" s="96"/>
      <c r="AH356" s="96"/>
      <c r="AI356" s="96"/>
      <c r="AJ356" s="96"/>
      <c r="AK356" s="96"/>
      <c r="AL356" s="50"/>
      <c r="AM356" s="93">
        <f>SUM(AM357:AR358)</f>
        <v>10000000</v>
      </c>
      <c r="AN356" s="93"/>
      <c r="AO356" s="93"/>
      <c r="AP356" s="93"/>
      <c r="AQ356" s="93"/>
      <c r="AR356" s="93"/>
      <c r="AS356" s="50"/>
      <c r="AT356" s="93">
        <f>SUM(AM356+AF356)</f>
        <v>32865391</v>
      </c>
      <c r="AU356" s="93"/>
      <c r="AV356" s="93"/>
      <c r="AW356" s="93"/>
      <c r="AX356" s="93"/>
      <c r="AY356" s="93"/>
    </row>
    <row r="357" spans="1:46" ht="16.5">
      <c r="A357" s="87" t="s">
        <v>425</v>
      </c>
      <c r="B357" s="87"/>
      <c r="C357" s="87"/>
      <c r="D357" s="87"/>
      <c r="E357" s="50" t="s">
        <v>320</v>
      </c>
      <c r="H357" s="50"/>
      <c r="AE357" s="50"/>
      <c r="AF357" s="93">
        <v>22865391</v>
      </c>
      <c r="AG357" s="93"/>
      <c r="AH357" s="93"/>
      <c r="AI357" s="93"/>
      <c r="AJ357" s="93"/>
      <c r="AK357" s="93"/>
      <c r="AL357" s="50"/>
      <c r="AM357" s="93">
        <v>10000000</v>
      </c>
      <c r="AN357" s="93"/>
      <c r="AO357" s="93"/>
      <c r="AP357" s="93"/>
      <c r="AQ357" s="93"/>
      <c r="AR357" s="93"/>
      <c r="AS357" s="50"/>
      <c r="AT357" s="50"/>
    </row>
    <row r="358" spans="1:46" ht="16.5">
      <c r="A358" s="87" t="s">
        <v>426</v>
      </c>
      <c r="B358" s="87"/>
      <c r="C358" s="87"/>
      <c r="D358" s="87"/>
      <c r="E358" s="50" t="s">
        <v>141</v>
      </c>
      <c r="H358" s="50"/>
      <c r="AE358" s="50"/>
      <c r="AF358" s="93"/>
      <c r="AG358" s="93"/>
      <c r="AH358" s="93"/>
      <c r="AI358" s="93"/>
      <c r="AJ358" s="93"/>
      <c r="AK358" s="93"/>
      <c r="AL358" s="50"/>
      <c r="AM358" s="93"/>
      <c r="AN358" s="93"/>
      <c r="AO358" s="93"/>
      <c r="AP358" s="93"/>
      <c r="AQ358" s="93"/>
      <c r="AR358" s="93"/>
      <c r="AS358" s="50"/>
      <c r="AT358" s="50"/>
    </row>
    <row r="359" spans="1:51" ht="16.5">
      <c r="A359" s="86" t="s">
        <v>340</v>
      </c>
      <c r="B359" s="86"/>
      <c r="C359" s="86"/>
      <c r="D359" s="86"/>
      <c r="E359" s="56" t="s">
        <v>204</v>
      </c>
      <c r="F359" s="46"/>
      <c r="G359" s="46"/>
      <c r="H359" s="5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56"/>
      <c r="AF359" s="96">
        <f>SUM(AF360)</f>
        <v>5000000</v>
      </c>
      <c r="AG359" s="96"/>
      <c r="AH359" s="96"/>
      <c r="AI359" s="96"/>
      <c r="AJ359" s="96"/>
      <c r="AK359" s="96"/>
      <c r="AL359" s="50"/>
      <c r="AM359" s="93">
        <f>SUM(AM360)</f>
        <v>0</v>
      </c>
      <c r="AN359" s="93"/>
      <c r="AO359" s="93"/>
      <c r="AP359" s="93"/>
      <c r="AQ359" s="93"/>
      <c r="AR359" s="93"/>
      <c r="AS359" s="50"/>
      <c r="AT359" s="93">
        <f>SUM(AM359+AF359)</f>
        <v>5000000</v>
      </c>
      <c r="AU359" s="93"/>
      <c r="AV359" s="93"/>
      <c r="AW359" s="93"/>
      <c r="AX359" s="93"/>
      <c r="AY359" s="93"/>
    </row>
    <row r="360" spans="1:46" ht="16.5">
      <c r="A360" s="87" t="s">
        <v>427</v>
      </c>
      <c r="B360" s="87"/>
      <c r="C360" s="87"/>
      <c r="D360" s="87"/>
      <c r="E360" s="50" t="s">
        <v>205</v>
      </c>
      <c r="H360" s="50"/>
      <c r="AE360" s="50"/>
      <c r="AF360" s="93">
        <v>5000000</v>
      </c>
      <c r="AG360" s="93"/>
      <c r="AH360" s="93"/>
      <c r="AI360" s="93"/>
      <c r="AJ360" s="93"/>
      <c r="AK360" s="93"/>
      <c r="AL360" s="50"/>
      <c r="AM360" s="47"/>
      <c r="AN360" s="47"/>
      <c r="AO360" s="47"/>
      <c r="AP360" s="47"/>
      <c r="AQ360" s="47"/>
      <c r="AR360" s="47"/>
      <c r="AS360" s="50"/>
      <c r="AT360" s="50"/>
    </row>
    <row r="361" spans="1:51" ht="16.5">
      <c r="A361" s="86" t="s">
        <v>341</v>
      </c>
      <c r="B361" s="86"/>
      <c r="C361" s="86"/>
      <c r="D361" s="86"/>
      <c r="E361" s="56" t="s">
        <v>210</v>
      </c>
      <c r="F361" s="46"/>
      <c r="G361" s="46"/>
      <c r="H361" s="5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56"/>
      <c r="AF361" s="96">
        <f>SUM(AF362)</f>
        <v>20500000</v>
      </c>
      <c r="AG361" s="96"/>
      <c r="AH361" s="96"/>
      <c r="AI361" s="96"/>
      <c r="AJ361" s="96"/>
      <c r="AK361" s="96"/>
      <c r="AL361" s="50"/>
      <c r="AM361" s="93">
        <f>SUM(AM362)</f>
        <v>0</v>
      </c>
      <c r="AN361" s="93"/>
      <c r="AO361" s="93"/>
      <c r="AP361" s="93"/>
      <c r="AQ361" s="93"/>
      <c r="AR361" s="93"/>
      <c r="AS361" s="50"/>
      <c r="AT361" s="93">
        <f>SUM(AM361+AF361)</f>
        <v>20500000</v>
      </c>
      <c r="AU361" s="93"/>
      <c r="AV361" s="93"/>
      <c r="AW361" s="93"/>
      <c r="AX361" s="93"/>
      <c r="AY361" s="93"/>
    </row>
    <row r="362" spans="1:46" ht="16.5">
      <c r="A362" s="87" t="s">
        <v>428</v>
      </c>
      <c r="B362" s="87"/>
      <c r="C362" s="87"/>
      <c r="D362" s="87"/>
      <c r="E362" s="50" t="s">
        <v>211</v>
      </c>
      <c r="H362" s="50"/>
      <c r="AE362" s="50"/>
      <c r="AF362" s="93">
        <v>20500000</v>
      </c>
      <c r="AG362" s="93"/>
      <c r="AH362" s="93"/>
      <c r="AI362" s="93"/>
      <c r="AJ362" s="93"/>
      <c r="AK362" s="93"/>
      <c r="AL362" s="50"/>
      <c r="AM362" s="47"/>
      <c r="AN362" s="47"/>
      <c r="AO362" s="47"/>
      <c r="AP362" s="47"/>
      <c r="AQ362" s="47"/>
      <c r="AR362" s="47"/>
      <c r="AS362" s="50"/>
      <c r="AT362" s="50"/>
    </row>
    <row r="363" spans="1:51" ht="16.5">
      <c r="A363" s="86" t="s">
        <v>342</v>
      </c>
      <c r="B363" s="86"/>
      <c r="C363" s="86"/>
      <c r="D363" s="86"/>
      <c r="E363" s="56" t="s">
        <v>212</v>
      </c>
      <c r="F363" s="46"/>
      <c r="G363" s="46"/>
      <c r="H363" s="5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56"/>
      <c r="AF363" s="96">
        <f>SUM(AF364)</f>
        <v>3000000</v>
      </c>
      <c r="AG363" s="96"/>
      <c r="AH363" s="96"/>
      <c r="AI363" s="96"/>
      <c r="AJ363" s="96"/>
      <c r="AK363" s="96"/>
      <c r="AL363" s="50"/>
      <c r="AM363" s="93">
        <f>SUM(AM364)</f>
        <v>0</v>
      </c>
      <c r="AN363" s="93"/>
      <c r="AO363" s="93"/>
      <c r="AP363" s="93"/>
      <c r="AQ363" s="93"/>
      <c r="AR363" s="93"/>
      <c r="AS363" s="50"/>
      <c r="AT363" s="93">
        <f>SUM(AM363+AF363)</f>
        <v>3000000</v>
      </c>
      <c r="AU363" s="93"/>
      <c r="AV363" s="93"/>
      <c r="AW363" s="93"/>
      <c r="AX363" s="93"/>
      <c r="AY363" s="93"/>
    </row>
    <row r="364" spans="1:46" ht="16.5">
      <c r="A364" s="87" t="s">
        <v>429</v>
      </c>
      <c r="B364" s="87"/>
      <c r="C364" s="87"/>
      <c r="D364" s="87"/>
      <c r="E364" s="50" t="s">
        <v>327</v>
      </c>
      <c r="H364" s="50"/>
      <c r="AE364" s="50"/>
      <c r="AF364" s="93">
        <v>3000000</v>
      </c>
      <c r="AG364" s="93"/>
      <c r="AH364" s="93"/>
      <c r="AI364" s="93"/>
      <c r="AJ364" s="93"/>
      <c r="AK364" s="93"/>
      <c r="AL364" s="50"/>
      <c r="AM364" s="47"/>
      <c r="AN364" s="47"/>
      <c r="AO364" s="47"/>
      <c r="AP364" s="47"/>
      <c r="AQ364" s="47"/>
      <c r="AR364" s="47"/>
      <c r="AS364" s="50"/>
      <c r="AT364" s="50"/>
    </row>
    <row r="365" spans="1:46" ht="16.5">
      <c r="A365" s="52"/>
      <c r="B365" s="50"/>
      <c r="E365" s="50"/>
      <c r="H365" s="50"/>
      <c r="AE365" s="50"/>
      <c r="AF365" s="93"/>
      <c r="AG365" s="93"/>
      <c r="AH365" s="93"/>
      <c r="AI365" s="93"/>
      <c r="AJ365" s="93"/>
      <c r="AK365" s="93"/>
      <c r="AL365" s="50"/>
      <c r="AM365" s="93"/>
      <c r="AN365" s="93"/>
      <c r="AO365" s="93"/>
      <c r="AP365" s="93"/>
      <c r="AQ365" s="93"/>
      <c r="AR365" s="93"/>
      <c r="AS365" s="50"/>
      <c r="AT365" s="50"/>
    </row>
    <row r="366" spans="1:51" ht="16.5">
      <c r="A366" s="86" t="s">
        <v>343</v>
      </c>
      <c r="B366" s="86"/>
      <c r="C366" s="86"/>
      <c r="D366" s="86"/>
      <c r="E366" s="56" t="s">
        <v>142</v>
      </c>
      <c r="H366" s="50"/>
      <c r="AE366" s="50"/>
      <c r="AF366" s="96">
        <f>SUM(AF367:AF367)</f>
        <v>43301940</v>
      </c>
      <c r="AG366" s="96"/>
      <c r="AH366" s="96"/>
      <c r="AI366" s="96"/>
      <c r="AJ366" s="96"/>
      <c r="AK366" s="96"/>
      <c r="AL366" s="50"/>
      <c r="AM366" s="93">
        <f>SUM(AM367:AM367)</f>
        <v>8076184</v>
      </c>
      <c r="AN366" s="93"/>
      <c r="AO366" s="93"/>
      <c r="AP366" s="93"/>
      <c r="AQ366" s="93"/>
      <c r="AR366" s="93"/>
      <c r="AS366" s="50"/>
      <c r="AT366" s="96">
        <f>SUM(AM366+AF366)</f>
        <v>51378124</v>
      </c>
      <c r="AU366" s="96"/>
      <c r="AV366" s="96"/>
      <c r="AW366" s="96"/>
      <c r="AX366" s="96"/>
      <c r="AY366" s="96"/>
    </row>
    <row r="367" spans="1:46" ht="16.5">
      <c r="A367" s="87" t="s">
        <v>0</v>
      </c>
      <c r="B367" s="87"/>
      <c r="C367" s="87"/>
      <c r="D367" s="87"/>
      <c r="E367" s="50" t="s">
        <v>214</v>
      </c>
      <c r="H367" s="50"/>
      <c r="AE367" s="50"/>
      <c r="AF367" s="93">
        <v>43301940</v>
      </c>
      <c r="AG367" s="93"/>
      <c r="AH367" s="93"/>
      <c r="AI367" s="93"/>
      <c r="AJ367" s="93"/>
      <c r="AK367" s="93"/>
      <c r="AL367" s="56"/>
      <c r="AM367" s="93">
        <v>8076184</v>
      </c>
      <c r="AN367" s="93"/>
      <c r="AO367" s="93"/>
      <c r="AP367" s="93"/>
      <c r="AQ367" s="93"/>
      <c r="AR367" s="93"/>
      <c r="AS367" s="50"/>
      <c r="AT367" s="50"/>
    </row>
    <row r="369" spans="1:51" ht="16.5">
      <c r="A369" s="83" t="s">
        <v>390</v>
      </c>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83"/>
      <c r="AY369" s="83"/>
    </row>
    <row r="370" spans="1:51" ht="16.5">
      <c r="A370" s="83" t="s">
        <v>67</v>
      </c>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c r="AX370" s="83"/>
      <c r="AY370" s="83"/>
    </row>
    <row r="371" spans="1:5" ht="16.5">
      <c r="A371" s="65"/>
      <c r="B371" s="65"/>
      <c r="C371" s="66"/>
      <c r="D371" s="66"/>
      <c r="E371" s="66"/>
    </row>
    <row r="372" spans="1:51" ht="16.5">
      <c r="A372" s="81" t="s">
        <v>19</v>
      </c>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row>
    <row r="373" spans="1:51" ht="16.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row>
    <row r="374" spans="1:5" ht="10.5" customHeight="1">
      <c r="A374" s="67"/>
      <c r="B374" s="67"/>
      <c r="C374" s="67"/>
      <c r="D374" s="67"/>
      <c r="E374" s="67"/>
    </row>
    <row r="375" spans="1:51" ht="16.5">
      <c r="A375" s="83" t="s">
        <v>391</v>
      </c>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row>
    <row r="376" spans="1:51" ht="16.5">
      <c r="A376" s="83" t="s">
        <v>392</v>
      </c>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c r="AX376" s="83"/>
      <c r="AY376" s="83"/>
    </row>
    <row r="377" spans="1:5" ht="12" customHeight="1">
      <c r="A377" s="68"/>
      <c r="B377" s="68"/>
      <c r="C377" s="68"/>
      <c r="D377" s="68"/>
      <c r="E377" s="68"/>
    </row>
    <row r="378" spans="1:51" ht="16.5">
      <c r="A378" s="81" t="s">
        <v>20</v>
      </c>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row>
    <row r="379" spans="1:51" ht="16.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row>
    <row r="380" spans="1:5" ht="6.75" customHeight="1">
      <c r="A380" s="69"/>
      <c r="B380" s="69"/>
      <c r="C380" s="69"/>
      <c r="D380" s="69"/>
      <c r="E380" s="69"/>
    </row>
    <row r="381" spans="1:51" ht="16.5">
      <c r="A381" s="82" t="s">
        <v>402</v>
      </c>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row>
    <row r="382" spans="1:51" ht="16.5">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row>
    <row r="383" spans="1:51" ht="16.5">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row>
    <row r="384" spans="1:51" ht="6"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row>
    <row r="385" spans="1:51" ht="16.5">
      <c r="A385" s="83" t="s">
        <v>394</v>
      </c>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c r="AX385" s="83"/>
      <c r="AY385" s="83"/>
    </row>
    <row r="386" spans="1:51" ht="16.5">
      <c r="A386" s="83" t="s">
        <v>395</v>
      </c>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c r="AX386" s="83"/>
      <c r="AY386" s="83"/>
    </row>
    <row r="387" spans="1:5" ht="16.5">
      <c r="A387" s="68"/>
      <c r="B387" s="68"/>
      <c r="C387" s="68"/>
      <c r="D387" s="68"/>
      <c r="E387" s="68"/>
    </row>
    <row r="388" spans="1:51" ht="16.5">
      <c r="A388" s="81" t="s">
        <v>21</v>
      </c>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c r="AY388" s="82"/>
    </row>
    <row r="389" spans="1:51" ht="16.5">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c r="AY389" s="82"/>
    </row>
    <row r="390" spans="1:51" ht="6"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row>
    <row r="391" spans="1:51" ht="16.5" customHeight="1">
      <c r="A391" s="81" t="s">
        <v>15</v>
      </c>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c r="AY391" s="82"/>
    </row>
    <row r="392" spans="1:51" ht="16.5">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c r="AY392" s="82"/>
    </row>
    <row r="393" spans="1:51" ht="16.5">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c r="AY393" s="82"/>
    </row>
    <row r="394" spans="1:51" ht="16.5">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row>
    <row r="395" spans="1:51" ht="16.5">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row>
    <row r="396" spans="1:51" ht="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row>
    <row r="397" spans="1:51" ht="16.5" customHeight="1">
      <c r="A397" s="81" t="s">
        <v>2</v>
      </c>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row>
    <row r="398" spans="1:51" ht="16.5">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row>
    <row r="399" spans="1:51" ht="6.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row>
    <row r="400" spans="1:51" ht="16.5" customHeight="1">
      <c r="A400" s="81" t="s">
        <v>3</v>
      </c>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c r="AY400" s="82"/>
    </row>
    <row r="401" spans="1:51" ht="16.5">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row>
    <row r="402" spans="1:5" ht="16.5">
      <c r="A402" s="65"/>
      <c r="B402" s="65"/>
      <c r="C402" s="66"/>
      <c r="D402" s="66"/>
      <c r="E402" s="66"/>
    </row>
    <row r="403" spans="1:51" ht="16.5">
      <c r="A403" s="83" t="s">
        <v>394</v>
      </c>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row>
    <row r="404" spans="1:51" ht="16.5">
      <c r="A404" s="83" t="s">
        <v>396</v>
      </c>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row>
    <row r="405" spans="1:5" ht="16.5">
      <c r="A405" s="68"/>
      <c r="B405" s="68"/>
      <c r="C405" s="68"/>
      <c r="D405" s="68"/>
      <c r="E405" s="68"/>
    </row>
    <row r="406" spans="1:51" ht="16.5" customHeight="1">
      <c r="A406" s="81" t="s">
        <v>22</v>
      </c>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c r="AY406" s="82"/>
    </row>
    <row r="407" spans="1:51" ht="16.5">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c r="AY407" s="82"/>
    </row>
    <row r="408" spans="1:51" ht="16.5">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c r="AY408" s="82"/>
    </row>
    <row r="409" spans="1:51" ht="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row>
    <row r="410" spans="1:51" ht="16.5" customHeight="1">
      <c r="A410" s="82" t="s">
        <v>397</v>
      </c>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row>
    <row r="411" spans="1:51" ht="16.5">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2"/>
    </row>
    <row r="412" spans="1:51" ht="16.5">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c r="AY412" s="82"/>
    </row>
    <row r="413" spans="1:51" ht="16.5">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c r="AY413" s="82"/>
    </row>
    <row r="414" spans="1:51" ht="8.2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row>
    <row r="415" spans="1:51" ht="16.5">
      <c r="A415" s="81" t="s">
        <v>23</v>
      </c>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c r="AY415" s="82"/>
    </row>
    <row r="416" spans="1:51" ht="16.5">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c r="AY416" s="82"/>
    </row>
    <row r="417" spans="1:51" ht="8.2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row>
    <row r="418" spans="1:51" ht="16.5">
      <c r="A418" s="82" t="s">
        <v>4</v>
      </c>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c r="AY418" s="82"/>
    </row>
    <row r="419" spans="1:51" ht="16.5">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c r="AY419" s="82"/>
    </row>
    <row r="420" spans="1:5" ht="8.25" customHeight="1">
      <c r="A420" s="69"/>
      <c r="B420" s="69"/>
      <c r="C420" s="69"/>
      <c r="D420" s="69"/>
      <c r="E420" s="69"/>
    </row>
    <row r="421" spans="1:51" ht="16.5">
      <c r="A421" s="81" t="s">
        <v>5</v>
      </c>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c r="AY421" s="82"/>
    </row>
    <row r="422" spans="1:51" ht="16.5">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row>
    <row r="423" spans="1:5" ht="7.5" customHeight="1">
      <c r="A423" s="69"/>
      <c r="B423" s="69"/>
      <c r="C423" s="69"/>
      <c r="D423" s="69"/>
      <c r="E423" s="69"/>
    </row>
    <row r="424" spans="1:51" ht="16.5" customHeight="1">
      <c r="A424" s="81" t="s">
        <v>24</v>
      </c>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row>
    <row r="425" spans="1:51" ht="16.5">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c r="AY425" s="82"/>
    </row>
    <row r="426" spans="1:51" ht="16.5">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c r="AY426" s="82"/>
    </row>
    <row r="427" spans="1:51" ht="16.5">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row>
    <row r="428" spans="1:5" ht="9" customHeight="1">
      <c r="A428" s="69"/>
      <c r="B428" s="69"/>
      <c r="C428" s="69"/>
      <c r="D428" s="69"/>
      <c r="E428" s="69"/>
    </row>
    <row r="429" spans="1:51" ht="16.5" customHeight="1">
      <c r="A429" s="81" t="s">
        <v>25</v>
      </c>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row>
    <row r="430" spans="1:51" ht="16.5">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c r="AY430" s="82"/>
    </row>
    <row r="431" spans="1:51" ht="16.5">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row>
    <row r="432" spans="1:51" ht="5.2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row>
    <row r="433" spans="1:51" ht="16.5">
      <c r="A433" s="82" t="s">
        <v>6</v>
      </c>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c r="AY433" s="82"/>
    </row>
    <row r="434" spans="1:51" ht="16.5">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c r="AY434" s="82"/>
    </row>
    <row r="435" spans="1:5" ht="17.25" customHeight="1">
      <c r="A435" s="69"/>
      <c r="B435" s="69"/>
      <c r="C435" s="69"/>
      <c r="D435" s="69"/>
      <c r="E435" s="69"/>
    </row>
    <row r="436" spans="1:51" ht="16.5" customHeight="1">
      <c r="A436" s="81" t="s">
        <v>7</v>
      </c>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row>
    <row r="437" spans="1:51" ht="16.5">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row>
    <row r="438" spans="1:51" ht="16.5">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c r="AY438" s="82"/>
    </row>
    <row r="439" spans="1:5" ht="7.5" customHeight="1">
      <c r="A439" s="69"/>
      <c r="B439" s="69"/>
      <c r="C439" s="69"/>
      <c r="D439" s="69"/>
      <c r="E439" s="69"/>
    </row>
    <row r="440" spans="1:51" ht="16.5" customHeight="1">
      <c r="A440" s="81" t="s">
        <v>17</v>
      </c>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row>
    <row r="441" spans="1:51" ht="16.5">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row>
    <row r="442" spans="1:51" ht="16.5">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c r="AY442" s="82"/>
    </row>
    <row r="443" spans="1:5" ht="8.25" customHeight="1">
      <c r="A443" s="69"/>
      <c r="B443" s="69"/>
      <c r="C443" s="69"/>
      <c r="D443" s="69"/>
      <c r="E443" s="69"/>
    </row>
    <row r="444" spans="1:51" ht="16.5">
      <c r="A444" s="81" t="s">
        <v>26</v>
      </c>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row>
    <row r="445" spans="1:51" ht="16.5">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c r="AY445" s="82"/>
    </row>
    <row r="446" spans="1:5" ht="6.75" customHeight="1">
      <c r="A446" s="69"/>
      <c r="B446" s="69"/>
      <c r="C446" s="69"/>
      <c r="D446" s="69"/>
      <c r="E446" s="69"/>
    </row>
    <row r="447" spans="1:51" ht="16.5" customHeight="1">
      <c r="A447" s="81" t="s">
        <v>8</v>
      </c>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c r="AY447" s="82"/>
    </row>
    <row r="448" spans="1:51" ht="16.5">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c r="AY448" s="82"/>
    </row>
    <row r="449" spans="1:5" ht="16.5">
      <c r="A449" s="69"/>
      <c r="B449" s="69"/>
      <c r="C449" s="69"/>
      <c r="D449" s="69"/>
      <c r="E449" s="69"/>
    </row>
    <row r="450" spans="1:51" ht="16.5">
      <c r="A450" s="84" t="s">
        <v>398</v>
      </c>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row>
    <row r="451" spans="1:51" ht="16.5">
      <c r="A451" s="84" t="s">
        <v>399</v>
      </c>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84"/>
      <c r="AL451" s="84"/>
      <c r="AM451" s="84"/>
      <c r="AN451" s="84"/>
      <c r="AO451" s="84"/>
      <c r="AP451" s="84"/>
      <c r="AQ451" s="84"/>
      <c r="AR451" s="84"/>
      <c r="AS451" s="84"/>
      <c r="AT451" s="84"/>
      <c r="AU451" s="84"/>
      <c r="AV451" s="84"/>
      <c r="AW451" s="84"/>
      <c r="AX451" s="84"/>
      <c r="AY451" s="84"/>
    </row>
    <row r="452" spans="1:5" ht="16.5">
      <c r="A452" s="67"/>
      <c r="B452" s="67"/>
      <c r="C452" s="67"/>
      <c r="D452" s="67"/>
      <c r="E452" s="67"/>
    </row>
    <row r="453" spans="1:5" ht="16.5">
      <c r="A453" s="67"/>
      <c r="B453" s="67"/>
      <c r="C453" s="67"/>
      <c r="D453" s="67"/>
      <c r="E453" s="67"/>
    </row>
    <row r="454" spans="1:51" ht="16.5" customHeight="1">
      <c r="A454" s="81" t="s">
        <v>27</v>
      </c>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row>
    <row r="455" spans="1:51" ht="16.5">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c r="AY455" s="82"/>
    </row>
    <row r="456" spans="1:51" ht="16.5">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row>
    <row r="457" spans="1:51" ht="16.5">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row>
    <row r="458" spans="1:51" ht="16.5">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row>
    <row r="459" spans="1:51" ht="16.5">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row>
    <row r="460" spans="1:5" ht="6.75" customHeight="1">
      <c r="A460" s="69"/>
      <c r="B460" s="69"/>
      <c r="C460" s="69"/>
      <c r="D460" s="69"/>
      <c r="E460" s="69"/>
    </row>
    <row r="461" spans="1:51" ht="16.5">
      <c r="A461" s="81" t="s">
        <v>28</v>
      </c>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c r="AY461" s="82"/>
    </row>
    <row r="462" spans="1:51" ht="16.5">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c r="AY462" s="82"/>
    </row>
    <row r="463" spans="1:5" ht="16.5">
      <c r="A463" s="69"/>
      <c r="B463" s="69"/>
      <c r="C463" s="69"/>
      <c r="D463" s="69"/>
      <c r="E463" s="69"/>
    </row>
    <row r="464" spans="1:51" ht="16.5">
      <c r="A464" s="84" t="s">
        <v>400</v>
      </c>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row>
    <row r="465" spans="1:51" ht="16.5">
      <c r="A465" s="84" t="s">
        <v>9</v>
      </c>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c r="AS465" s="84"/>
      <c r="AT465" s="84"/>
      <c r="AU465" s="84"/>
      <c r="AV465" s="84"/>
      <c r="AW465" s="84"/>
      <c r="AX465" s="84"/>
      <c r="AY465" s="84"/>
    </row>
    <row r="466" spans="1:5" ht="11.25" customHeight="1">
      <c r="A466" s="67"/>
      <c r="B466" s="67"/>
      <c r="C466" s="67"/>
      <c r="D466" s="67"/>
      <c r="E466" s="67"/>
    </row>
    <row r="467" spans="1:51" ht="16.5">
      <c r="A467" s="81" t="s">
        <v>29</v>
      </c>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c r="AY467" s="82"/>
    </row>
    <row r="468" spans="1:51" ht="16.5">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row>
    <row r="469" spans="1:5" ht="7.5" customHeight="1">
      <c r="A469" s="67"/>
      <c r="B469" s="67"/>
      <c r="C469" s="67"/>
      <c r="D469" s="67"/>
      <c r="E469" s="67"/>
    </row>
    <row r="470" spans="1:51" ht="16.5">
      <c r="A470" s="81" t="s">
        <v>30</v>
      </c>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row>
    <row r="471" spans="1:51" ht="16.5">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c r="AY471" s="82"/>
    </row>
    <row r="472" spans="1:5" ht="8.25" customHeight="1">
      <c r="A472" s="69"/>
      <c r="B472" s="69"/>
      <c r="C472" s="69"/>
      <c r="D472" s="69"/>
      <c r="E472" s="69"/>
    </row>
    <row r="473" spans="1:51" ht="16.5" customHeight="1">
      <c r="A473" s="81" t="s">
        <v>31</v>
      </c>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row>
    <row r="474" spans="1:51" ht="16.5">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c r="AY474" s="82"/>
    </row>
    <row r="475" spans="1:51" ht="16.5">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c r="AY475" s="82"/>
    </row>
    <row r="476" spans="1:51" ht="16.5">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c r="AY476" s="82"/>
    </row>
    <row r="477" spans="1:5" ht="6.75" customHeight="1">
      <c r="A477" s="69"/>
      <c r="B477" s="69"/>
      <c r="C477" s="69"/>
      <c r="D477" s="69"/>
      <c r="E477" s="69"/>
    </row>
    <row r="478" spans="1:51" ht="16.5">
      <c r="A478" s="81" t="s">
        <v>10</v>
      </c>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row>
    <row r="479" spans="1:51" ht="16.5">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row>
    <row r="480" spans="1:5" ht="6" customHeight="1">
      <c r="A480" s="69"/>
      <c r="B480" s="69"/>
      <c r="C480" s="69"/>
      <c r="D480" s="69"/>
      <c r="E480" s="69"/>
    </row>
    <row r="481" spans="1:51" ht="16.5" customHeight="1">
      <c r="A481" s="81" t="s">
        <v>32</v>
      </c>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c r="AY481" s="82"/>
    </row>
    <row r="482" spans="1:51" ht="16.5">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c r="AY482" s="82"/>
    </row>
    <row r="483" spans="1:51" ht="16.5">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c r="AY483" s="82"/>
    </row>
    <row r="484" spans="1:5" ht="6.75" customHeight="1">
      <c r="A484" s="69"/>
      <c r="B484" s="69"/>
      <c r="C484" s="69"/>
      <c r="D484" s="69"/>
      <c r="E484" s="69"/>
    </row>
    <row r="485" spans="1:51" ht="16.5" customHeight="1">
      <c r="A485" s="81" t="s">
        <v>33</v>
      </c>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row>
    <row r="486" spans="1:51" ht="16.5">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c r="AY486" s="82"/>
    </row>
    <row r="487" spans="1:51" ht="16.5">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c r="AY487" s="82"/>
    </row>
    <row r="488" spans="1:51" ht="16.5">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c r="AY488" s="82"/>
    </row>
    <row r="489" spans="1:51" ht="16.5">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c r="AY489" s="82"/>
    </row>
    <row r="490" spans="1:5" ht="6.75" customHeight="1">
      <c r="A490" s="69"/>
      <c r="B490" s="69"/>
      <c r="C490" s="69"/>
      <c r="D490" s="69"/>
      <c r="E490" s="69"/>
    </row>
    <row r="491" spans="1:51" ht="16.5">
      <c r="A491" s="81" t="s">
        <v>34</v>
      </c>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c r="AY491" s="82"/>
    </row>
    <row r="492" spans="1:51" ht="16.5">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c r="AY492" s="82"/>
    </row>
    <row r="493" spans="1:5" ht="8.25" customHeight="1">
      <c r="A493" s="69"/>
      <c r="B493" s="69"/>
      <c r="C493" s="69"/>
      <c r="D493" s="69"/>
      <c r="E493" s="69"/>
    </row>
    <row r="494" spans="1:51" ht="16.5" customHeight="1">
      <c r="A494" s="85" t="s">
        <v>35</v>
      </c>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c r="AY494" s="82"/>
    </row>
    <row r="495" spans="1:51" ht="16.5">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c r="AY495" s="82"/>
    </row>
    <row r="496" spans="1:51" ht="16.5">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row>
    <row r="497" spans="1:51" ht="18"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row>
    <row r="498" spans="1:5" ht="7.5" customHeight="1">
      <c r="A498" s="69"/>
      <c r="B498" s="69"/>
      <c r="C498" s="69"/>
      <c r="D498" s="69"/>
      <c r="E498" s="69"/>
    </row>
    <row r="499" spans="1:51" ht="16.5">
      <c r="A499" s="81" t="s">
        <v>36</v>
      </c>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row>
    <row r="500" spans="1:51" ht="16.5">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row>
    <row r="501" spans="1:5" ht="6.75" customHeight="1">
      <c r="A501" s="69"/>
      <c r="B501" s="69"/>
      <c r="C501" s="69"/>
      <c r="D501" s="69"/>
      <c r="E501" s="69"/>
    </row>
    <row r="502" spans="1:51" ht="16.5">
      <c r="A502" s="81" t="s">
        <v>37</v>
      </c>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row>
    <row r="503" spans="1:51" ht="16.5">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row>
    <row r="504" spans="1:5" ht="8.25" customHeight="1">
      <c r="A504" s="69"/>
      <c r="B504" s="69"/>
      <c r="C504" s="69"/>
      <c r="D504" s="69"/>
      <c r="E504" s="69"/>
    </row>
    <row r="505" spans="1:51" ht="16.5">
      <c r="A505" s="81" t="s">
        <v>38</v>
      </c>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row>
    <row r="506" spans="1:51" ht="16.5">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row>
    <row r="507" spans="1:5" ht="8.25" customHeight="1">
      <c r="A507" s="69"/>
      <c r="B507" s="69"/>
      <c r="C507" s="69"/>
      <c r="D507" s="69"/>
      <c r="E507" s="69"/>
    </row>
    <row r="508" spans="1:51" ht="16.5" customHeight="1">
      <c r="A508" s="81" t="s">
        <v>18</v>
      </c>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row>
    <row r="509" spans="1:51" ht="16.5">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row>
    <row r="510" spans="1:51" ht="16.5">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row>
    <row r="511" spans="1:5" ht="6" customHeight="1">
      <c r="A511" s="69"/>
      <c r="B511" s="69"/>
      <c r="C511" s="69"/>
      <c r="D511" s="69"/>
      <c r="E511" s="69"/>
    </row>
    <row r="512" spans="1:51" ht="16.5">
      <c r="A512" s="81" t="s">
        <v>11</v>
      </c>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row>
    <row r="513" spans="1:51" ht="16.5">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c r="AY513" s="82"/>
    </row>
    <row r="514" spans="1:5" ht="10.5" customHeight="1">
      <c r="A514" s="69"/>
      <c r="B514" s="69"/>
      <c r="C514" s="69"/>
      <c r="D514" s="69"/>
      <c r="E514" s="69"/>
    </row>
    <row r="515" spans="1:51" ht="16.5">
      <c r="A515" s="81" t="s">
        <v>16</v>
      </c>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c r="AY515" s="82"/>
    </row>
    <row r="516" spans="1:51" ht="15.75" customHeight="1">
      <c r="A516" s="21"/>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row>
    <row r="517" spans="1:5" ht="16.5">
      <c r="A517" s="69" t="s">
        <v>39</v>
      </c>
      <c r="B517" s="69"/>
      <c r="C517" s="69"/>
      <c r="D517" s="69"/>
      <c r="E517" s="69"/>
    </row>
    <row r="518" spans="1:5" ht="16.5">
      <c r="A518" s="69"/>
      <c r="B518" s="69"/>
      <c r="C518" s="69"/>
      <c r="D518" s="69"/>
      <c r="E518" s="69"/>
    </row>
    <row r="519" spans="1:5" ht="16.5">
      <c r="A519" s="29"/>
      <c r="B519" s="65"/>
      <c r="C519" s="66"/>
      <c r="D519" s="66"/>
      <c r="E519" s="66"/>
    </row>
    <row r="520" spans="2:5" ht="16.5">
      <c r="B520" s="65"/>
      <c r="C520" s="66"/>
      <c r="D520" s="66"/>
      <c r="E520" s="66"/>
    </row>
    <row r="521" spans="2:5" ht="16.5">
      <c r="B521" s="65"/>
      <c r="C521" s="66"/>
      <c r="D521" s="66"/>
      <c r="E521" s="66"/>
    </row>
    <row r="522" spans="2:5" ht="16.5">
      <c r="B522" s="65"/>
      <c r="C522" s="66"/>
      <c r="D522" s="66"/>
      <c r="E522" s="66"/>
    </row>
    <row r="523" spans="1:5" ht="16.5">
      <c r="A523" s="46" t="s">
        <v>143</v>
      </c>
      <c r="B523" s="65"/>
      <c r="C523" s="66"/>
      <c r="D523" s="66"/>
      <c r="E523" s="66"/>
    </row>
    <row r="524" spans="1:5" ht="16.5">
      <c r="A524" s="26" t="s">
        <v>12</v>
      </c>
      <c r="B524" s="65"/>
      <c r="C524" s="66"/>
      <c r="D524" s="66"/>
      <c r="E524" s="66"/>
    </row>
    <row r="525" spans="2:5" ht="16.5">
      <c r="B525" s="65"/>
      <c r="C525" s="66"/>
      <c r="D525" s="66"/>
      <c r="E525" s="66"/>
    </row>
    <row r="526" spans="2:5" ht="16.5">
      <c r="B526" s="65"/>
      <c r="C526" s="66"/>
      <c r="D526" s="66"/>
      <c r="E526" s="66"/>
    </row>
    <row r="527" spans="2:5" ht="16.5">
      <c r="B527" s="65"/>
      <c r="C527" s="66"/>
      <c r="D527" s="66"/>
      <c r="E527" s="66"/>
    </row>
    <row r="528" spans="2:5" ht="16.5">
      <c r="B528" s="63"/>
      <c r="C528" s="64"/>
      <c r="D528" s="64"/>
      <c r="E528" s="64"/>
    </row>
    <row r="529" spans="2:5" ht="16.5">
      <c r="B529" s="63"/>
      <c r="C529" s="64"/>
      <c r="D529" s="64"/>
      <c r="E529" s="64"/>
    </row>
    <row r="530" spans="2:5" ht="16.5">
      <c r="B530" s="62"/>
      <c r="C530" s="62"/>
      <c r="D530" s="62"/>
      <c r="E530" s="62"/>
    </row>
    <row r="531" spans="2:5" ht="16.5">
      <c r="B531" s="62"/>
      <c r="C531" s="62"/>
      <c r="D531" s="62"/>
      <c r="E531" s="62"/>
    </row>
    <row r="532" spans="2:5" ht="16.5">
      <c r="B532" s="62"/>
      <c r="C532" s="62"/>
      <c r="D532" s="62"/>
      <c r="E532" s="62"/>
    </row>
  </sheetData>
  <mergeCells count="712">
    <mergeCell ref="A355:D355"/>
    <mergeCell ref="A357:D357"/>
    <mergeCell ref="A358:D358"/>
    <mergeCell ref="A360:D360"/>
    <mergeCell ref="A350:D350"/>
    <mergeCell ref="A351:D351"/>
    <mergeCell ref="A347:D347"/>
    <mergeCell ref="A349:D349"/>
    <mergeCell ref="A366:D366"/>
    <mergeCell ref="A367:D367"/>
    <mergeCell ref="A356:D356"/>
    <mergeCell ref="A359:D359"/>
    <mergeCell ref="A361:D361"/>
    <mergeCell ref="A362:D362"/>
    <mergeCell ref="A364:D364"/>
    <mergeCell ref="A363:D363"/>
    <mergeCell ref="A352:D352"/>
    <mergeCell ref="A354:D354"/>
    <mergeCell ref="A353:D353"/>
    <mergeCell ref="A341:D341"/>
    <mergeCell ref="A342:D342"/>
    <mergeCell ref="A343:D343"/>
    <mergeCell ref="A345:D345"/>
    <mergeCell ref="A344:D344"/>
    <mergeCell ref="A346:D346"/>
    <mergeCell ref="A348:D348"/>
    <mergeCell ref="A336:D336"/>
    <mergeCell ref="A332:D332"/>
    <mergeCell ref="A333:D333"/>
    <mergeCell ref="A334:D334"/>
    <mergeCell ref="A335:D335"/>
    <mergeCell ref="A337:D337"/>
    <mergeCell ref="A338:D338"/>
    <mergeCell ref="A339:D339"/>
    <mergeCell ref="A340:D340"/>
    <mergeCell ref="A328:D328"/>
    <mergeCell ref="A329:D329"/>
    <mergeCell ref="A330:D330"/>
    <mergeCell ref="A331:D331"/>
    <mergeCell ref="A253:D253"/>
    <mergeCell ref="AF253:AK253"/>
    <mergeCell ref="A515:AY515"/>
    <mergeCell ref="A465:AY465"/>
    <mergeCell ref="A464:AY464"/>
    <mergeCell ref="A470:AY471"/>
    <mergeCell ref="A473:AY476"/>
    <mergeCell ref="A478:AY479"/>
    <mergeCell ref="A481:AY483"/>
    <mergeCell ref="A485:AY489"/>
    <mergeCell ref="A512:AY513"/>
    <mergeCell ref="A491:AY492"/>
    <mergeCell ref="A499:AY500"/>
    <mergeCell ref="A467:AY468"/>
    <mergeCell ref="A494:AY497"/>
    <mergeCell ref="A502:AY503"/>
    <mergeCell ref="A505:AY506"/>
    <mergeCell ref="A508:AY510"/>
    <mergeCell ref="A454:AY459"/>
    <mergeCell ref="A461:AY462"/>
    <mergeCell ref="A444:AY445"/>
    <mergeCell ref="A447:AY448"/>
    <mergeCell ref="A450:AY450"/>
    <mergeCell ref="A451:AY451"/>
    <mergeCell ref="A429:AY431"/>
    <mergeCell ref="A433:AY434"/>
    <mergeCell ref="A436:AY438"/>
    <mergeCell ref="A440:AY442"/>
    <mergeCell ref="A165:E165"/>
    <mergeCell ref="AF247:AK247"/>
    <mergeCell ref="AF165:AK165"/>
    <mergeCell ref="AF166:AK166"/>
    <mergeCell ref="AF168:AK168"/>
    <mergeCell ref="AF169:AK169"/>
    <mergeCell ref="AF170:AK170"/>
    <mergeCell ref="AF171:AK171"/>
    <mergeCell ref="A195:AY198"/>
    <mergeCell ref="A240:AQ240"/>
    <mergeCell ref="A137:E137"/>
    <mergeCell ref="A138:E138"/>
    <mergeCell ref="A171:E171"/>
    <mergeCell ref="A140:E140"/>
    <mergeCell ref="A141:E141"/>
    <mergeCell ref="A142:E142"/>
    <mergeCell ref="A143:E143"/>
    <mergeCell ref="A166:E166"/>
    <mergeCell ref="A168:E168"/>
    <mergeCell ref="A169:E169"/>
    <mergeCell ref="AF93:AK93"/>
    <mergeCell ref="A99:E99"/>
    <mergeCell ref="A100:E100"/>
    <mergeCell ref="A98:E98"/>
    <mergeCell ref="AF98:AK98"/>
    <mergeCell ref="A96:E96"/>
    <mergeCell ref="AF96:AK96"/>
    <mergeCell ref="A97:E97"/>
    <mergeCell ref="AF97:AK97"/>
    <mergeCell ref="A110:E110"/>
    <mergeCell ref="A111:E111"/>
    <mergeCell ref="A108:E108"/>
    <mergeCell ref="A91:E91"/>
    <mergeCell ref="A92:E92"/>
    <mergeCell ref="AM359:AR359"/>
    <mergeCell ref="AM361:AR361"/>
    <mergeCell ref="AM363:AR363"/>
    <mergeCell ref="A101:E101"/>
    <mergeCell ref="A102:E102"/>
    <mergeCell ref="A104:E104"/>
    <mergeCell ref="AF114:AK114"/>
    <mergeCell ref="A114:E114"/>
    <mergeCell ref="A109:E109"/>
    <mergeCell ref="AF109:AK109"/>
    <mergeCell ref="AM366:AR366"/>
    <mergeCell ref="AF367:AK367"/>
    <mergeCell ref="AM367:AR367"/>
    <mergeCell ref="AF365:AK365"/>
    <mergeCell ref="AM365:AR365"/>
    <mergeCell ref="AF360:AK360"/>
    <mergeCell ref="AF357:AK357"/>
    <mergeCell ref="A118:E118"/>
    <mergeCell ref="AF366:AK366"/>
    <mergeCell ref="A132:E132"/>
    <mergeCell ref="A130:E130"/>
    <mergeCell ref="A122:E122"/>
    <mergeCell ref="A136:E136"/>
    <mergeCell ref="A133:E133"/>
    <mergeCell ref="A135:E135"/>
    <mergeCell ref="AF355:AK355"/>
    <mergeCell ref="AM355:AR355"/>
    <mergeCell ref="AM357:AR357"/>
    <mergeCell ref="AF358:AK358"/>
    <mergeCell ref="AM358:AR358"/>
    <mergeCell ref="AF356:AK356"/>
    <mergeCell ref="AM356:AR356"/>
    <mergeCell ref="A376:AY376"/>
    <mergeCell ref="A378:AY379"/>
    <mergeCell ref="AF353:AK353"/>
    <mergeCell ref="AM353:AR353"/>
    <mergeCell ref="A372:AY373"/>
    <mergeCell ref="A375:AY375"/>
    <mergeCell ref="A369:AY369"/>
    <mergeCell ref="A370:AY370"/>
    <mergeCell ref="AF354:AK354"/>
    <mergeCell ref="AM354:AR354"/>
    <mergeCell ref="AF351:AK351"/>
    <mergeCell ref="AM351:AR351"/>
    <mergeCell ref="AF352:AK352"/>
    <mergeCell ref="AM352:AR352"/>
    <mergeCell ref="AF347:AK347"/>
    <mergeCell ref="AM347:AR347"/>
    <mergeCell ref="A386:AY386"/>
    <mergeCell ref="A388:AY389"/>
    <mergeCell ref="AF348:AK348"/>
    <mergeCell ref="AM348:AR348"/>
    <mergeCell ref="AF349:AK349"/>
    <mergeCell ref="AM349:AR349"/>
    <mergeCell ref="AF350:AK350"/>
    <mergeCell ref="AM350:AR350"/>
    <mergeCell ref="AF345:AK345"/>
    <mergeCell ref="AM345:AR345"/>
    <mergeCell ref="AF346:AK346"/>
    <mergeCell ref="AM346:AR346"/>
    <mergeCell ref="AF344:AK344"/>
    <mergeCell ref="AM344:AR344"/>
    <mergeCell ref="A321:D321"/>
    <mergeCell ref="A322:D322"/>
    <mergeCell ref="A323:D323"/>
    <mergeCell ref="AF323:AK323"/>
    <mergeCell ref="A327:D327"/>
    <mergeCell ref="AF341:AK341"/>
    <mergeCell ref="AM341:AR341"/>
    <mergeCell ref="AF343:AK343"/>
    <mergeCell ref="AF342:AK342"/>
    <mergeCell ref="AM342:AR342"/>
    <mergeCell ref="AF340:AK340"/>
    <mergeCell ref="AM340:AR340"/>
    <mergeCell ref="AT349:AY349"/>
    <mergeCell ref="AF336:AK336"/>
    <mergeCell ref="AM336:AR336"/>
    <mergeCell ref="AF337:AK337"/>
    <mergeCell ref="AM337:AR337"/>
    <mergeCell ref="AF338:AK338"/>
    <mergeCell ref="AM338:AR338"/>
    <mergeCell ref="AF339:AK339"/>
    <mergeCell ref="AM339:AR339"/>
    <mergeCell ref="AM343:AR343"/>
    <mergeCell ref="A400:AY401"/>
    <mergeCell ref="A403:AY403"/>
    <mergeCell ref="AT363:AY363"/>
    <mergeCell ref="AT366:AY366"/>
    <mergeCell ref="A391:AY395"/>
    <mergeCell ref="A397:AY398"/>
    <mergeCell ref="A381:AY384"/>
    <mergeCell ref="A385:AY385"/>
    <mergeCell ref="AF363:AK363"/>
    <mergeCell ref="AF364:AK364"/>
    <mergeCell ref="AF334:AK334"/>
    <mergeCell ref="AM334:AR334"/>
    <mergeCell ref="AF335:AK335"/>
    <mergeCell ref="AM335:AR335"/>
    <mergeCell ref="AF332:AK332"/>
    <mergeCell ref="AM332:AR332"/>
    <mergeCell ref="AF333:AK333"/>
    <mergeCell ref="AM333:AR333"/>
    <mergeCell ref="AF330:AK330"/>
    <mergeCell ref="AM330:AR330"/>
    <mergeCell ref="A404:AY404"/>
    <mergeCell ref="A406:AY408"/>
    <mergeCell ref="AT340:AY340"/>
    <mergeCell ref="AT343:AY343"/>
    <mergeCell ref="AT345:AY345"/>
    <mergeCell ref="AT347:AY347"/>
    <mergeCell ref="AT359:AY359"/>
    <mergeCell ref="AT361:AY361"/>
    <mergeCell ref="AF328:AK328"/>
    <mergeCell ref="AM328:AR328"/>
    <mergeCell ref="AF329:AK329"/>
    <mergeCell ref="AM329:AR329"/>
    <mergeCell ref="A410:AY413"/>
    <mergeCell ref="A415:AY416"/>
    <mergeCell ref="AF359:AK359"/>
    <mergeCell ref="AT331:AY331"/>
    <mergeCell ref="AT336:AY336"/>
    <mergeCell ref="AT352:AY352"/>
    <mergeCell ref="AT354:AY354"/>
    <mergeCell ref="AT356:AY356"/>
    <mergeCell ref="AF331:AK331"/>
    <mergeCell ref="AM331:AR331"/>
    <mergeCell ref="AF326:AK326"/>
    <mergeCell ref="AM326:AR326"/>
    <mergeCell ref="AF327:AK327"/>
    <mergeCell ref="AM327:AR327"/>
    <mergeCell ref="AM321:AR321"/>
    <mergeCell ref="AF322:AK322"/>
    <mergeCell ref="AM322:AR322"/>
    <mergeCell ref="AF325:AK325"/>
    <mergeCell ref="AM325:AR325"/>
    <mergeCell ref="AM320:AR320"/>
    <mergeCell ref="A418:AY419"/>
    <mergeCell ref="A421:AY422"/>
    <mergeCell ref="A319:D319"/>
    <mergeCell ref="A320:D320"/>
    <mergeCell ref="AF320:AK320"/>
    <mergeCell ref="AF319:AK319"/>
    <mergeCell ref="AF361:AK361"/>
    <mergeCell ref="AF362:AK362"/>
    <mergeCell ref="AF321:AK321"/>
    <mergeCell ref="AM317:AR317"/>
    <mergeCell ref="AF318:AK318"/>
    <mergeCell ref="AM318:AR318"/>
    <mergeCell ref="AM319:AR319"/>
    <mergeCell ref="AM311:AR311"/>
    <mergeCell ref="AF315:AK315"/>
    <mergeCell ref="AM315:AR315"/>
    <mergeCell ref="AF316:AK316"/>
    <mergeCell ref="AM316:AR316"/>
    <mergeCell ref="AF312:AK312"/>
    <mergeCell ref="AF308:AK308"/>
    <mergeCell ref="AF305:AK305"/>
    <mergeCell ref="AF306:AK306"/>
    <mergeCell ref="AF310:AK310"/>
    <mergeCell ref="A318:D318"/>
    <mergeCell ref="AF314:AK314"/>
    <mergeCell ref="A309:D309"/>
    <mergeCell ref="AF309:AK309"/>
    <mergeCell ref="AF311:AK311"/>
    <mergeCell ref="AF301:AK301"/>
    <mergeCell ref="AM301:AR301"/>
    <mergeCell ref="AM302:AR302"/>
    <mergeCell ref="A315:D315"/>
    <mergeCell ref="AM314:AR314"/>
    <mergeCell ref="AF307:AK307"/>
    <mergeCell ref="AM307:AR307"/>
    <mergeCell ref="AM308:AR308"/>
    <mergeCell ref="AM310:AR310"/>
    <mergeCell ref="A308:D308"/>
    <mergeCell ref="AF292:AK292"/>
    <mergeCell ref="AM292:AR292"/>
    <mergeCell ref="AF289:AK289"/>
    <mergeCell ref="AM288:AR288"/>
    <mergeCell ref="AM291:AR291"/>
    <mergeCell ref="AF283:AK283"/>
    <mergeCell ref="AM283:AR283"/>
    <mergeCell ref="AF284:AK284"/>
    <mergeCell ref="AM284:AR284"/>
    <mergeCell ref="AF281:AK281"/>
    <mergeCell ref="AM281:AR281"/>
    <mergeCell ref="AF282:AK282"/>
    <mergeCell ref="AM282:AR282"/>
    <mergeCell ref="AM279:AR279"/>
    <mergeCell ref="AF280:AK280"/>
    <mergeCell ref="AM280:AR280"/>
    <mergeCell ref="A424:AY427"/>
    <mergeCell ref="A307:D307"/>
    <mergeCell ref="A306:D306"/>
    <mergeCell ref="AL304:AQ304"/>
    <mergeCell ref="AF302:AK302"/>
    <mergeCell ref="A301:D301"/>
    <mergeCell ref="A302:D302"/>
    <mergeCell ref="AM276:AR276"/>
    <mergeCell ref="AF277:AK277"/>
    <mergeCell ref="AM277:AR277"/>
    <mergeCell ref="AF278:AK278"/>
    <mergeCell ref="AM278:AR278"/>
    <mergeCell ref="AM271:AR271"/>
    <mergeCell ref="AF272:AK272"/>
    <mergeCell ref="AM272:AR272"/>
    <mergeCell ref="AF275:AK275"/>
    <mergeCell ref="AM275:AR275"/>
    <mergeCell ref="AF133:AK133"/>
    <mergeCell ref="AF269:AK269"/>
    <mergeCell ref="AM269:AR269"/>
    <mergeCell ref="AF270:AK270"/>
    <mergeCell ref="AM270:AR270"/>
    <mergeCell ref="AF225:AK225"/>
    <mergeCell ref="AF238:AK238"/>
    <mergeCell ref="AF135:AK135"/>
    <mergeCell ref="AF136:AK136"/>
    <mergeCell ref="AF137:AK137"/>
    <mergeCell ref="AF268:AK268"/>
    <mergeCell ref="AM268:AR268"/>
    <mergeCell ref="AF119:AK119"/>
    <mergeCell ref="AF125:AK125"/>
    <mergeCell ref="AF124:AK124"/>
    <mergeCell ref="AF121:AK121"/>
    <mergeCell ref="AF127:AK127"/>
    <mergeCell ref="AF129:AK129"/>
    <mergeCell ref="AF132:AK132"/>
    <mergeCell ref="AF138:AK138"/>
    <mergeCell ref="AM264:AR264"/>
    <mergeCell ref="AF266:AK266"/>
    <mergeCell ref="AM265:AR265"/>
    <mergeCell ref="AF262:AK262"/>
    <mergeCell ref="AM262:AR262"/>
    <mergeCell ref="AF263:AK263"/>
    <mergeCell ref="AM263:AR263"/>
    <mergeCell ref="AM293:AR293"/>
    <mergeCell ref="AM294:AR294"/>
    <mergeCell ref="AF295:AK295"/>
    <mergeCell ref="AM295:AR295"/>
    <mergeCell ref="AM297:AR297"/>
    <mergeCell ref="A304:D304"/>
    <mergeCell ref="AF299:AK299"/>
    <mergeCell ref="AM299:AR299"/>
    <mergeCell ref="AM298:AR298"/>
    <mergeCell ref="AF298:AK298"/>
    <mergeCell ref="A299:D299"/>
    <mergeCell ref="A300:D300"/>
    <mergeCell ref="AF300:AK300"/>
    <mergeCell ref="AM300:AR300"/>
    <mergeCell ref="A290:D290"/>
    <mergeCell ref="AF290:AK290"/>
    <mergeCell ref="AF258:AK258"/>
    <mergeCell ref="AF259:AK259"/>
    <mergeCell ref="AF260:AK260"/>
    <mergeCell ref="AF261:AK261"/>
    <mergeCell ref="AF267:AK267"/>
    <mergeCell ref="AF271:AK271"/>
    <mergeCell ref="AF276:AK276"/>
    <mergeCell ref="AF288:AK288"/>
    <mergeCell ref="AF255:AK255"/>
    <mergeCell ref="AM255:AR255"/>
    <mergeCell ref="AF256:AK256"/>
    <mergeCell ref="AM256:AR256"/>
    <mergeCell ref="AF296:AK296"/>
    <mergeCell ref="AF285:AK285"/>
    <mergeCell ref="A285:D285"/>
    <mergeCell ref="AF286:AK286"/>
    <mergeCell ref="A286:D286"/>
    <mergeCell ref="A287:D287"/>
    <mergeCell ref="A292:D292"/>
    <mergeCell ref="AF291:AK291"/>
    <mergeCell ref="A291:D291"/>
    <mergeCell ref="A289:D289"/>
    <mergeCell ref="A283:D283"/>
    <mergeCell ref="AF254:AK254"/>
    <mergeCell ref="AM254:AR254"/>
    <mergeCell ref="AM258:AR258"/>
    <mergeCell ref="AM259:AR259"/>
    <mergeCell ref="AM260:AR260"/>
    <mergeCell ref="AM261:AR261"/>
    <mergeCell ref="AM266:AR266"/>
    <mergeCell ref="AM267:AR267"/>
    <mergeCell ref="AF257:AK257"/>
    <mergeCell ref="A280:D280"/>
    <mergeCell ref="AM274:AR274"/>
    <mergeCell ref="AF244:AK244"/>
    <mergeCell ref="AM244:AR244"/>
    <mergeCell ref="AF246:AK246"/>
    <mergeCell ref="AM246:AR246"/>
    <mergeCell ref="AF249:AK249"/>
    <mergeCell ref="AM245:AR245"/>
    <mergeCell ref="AF251:AK251"/>
    <mergeCell ref="AM257:AR257"/>
    <mergeCell ref="A239:AQ239"/>
    <mergeCell ref="AF140:AK140"/>
    <mergeCell ref="AF141:AK141"/>
    <mergeCell ref="AF142:AK142"/>
    <mergeCell ref="AF143:AK143"/>
    <mergeCell ref="AF237:AK237"/>
    <mergeCell ref="AF223:AK223"/>
    <mergeCell ref="A221:E221"/>
    <mergeCell ref="AF221:AK221"/>
    <mergeCell ref="A170:E170"/>
    <mergeCell ref="A226:E226"/>
    <mergeCell ref="A227:E227"/>
    <mergeCell ref="AF227:AK227"/>
    <mergeCell ref="A223:E223"/>
    <mergeCell ref="A225:E225"/>
    <mergeCell ref="AF235:AK235"/>
    <mergeCell ref="AF232:AK232"/>
    <mergeCell ref="AF234:AK234"/>
    <mergeCell ref="A229:AP229"/>
    <mergeCell ref="A230:AP230"/>
    <mergeCell ref="A218:E218"/>
    <mergeCell ref="AF218:AK218"/>
    <mergeCell ref="A220:E220"/>
    <mergeCell ref="AF220:AK220"/>
    <mergeCell ref="A213:E213"/>
    <mergeCell ref="AF213:AK213"/>
    <mergeCell ref="A215:E215"/>
    <mergeCell ref="AF215:AK215"/>
    <mergeCell ref="A214:E214"/>
    <mergeCell ref="AF214:AK214"/>
    <mergeCell ref="A209:E209"/>
    <mergeCell ref="AF209:AK209"/>
    <mergeCell ref="A212:E212"/>
    <mergeCell ref="AF212:AK212"/>
    <mergeCell ref="A201:AP201"/>
    <mergeCell ref="A208:E208"/>
    <mergeCell ref="AF208:AK208"/>
    <mergeCell ref="A205:E205"/>
    <mergeCell ref="AF205:AK205"/>
    <mergeCell ref="A207:E207"/>
    <mergeCell ref="AF207:AK207"/>
    <mergeCell ref="AF203:AL203"/>
    <mergeCell ref="AF189:AM189"/>
    <mergeCell ref="A192:AP192"/>
    <mergeCell ref="A200:AP200"/>
    <mergeCell ref="A187:E187"/>
    <mergeCell ref="AF187:AM187"/>
    <mergeCell ref="A188:E188"/>
    <mergeCell ref="AF188:AM188"/>
    <mergeCell ref="A175:E175"/>
    <mergeCell ref="AF175:AK175"/>
    <mergeCell ref="A178:AR178"/>
    <mergeCell ref="A272:D272"/>
    <mergeCell ref="AM243:AR243"/>
    <mergeCell ref="AF243:AK243"/>
    <mergeCell ref="AM250:AR250"/>
    <mergeCell ref="A179:AR179"/>
    <mergeCell ref="A181:E181"/>
    <mergeCell ref="A183:E183"/>
    <mergeCell ref="A172:E172"/>
    <mergeCell ref="A173:E173"/>
    <mergeCell ref="AF173:AK173"/>
    <mergeCell ref="A174:E174"/>
    <mergeCell ref="AF174:AK174"/>
    <mergeCell ref="A164:E164"/>
    <mergeCell ref="AF164:AK164"/>
    <mergeCell ref="A159:E159"/>
    <mergeCell ref="AF159:AK159"/>
    <mergeCell ref="A160:E160"/>
    <mergeCell ref="AF160:AK160"/>
    <mergeCell ref="A162:E162"/>
    <mergeCell ref="A161:E161"/>
    <mergeCell ref="AF161:AK161"/>
    <mergeCell ref="AF162:AK162"/>
    <mergeCell ref="A158:E158"/>
    <mergeCell ref="AF158:AK158"/>
    <mergeCell ref="A155:E155"/>
    <mergeCell ref="AF155:AK155"/>
    <mergeCell ref="A156:E156"/>
    <mergeCell ref="AF156:AK156"/>
    <mergeCell ref="A157:E157"/>
    <mergeCell ref="AF154:AK154"/>
    <mergeCell ref="A148:E148"/>
    <mergeCell ref="A149:AR149"/>
    <mergeCell ref="A150:AR150"/>
    <mergeCell ref="A151:AR151"/>
    <mergeCell ref="A152:E152"/>
    <mergeCell ref="AF147:AK147"/>
    <mergeCell ref="A145:E145"/>
    <mergeCell ref="AF145:AK145"/>
    <mergeCell ref="A146:E146"/>
    <mergeCell ref="AF131:AK131"/>
    <mergeCell ref="A124:E124"/>
    <mergeCell ref="A128:E128"/>
    <mergeCell ref="AF128:AK128"/>
    <mergeCell ref="A129:E129"/>
    <mergeCell ref="A127:E127"/>
    <mergeCell ref="A125:E125"/>
    <mergeCell ref="A131:E131"/>
    <mergeCell ref="A115:E115"/>
    <mergeCell ref="A116:E116"/>
    <mergeCell ref="AF130:AK130"/>
    <mergeCell ref="A119:E119"/>
    <mergeCell ref="A121:E121"/>
    <mergeCell ref="AF115:AK115"/>
    <mergeCell ref="AF118:AK118"/>
    <mergeCell ref="AF122:AK122"/>
    <mergeCell ref="A123:E123"/>
    <mergeCell ref="AF123:AK123"/>
    <mergeCell ref="AF250:AK250"/>
    <mergeCell ref="A266:D266"/>
    <mergeCell ref="A267:D267"/>
    <mergeCell ref="A260:D260"/>
    <mergeCell ref="A264:D264"/>
    <mergeCell ref="AF252:AK252"/>
    <mergeCell ref="AF264:AK264"/>
    <mergeCell ref="AF265:AK265"/>
    <mergeCell ref="A254:D254"/>
    <mergeCell ref="A255:D255"/>
    <mergeCell ref="A284:D284"/>
    <mergeCell ref="AF274:AK274"/>
    <mergeCell ref="A275:D275"/>
    <mergeCell ref="A276:D276"/>
    <mergeCell ref="A277:D277"/>
    <mergeCell ref="A278:D278"/>
    <mergeCell ref="A281:D281"/>
    <mergeCell ref="A279:D279"/>
    <mergeCell ref="AF279:AK279"/>
    <mergeCell ref="A282:D282"/>
    <mergeCell ref="A326:D326"/>
    <mergeCell ref="A259:D259"/>
    <mergeCell ref="A262:D262"/>
    <mergeCell ref="A270:D270"/>
    <mergeCell ref="A305:D305"/>
    <mergeCell ref="A295:D295"/>
    <mergeCell ref="A268:D268"/>
    <mergeCell ref="A265:D265"/>
    <mergeCell ref="A273:D273"/>
    <mergeCell ref="A297:D297"/>
    <mergeCell ref="A256:D256"/>
    <mergeCell ref="A257:D257"/>
    <mergeCell ref="A258:D258"/>
    <mergeCell ref="A106:E106"/>
    <mergeCell ref="A248:D248"/>
    <mergeCell ref="A250:D250"/>
    <mergeCell ref="A251:D251"/>
    <mergeCell ref="A252:D252"/>
    <mergeCell ref="A147:E147"/>
    <mergeCell ref="A154:E154"/>
    <mergeCell ref="AT245:AY245"/>
    <mergeCell ref="AT244:AY244"/>
    <mergeCell ref="A202:E202"/>
    <mergeCell ref="A232:E232"/>
    <mergeCell ref="A234:E234"/>
    <mergeCell ref="A235:E235"/>
    <mergeCell ref="A237:E237"/>
    <mergeCell ref="A244:D244"/>
    <mergeCell ref="A210:E210"/>
    <mergeCell ref="AF210:AK210"/>
    <mergeCell ref="AF104:AK104"/>
    <mergeCell ref="A105:E105"/>
    <mergeCell ref="AF100:AK100"/>
    <mergeCell ref="AF101:AK101"/>
    <mergeCell ref="AF102:AK102"/>
    <mergeCell ref="AF105:AK105"/>
    <mergeCell ref="A89:E89"/>
    <mergeCell ref="AF89:AK89"/>
    <mergeCell ref="A90:E90"/>
    <mergeCell ref="AF90:AK90"/>
    <mergeCell ref="A87:E87"/>
    <mergeCell ref="AF87:AK87"/>
    <mergeCell ref="A88:E88"/>
    <mergeCell ref="AF88:AK88"/>
    <mergeCell ref="A85:E85"/>
    <mergeCell ref="AF85:AK85"/>
    <mergeCell ref="A86:E86"/>
    <mergeCell ref="AF86:AK86"/>
    <mergeCell ref="A83:E83"/>
    <mergeCell ref="AF83:AK83"/>
    <mergeCell ref="A84:E84"/>
    <mergeCell ref="AF84:AK84"/>
    <mergeCell ref="A81:E81"/>
    <mergeCell ref="AF81:AK81"/>
    <mergeCell ref="A82:E82"/>
    <mergeCell ref="AF82:AK82"/>
    <mergeCell ref="A67:E67"/>
    <mergeCell ref="AF67:AK67"/>
    <mergeCell ref="A76:E76"/>
    <mergeCell ref="A77:E77"/>
    <mergeCell ref="AF77:AL77"/>
    <mergeCell ref="A68:E68"/>
    <mergeCell ref="AF68:AK68"/>
    <mergeCell ref="AF71:AK71"/>
    <mergeCell ref="AF64:AK64"/>
    <mergeCell ref="A65:E65"/>
    <mergeCell ref="AF65:AK65"/>
    <mergeCell ref="A66:E66"/>
    <mergeCell ref="AF66:AK66"/>
    <mergeCell ref="A63:E63"/>
    <mergeCell ref="AF63:AK63"/>
    <mergeCell ref="A93:E93"/>
    <mergeCell ref="AF99:AK99"/>
    <mergeCell ref="A94:E94"/>
    <mergeCell ref="AF74:AK74"/>
    <mergeCell ref="A74:E74"/>
    <mergeCell ref="AF73:AK73"/>
    <mergeCell ref="AF79:AL79"/>
    <mergeCell ref="A64:E64"/>
    <mergeCell ref="A61:E61"/>
    <mergeCell ref="AF61:AK61"/>
    <mergeCell ref="A62:E62"/>
    <mergeCell ref="AF62:AK62"/>
    <mergeCell ref="A56:E56"/>
    <mergeCell ref="A57:E57"/>
    <mergeCell ref="AF57:AK57"/>
    <mergeCell ref="A113:E113"/>
    <mergeCell ref="A58:E58"/>
    <mergeCell ref="AF58:AK58"/>
    <mergeCell ref="A59:E59"/>
    <mergeCell ref="AF59:AK59"/>
    <mergeCell ref="A60:E60"/>
    <mergeCell ref="AF60:AK60"/>
    <mergeCell ref="A54:E54"/>
    <mergeCell ref="AF54:AK54"/>
    <mergeCell ref="A55:E55"/>
    <mergeCell ref="AF55:AK55"/>
    <mergeCell ref="A51:E51"/>
    <mergeCell ref="A52:E52"/>
    <mergeCell ref="AF52:AK52"/>
    <mergeCell ref="A53:E53"/>
    <mergeCell ref="A47:E47"/>
    <mergeCell ref="A48:E48"/>
    <mergeCell ref="AF48:AL48"/>
    <mergeCell ref="A50:E50"/>
    <mergeCell ref="G50:V50"/>
    <mergeCell ref="AF50:AL50"/>
    <mergeCell ref="A42:AY42"/>
    <mergeCell ref="A43:AY43"/>
    <mergeCell ref="A45:AY45"/>
    <mergeCell ref="A46:AY46"/>
    <mergeCell ref="A35:AY39"/>
    <mergeCell ref="A28:AY30"/>
    <mergeCell ref="A33:AY33"/>
    <mergeCell ref="A41:AY41"/>
    <mergeCell ref="A16:AY16"/>
    <mergeCell ref="A18:AY21"/>
    <mergeCell ref="A22:AY24"/>
    <mergeCell ref="A25:AY27"/>
    <mergeCell ref="A6:AY6"/>
    <mergeCell ref="A7:AY7"/>
    <mergeCell ref="A9:AY11"/>
    <mergeCell ref="A13:AY14"/>
    <mergeCell ref="A1:AY1"/>
    <mergeCell ref="A2:AY2"/>
    <mergeCell ref="A3:AY3"/>
    <mergeCell ref="A4:AY4"/>
    <mergeCell ref="AF92:AK92"/>
    <mergeCell ref="A69:E69"/>
    <mergeCell ref="A72:E72"/>
    <mergeCell ref="AF72:AK72"/>
    <mergeCell ref="AF91:AK91"/>
    <mergeCell ref="A73:E73"/>
    <mergeCell ref="A79:E79"/>
    <mergeCell ref="A80:E80"/>
    <mergeCell ref="G80:J80"/>
    <mergeCell ref="AF80:AL80"/>
    <mergeCell ref="AF106:AK106"/>
    <mergeCell ref="AF108:AK108"/>
    <mergeCell ref="AF111:AL111"/>
    <mergeCell ref="AT243:AY243"/>
    <mergeCell ref="AF242:AY242"/>
    <mergeCell ref="AF113:AK113"/>
    <mergeCell ref="AF116:AK116"/>
    <mergeCell ref="AF146:AK146"/>
    <mergeCell ref="AF152:AK152"/>
    <mergeCell ref="AF157:AK157"/>
    <mergeCell ref="AF181:AM181"/>
    <mergeCell ref="A193:AP193"/>
    <mergeCell ref="AT246:AY246"/>
    <mergeCell ref="AT249:AY249"/>
    <mergeCell ref="A246:D246"/>
    <mergeCell ref="G183:AC183"/>
    <mergeCell ref="A185:E185"/>
    <mergeCell ref="AF185:AM185"/>
    <mergeCell ref="A186:E186"/>
    <mergeCell ref="AF186:AM186"/>
    <mergeCell ref="AT250:AY250"/>
    <mergeCell ref="AT254:AY254"/>
    <mergeCell ref="AT258:AY258"/>
    <mergeCell ref="AT262:AY262"/>
    <mergeCell ref="AT264:AY264"/>
    <mergeCell ref="AT265:AY265"/>
    <mergeCell ref="AT267:AY267"/>
    <mergeCell ref="AT270:AY270"/>
    <mergeCell ref="AT272:AY272"/>
    <mergeCell ref="AT274:AY274"/>
    <mergeCell ref="AT281:AY281"/>
    <mergeCell ref="AT288:AY288"/>
    <mergeCell ref="AT291:AY291"/>
    <mergeCell ref="AT295:AY295"/>
    <mergeCell ref="AT298:AY298"/>
    <mergeCell ref="AT299:AY299"/>
    <mergeCell ref="AT321:AY321"/>
    <mergeCell ref="AT326:AY326"/>
    <mergeCell ref="AT327:AY327"/>
    <mergeCell ref="AT304:AY304"/>
    <mergeCell ref="AT307:AY307"/>
    <mergeCell ref="AT311:AY311"/>
    <mergeCell ref="AT314:AY314"/>
    <mergeCell ref="AM303:AR303"/>
    <mergeCell ref="A303:D303"/>
    <mergeCell ref="AF303:AK303"/>
    <mergeCell ref="AT317:AY317"/>
    <mergeCell ref="A311:D311"/>
    <mergeCell ref="A313:D313"/>
    <mergeCell ref="A316:D316"/>
    <mergeCell ref="A317:D317"/>
    <mergeCell ref="AF317:AK317"/>
    <mergeCell ref="AF304:AK304"/>
  </mergeCells>
  <printOptions horizontalCentered="1"/>
  <pageMargins left="0.984251968503937" right="0.5905511811023623" top="0.7874015748031497" bottom="0.7874015748031497"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I16"/>
  <sheetViews>
    <sheetView workbookViewId="0" topLeftCell="A1">
      <selection activeCell="D6" sqref="D6"/>
    </sheetView>
  </sheetViews>
  <sheetFormatPr defaultColWidth="11.421875" defaultRowHeight="12.75"/>
  <cols>
    <col min="1" max="1" width="13.8515625" style="0" bestFit="1" customWidth="1"/>
  </cols>
  <sheetData>
    <row r="1" ht="12.75">
      <c r="B1">
        <v>2004</v>
      </c>
    </row>
    <row r="2" spans="1:6" ht="13.5" thickBot="1">
      <c r="A2" s="1">
        <v>2405954870</v>
      </c>
      <c r="B2" s="1">
        <f>SUM(A2-A3-A4)</f>
        <v>283607000</v>
      </c>
      <c r="C2" s="1"/>
      <c r="D2" s="1">
        <v>2005</v>
      </c>
      <c r="E2" s="1"/>
      <c r="F2" s="1"/>
    </row>
    <row r="3" spans="1:7" ht="13.5" thickBot="1">
      <c r="A3" s="1">
        <v>2032347870</v>
      </c>
      <c r="B3" s="1"/>
      <c r="C3" s="1"/>
      <c r="D3" s="1">
        <f>SUM(Acuerdo!AF46-Acuerdo!AF114-Acuerdo!AF118-Acuerdo!AF155-Acuerdo!AF183)</f>
        <v>311500000</v>
      </c>
      <c r="E3" s="1">
        <v>3012000</v>
      </c>
      <c r="F3" s="19">
        <f>SUM(D3:E3)</f>
        <v>314512000</v>
      </c>
      <c r="G3" s="18" t="s">
        <v>373</v>
      </c>
    </row>
    <row r="4" spans="1:9" ht="12.75">
      <c r="A4" s="1">
        <v>90000000</v>
      </c>
      <c r="B4" s="1"/>
      <c r="C4" s="1"/>
      <c r="D4" s="1">
        <v>317930918</v>
      </c>
      <c r="E4" s="1" t="s">
        <v>345</v>
      </c>
      <c r="F4" s="1"/>
      <c r="G4" s="1"/>
      <c r="H4" s="1"/>
      <c r="I4" s="1"/>
    </row>
    <row r="5" spans="1:6" ht="12.75">
      <c r="A5" s="1"/>
      <c r="B5" s="1"/>
      <c r="C5" s="1"/>
      <c r="D5" s="1">
        <f>SUM(D3:D4)</f>
        <v>629430918</v>
      </c>
      <c r="E5" s="1" t="s">
        <v>370</v>
      </c>
      <c r="F5" s="1"/>
    </row>
    <row r="6" spans="1:6" ht="12.75">
      <c r="A6" s="1"/>
      <c r="B6" s="1"/>
      <c r="C6" s="1"/>
      <c r="D6" s="2">
        <f>SUM(D5*20%)</f>
        <v>125886183.60000001</v>
      </c>
      <c r="E6" s="2" t="s">
        <v>371</v>
      </c>
      <c r="F6" s="1"/>
    </row>
    <row r="9" spans="4:5" ht="12.75">
      <c r="D9" s="1">
        <f>SUM(D5-D6)</f>
        <v>503544734.4</v>
      </c>
      <c r="E9" t="s">
        <v>372</v>
      </c>
    </row>
    <row r="10" spans="4:5" ht="12.75">
      <c r="D10" s="1">
        <v>3012000</v>
      </c>
      <c r="E10" t="s">
        <v>94</v>
      </c>
    </row>
    <row r="11" spans="4:5" ht="12.75">
      <c r="D11" s="3">
        <f>SUM(D9:D10)</f>
        <v>506556734.4</v>
      </c>
      <c r="E11" s="4" t="s">
        <v>347</v>
      </c>
    </row>
    <row r="13" spans="1:4" ht="12.75">
      <c r="A13" s="70">
        <v>105000000</v>
      </c>
      <c r="D13" s="1"/>
    </row>
    <row r="14" ht="12.75">
      <c r="A14" s="70">
        <f>SUM(A13*15%)</f>
        <v>15750000</v>
      </c>
    </row>
    <row r="15" spans="1:6" ht="12.75">
      <c r="A15" s="70">
        <v>116137525</v>
      </c>
      <c r="B15" s="70"/>
      <c r="C15" s="70"/>
      <c r="D15" s="70"/>
      <c r="E15" s="70"/>
      <c r="F15" s="70"/>
    </row>
    <row r="16" ht="12.75">
      <c r="A16" s="71">
        <f>SUM(A15-A14)</f>
        <v>100387525</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K48"/>
  <sheetViews>
    <sheetView zoomScale="80" zoomScaleNormal="80" workbookViewId="0" topLeftCell="A24">
      <selection activeCell="D51" sqref="D51"/>
    </sheetView>
  </sheetViews>
  <sheetFormatPr defaultColWidth="11.421875" defaultRowHeight="12.75"/>
  <cols>
    <col min="1" max="1" width="11.57421875" style="0" bestFit="1" customWidth="1"/>
    <col min="2" max="2" width="20.00390625" style="0" bestFit="1" customWidth="1"/>
    <col min="3" max="3" width="3.140625" style="0" customWidth="1"/>
    <col min="4" max="4" width="11.57421875" style="0" bestFit="1" customWidth="1"/>
    <col min="5" max="5" width="20.00390625" style="0" bestFit="1" customWidth="1"/>
    <col min="6" max="6" width="2.8515625" style="0" customWidth="1"/>
    <col min="7" max="7" width="12.00390625" style="0" bestFit="1" customWidth="1"/>
    <col min="8" max="8" width="21.57421875" style="0" customWidth="1"/>
  </cols>
  <sheetData>
    <row r="1" spans="1:11" ht="12.75">
      <c r="A1" s="116" t="s">
        <v>348</v>
      </c>
      <c r="B1" s="117"/>
      <c r="C1" s="20"/>
      <c r="D1" s="116" t="s">
        <v>353</v>
      </c>
      <c r="E1" s="117"/>
      <c r="F1" s="5"/>
      <c r="G1" s="116" t="s">
        <v>354</v>
      </c>
      <c r="H1" s="117"/>
      <c r="I1" s="1"/>
      <c r="J1" s="1"/>
      <c r="K1" s="1"/>
    </row>
    <row r="2" spans="1:11" ht="12.75">
      <c r="A2" s="6"/>
      <c r="B2" s="7"/>
      <c r="C2" s="1"/>
      <c r="D2" s="6"/>
      <c r="E2" s="9"/>
      <c r="F2" s="1"/>
      <c r="G2" s="6"/>
      <c r="H2" s="9"/>
      <c r="I2" s="1"/>
      <c r="J2" s="1"/>
      <c r="K2" s="1"/>
    </row>
    <row r="3" spans="1:11" ht="12.75">
      <c r="A3" s="6">
        <v>544520</v>
      </c>
      <c r="B3" s="7">
        <v>2004</v>
      </c>
      <c r="C3" s="1"/>
      <c r="D3" s="6">
        <v>2114611</v>
      </c>
      <c r="E3" s="7">
        <v>2004</v>
      </c>
      <c r="F3" s="1"/>
      <c r="G3" s="6">
        <v>8323759</v>
      </c>
      <c r="H3" s="7">
        <v>2004</v>
      </c>
      <c r="I3" s="1"/>
      <c r="J3" s="1"/>
      <c r="K3" s="1"/>
    </row>
    <row r="4" spans="1:11" ht="12.75">
      <c r="A4" s="6">
        <f>SUM(A3*12)</f>
        <v>6534240</v>
      </c>
      <c r="B4" s="7" t="s">
        <v>349</v>
      </c>
      <c r="C4" s="1"/>
      <c r="D4" s="6">
        <f>SUM(D3*12)</f>
        <v>25375332</v>
      </c>
      <c r="E4" s="7" t="s">
        <v>349</v>
      </c>
      <c r="F4" s="1"/>
      <c r="G4" s="6">
        <f>SUM(G3*12)</f>
        <v>99885108</v>
      </c>
      <c r="H4" s="7" t="s">
        <v>349</v>
      </c>
      <c r="I4" s="1"/>
      <c r="J4" s="1"/>
      <c r="K4" s="1"/>
    </row>
    <row r="5" spans="1:11" ht="12.75">
      <c r="A5" s="6">
        <f>SUM(A3*9%+A3)</f>
        <v>593526.8</v>
      </c>
      <c r="B5" s="7">
        <v>2005</v>
      </c>
      <c r="C5" s="1"/>
      <c r="D5" s="6">
        <f>SUM(D3*9%+D3)</f>
        <v>2304925.99</v>
      </c>
      <c r="E5" s="7">
        <v>2005</v>
      </c>
      <c r="F5" s="1"/>
      <c r="G5" s="6">
        <f>SUM(G3*9%+G3)</f>
        <v>9072897.31</v>
      </c>
      <c r="H5" s="7">
        <v>2005</v>
      </c>
      <c r="I5" s="1"/>
      <c r="J5" s="1"/>
      <c r="K5" s="1"/>
    </row>
    <row r="6" spans="1:11" ht="12.75">
      <c r="A6" s="6">
        <f>SUM(A5*12)</f>
        <v>7122321.600000001</v>
      </c>
      <c r="B6" s="7" t="s">
        <v>349</v>
      </c>
      <c r="C6" s="1"/>
      <c r="D6" s="6">
        <f>SUM(D5*12)</f>
        <v>27659111.880000003</v>
      </c>
      <c r="E6" s="7" t="s">
        <v>349</v>
      </c>
      <c r="F6" s="1"/>
      <c r="G6" s="6">
        <f>SUM(G5*12)</f>
        <v>108874767.72</v>
      </c>
      <c r="H6" s="7" t="s">
        <v>349</v>
      </c>
      <c r="I6" s="1"/>
      <c r="J6" s="1"/>
      <c r="K6" s="1"/>
    </row>
    <row r="7" spans="1:11" ht="12.75">
      <c r="A7" s="6">
        <f>SUM(A5/2)</f>
        <v>296763.4</v>
      </c>
      <c r="B7" s="7" t="s">
        <v>350</v>
      </c>
      <c r="C7" s="1"/>
      <c r="D7" s="6">
        <f>SUM(D5/2)</f>
        <v>1152462.995</v>
      </c>
      <c r="E7" s="7" t="s">
        <v>350</v>
      </c>
      <c r="F7" s="1"/>
      <c r="G7" s="6">
        <f>SUM(G5/2)</f>
        <v>4536448.655</v>
      </c>
      <c r="H7" s="7" t="s">
        <v>350</v>
      </c>
      <c r="I7" s="1"/>
      <c r="J7" s="1"/>
      <c r="K7" s="1"/>
    </row>
    <row r="8" spans="1:11" ht="12.75">
      <c r="A8" s="6">
        <f>SUM(A5+A7/12)</f>
        <v>618257.0833333334</v>
      </c>
      <c r="B8" s="7" t="s">
        <v>351</v>
      </c>
      <c r="C8" s="1"/>
      <c r="D8" s="6">
        <f>SUM(D5+D7/12)</f>
        <v>2400964.572916667</v>
      </c>
      <c r="E8" s="7" t="s">
        <v>351</v>
      </c>
      <c r="F8" s="1"/>
      <c r="G8" s="6">
        <f>SUM(G5+G7/12)</f>
        <v>9450934.697916668</v>
      </c>
      <c r="H8" s="7" t="s">
        <v>351</v>
      </c>
      <c r="I8" s="1"/>
      <c r="J8" s="1"/>
      <c r="K8" s="1"/>
    </row>
    <row r="9" spans="1:11" ht="12.75">
      <c r="A9" s="6">
        <f>SUM(A5/30*21)</f>
        <v>415468.76000000007</v>
      </c>
      <c r="B9" s="7" t="s">
        <v>352</v>
      </c>
      <c r="C9" s="1"/>
      <c r="D9" s="6">
        <v>1500000</v>
      </c>
      <c r="E9" s="7" t="s">
        <v>352</v>
      </c>
      <c r="F9" s="1"/>
      <c r="G9" s="6">
        <v>2283820</v>
      </c>
      <c r="H9" s="7" t="s">
        <v>352</v>
      </c>
      <c r="I9" s="1"/>
      <c r="J9" s="1"/>
      <c r="K9" s="1"/>
    </row>
    <row r="10" spans="1:11" ht="12.75">
      <c r="A10" s="6">
        <v>38020784</v>
      </c>
      <c r="B10" s="7" t="s">
        <v>374</v>
      </c>
      <c r="C10" s="1"/>
      <c r="D10" s="6"/>
      <c r="E10" s="7"/>
      <c r="F10" s="1"/>
      <c r="G10" s="6">
        <v>6000000</v>
      </c>
      <c r="H10" s="7" t="s">
        <v>367</v>
      </c>
      <c r="I10" s="1"/>
      <c r="J10" s="1"/>
      <c r="K10" s="1"/>
    </row>
    <row r="11" spans="1:11" ht="12.75">
      <c r="A11" s="6">
        <v>1650000</v>
      </c>
      <c r="B11" s="7" t="s">
        <v>375</v>
      </c>
      <c r="C11" s="1"/>
      <c r="D11" s="6"/>
      <c r="E11" s="7"/>
      <c r="F11" s="1"/>
      <c r="G11" s="6">
        <v>10000000</v>
      </c>
      <c r="H11" s="7" t="s">
        <v>368</v>
      </c>
      <c r="I11" s="1"/>
      <c r="J11" s="1"/>
      <c r="K11" s="1"/>
    </row>
    <row r="12" spans="1:11" ht="12.75">
      <c r="A12" s="6"/>
      <c r="B12" s="7"/>
      <c r="C12" s="1"/>
      <c r="D12" s="6"/>
      <c r="E12" s="7"/>
      <c r="F12" s="1"/>
      <c r="G12" s="6">
        <v>3000000</v>
      </c>
      <c r="H12" s="7" t="s">
        <v>369</v>
      </c>
      <c r="I12" s="1"/>
      <c r="J12" s="1"/>
      <c r="K12" s="1"/>
    </row>
    <row r="13" spans="1:11" ht="13.5" thickBot="1">
      <c r="A13" s="6"/>
      <c r="B13" s="7"/>
      <c r="C13" s="1"/>
      <c r="D13" s="6"/>
      <c r="E13" s="7"/>
      <c r="F13" s="1"/>
      <c r="G13" s="6"/>
      <c r="H13" s="7"/>
      <c r="I13" s="1"/>
      <c r="J13" s="1"/>
      <c r="K13" s="1"/>
    </row>
    <row r="14" spans="1:11" ht="13.5" thickBot="1">
      <c r="A14" s="10">
        <f>SUM(A6:A11)</f>
        <v>48123594.843333334</v>
      </c>
      <c r="B14" s="11" t="s">
        <v>364</v>
      </c>
      <c r="C14" s="1"/>
      <c r="D14" s="10">
        <f>SUM(D6:D9)</f>
        <v>32712539.44791667</v>
      </c>
      <c r="E14" s="11" t="s">
        <v>364</v>
      </c>
      <c r="F14" s="1"/>
      <c r="G14" s="10">
        <f>SUM(G6:G12)</f>
        <v>144145971.0729167</v>
      </c>
      <c r="H14" s="11" t="s">
        <v>364</v>
      </c>
      <c r="I14" s="1"/>
      <c r="J14" s="1"/>
      <c r="K14" s="1"/>
    </row>
    <row r="15" spans="1:11" ht="13.5" thickBot="1">
      <c r="A15" s="6"/>
      <c r="B15" s="7"/>
      <c r="C15" s="1"/>
      <c r="D15" s="6"/>
      <c r="E15" s="7"/>
      <c r="F15" s="1"/>
      <c r="G15" s="6"/>
      <c r="H15" s="7"/>
      <c r="I15" s="1"/>
      <c r="J15" s="1"/>
      <c r="K15" s="1"/>
    </row>
    <row r="16" spans="1:11" ht="13.5" thickBot="1">
      <c r="A16" s="12">
        <f>SUM(A6+A7+A9)</f>
        <v>7834553.760000001</v>
      </c>
      <c r="B16" s="11" t="s">
        <v>362</v>
      </c>
      <c r="C16" s="1"/>
      <c r="D16" s="12">
        <f>SUM(D6+D7+D9)</f>
        <v>30311574.875000004</v>
      </c>
      <c r="E16" s="11" t="s">
        <v>362</v>
      </c>
      <c r="F16" s="1"/>
      <c r="G16" s="12">
        <f>SUM(G6+G7+G9+G12)</f>
        <v>118695036.375</v>
      </c>
      <c r="H16" s="11" t="s">
        <v>362</v>
      </c>
      <c r="I16" s="1"/>
      <c r="J16" s="1"/>
      <c r="K16" s="1"/>
    </row>
    <row r="17" spans="1:11" ht="12.75">
      <c r="A17" s="8">
        <f>SUM(A5+A7/12+A8/12)</f>
        <v>669778.5069444445</v>
      </c>
      <c r="B17" s="7" t="s">
        <v>360</v>
      </c>
      <c r="C17" s="1"/>
      <c r="D17" s="8">
        <f>SUM(D5+D7/12+D8/12)</f>
        <v>2601044.953993056</v>
      </c>
      <c r="E17" s="7" t="s">
        <v>360</v>
      </c>
      <c r="F17" s="1"/>
      <c r="G17" s="8">
        <f>SUM(G5+G7/12+G8/12)</f>
        <v>10238512.589409724</v>
      </c>
      <c r="H17" s="7" t="s">
        <v>360</v>
      </c>
      <c r="I17" s="1"/>
      <c r="J17" s="1"/>
      <c r="K17" s="1"/>
    </row>
    <row r="18" spans="1:11" ht="12.75">
      <c r="A18" s="6">
        <f>SUM(A6*14.5%/4*3)</f>
        <v>774552.4739999999</v>
      </c>
      <c r="B18" s="7" t="s">
        <v>359</v>
      </c>
      <c r="C18" s="1"/>
      <c r="D18" s="6">
        <f>SUM(D6*14.5%/4*3)</f>
        <v>3007928.41695</v>
      </c>
      <c r="E18" s="7" t="s">
        <v>359</v>
      </c>
      <c r="F18" s="1"/>
      <c r="G18" s="6">
        <f>SUM(G6*14.5%/4*3)</f>
        <v>11840130.98955</v>
      </c>
      <c r="H18" s="7" t="s">
        <v>359</v>
      </c>
      <c r="I18" s="1"/>
      <c r="J18" s="1"/>
      <c r="K18" s="1"/>
    </row>
    <row r="19" spans="1:11" ht="12.75">
      <c r="A19" s="6">
        <f>SUM(A16*9%)</f>
        <v>705109.8384</v>
      </c>
      <c r="B19" s="7" t="s">
        <v>357</v>
      </c>
      <c r="C19" s="1"/>
      <c r="D19" s="6">
        <f>SUM(D16*9%)</f>
        <v>2728041.73875</v>
      </c>
      <c r="E19" s="7" t="s">
        <v>357</v>
      </c>
      <c r="F19" s="1"/>
      <c r="G19" s="6">
        <f>SUM(G16*9%)</f>
        <v>10682553.27375</v>
      </c>
      <c r="H19" s="7" t="s">
        <v>357</v>
      </c>
      <c r="I19" s="1"/>
      <c r="J19" s="1"/>
      <c r="K19" s="1"/>
    </row>
    <row r="20" spans="1:11" ht="12.75">
      <c r="A20" s="6">
        <f>SUM(A6*8%)</f>
        <v>569785.728</v>
      </c>
      <c r="B20" s="7" t="s">
        <v>358</v>
      </c>
      <c r="C20" s="1"/>
      <c r="D20" s="6">
        <f>SUM(D6*8%)</f>
        <v>2212728.9504000004</v>
      </c>
      <c r="E20" s="7" t="s">
        <v>358</v>
      </c>
      <c r="F20" s="1"/>
      <c r="G20" s="6">
        <f>SUM(G6*8%)</f>
        <v>8709981.4176</v>
      </c>
      <c r="H20" s="7" t="s">
        <v>358</v>
      </c>
      <c r="I20" s="1"/>
      <c r="J20" s="1"/>
      <c r="K20" s="1"/>
    </row>
    <row r="21" spans="1:11" ht="13.5" thickBot="1">
      <c r="A21" s="6">
        <f>SUM(A6*0.522%)</f>
        <v>37178.518752</v>
      </c>
      <c r="B21" s="7" t="s">
        <v>361</v>
      </c>
      <c r="C21" s="1"/>
      <c r="D21" s="6">
        <f>SUM(D6*0.522%)</f>
        <v>144380.5640136</v>
      </c>
      <c r="E21" s="7" t="s">
        <v>361</v>
      </c>
      <c r="F21" s="1"/>
      <c r="G21" s="6">
        <f>SUM(G6*0.522%)</f>
        <v>568326.2874984</v>
      </c>
      <c r="H21" s="7" t="s">
        <v>361</v>
      </c>
      <c r="I21" s="1"/>
      <c r="J21" s="1"/>
      <c r="K21" s="1"/>
    </row>
    <row r="22" spans="1:11" ht="13.5" thickBot="1">
      <c r="A22" s="13">
        <f>SUM(A17:A21)</f>
        <v>2756405.066096444</v>
      </c>
      <c r="B22" s="14" t="s">
        <v>363</v>
      </c>
      <c r="C22" s="1"/>
      <c r="D22" s="13">
        <f>SUM(D17:D21)</f>
        <v>10694124.624106657</v>
      </c>
      <c r="E22" s="14" t="s">
        <v>363</v>
      </c>
      <c r="F22" s="1"/>
      <c r="G22" s="13">
        <f>SUM(G17:G21)</f>
        <v>42039504.55780812</v>
      </c>
      <c r="H22" s="14" t="s">
        <v>363</v>
      </c>
      <c r="I22" s="1"/>
      <c r="J22" s="1"/>
      <c r="K22" s="1"/>
    </row>
    <row r="23" spans="1:11" ht="12.75">
      <c r="A23" s="1"/>
      <c r="B23" s="1"/>
      <c r="C23" s="1"/>
      <c r="D23" s="1"/>
      <c r="E23" s="1"/>
      <c r="F23" s="1"/>
      <c r="G23" s="1"/>
      <c r="H23" s="1"/>
      <c r="I23" s="1"/>
      <c r="J23" s="1"/>
      <c r="K23" s="1"/>
    </row>
    <row r="24" spans="1:11" ht="12.75">
      <c r="A24" s="1"/>
      <c r="B24" s="1"/>
      <c r="C24" s="1"/>
      <c r="D24" s="1"/>
      <c r="E24" s="1"/>
      <c r="F24" s="1"/>
      <c r="G24" s="1"/>
      <c r="H24" s="1"/>
      <c r="I24" s="1"/>
      <c r="J24" s="1"/>
      <c r="K24" s="1"/>
    </row>
    <row r="25" spans="1:11" ht="12.75">
      <c r="A25" s="1"/>
      <c r="B25" s="1"/>
      <c r="C25" s="1"/>
      <c r="D25" s="1"/>
      <c r="E25" s="1"/>
      <c r="F25" s="1"/>
      <c r="G25" s="1"/>
      <c r="H25" s="1"/>
      <c r="I25" s="1"/>
      <c r="J25" s="1"/>
      <c r="K25" s="1"/>
    </row>
    <row r="26" spans="1:11" ht="12.75">
      <c r="A26" s="1"/>
      <c r="B26" s="1"/>
      <c r="C26" s="1"/>
      <c r="D26" s="1"/>
      <c r="E26" s="1"/>
      <c r="F26" s="1"/>
      <c r="G26" s="1"/>
      <c r="H26" s="1"/>
      <c r="I26" s="1"/>
      <c r="J26" s="1"/>
      <c r="K26" s="1"/>
    </row>
    <row r="27" spans="1:11" ht="13.5" thickBot="1">
      <c r="A27" s="1"/>
      <c r="B27" s="1"/>
      <c r="C27" s="1"/>
      <c r="D27" s="1"/>
      <c r="E27" s="1"/>
      <c r="F27" s="1"/>
      <c r="G27" s="1"/>
      <c r="H27" s="1"/>
      <c r="I27" s="1"/>
      <c r="J27" s="1"/>
      <c r="K27" s="1"/>
    </row>
    <row r="28" spans="1:11" ht="12.75">
      <c r="A28" s="116" t="s">
        <v>355</v>
      </c>
      <c r="B28" s="117"/>
      <c r="C28" s="5"/>
      <c r="D28" s="116" t="s">
        <v>356</v>
      </c>
      <c r="E28" s="117"/>
      <c r="F28" s="5"/>
      <c r="G28" s="116" t="s">
        <v>365</v>
      </c>
      <c r="H28" s="117"/>
      <c r="I28" s="1"/>
      <c r="J28" s="1"/>
      <c r="K28" s="1"/>
    </row>
    <row r="29" spans="1:11" ht="12.75">
      <c r="A29" s="6">
        <v>1524529</v>
      </c>
      <c r="B29" s="7">
        <v>2004</v>
      </c>
      <c r="C29" s="1"/>
      <c r="D29" s="6">
        <v>1063101</v>
      </c>
      <c r="E29" s="7">
        <v>2004</v>
      </c>
      <c r="F29" s="1"/>
      <c r="G29" s="6">
        <v>1545486</v>
      </c>
      <c r="H29" s="7">
        <v>2004</v>
      </c>
      <c r="I29" s="1"/>
      <c r="J29" s="1"/>
      <c r="K29" s="1"/>
    </row>
    <row r="30" spans="1:11" ht="12.75">
      <c r="A30" s="6">
        <f>SUM(A29*12)</f>
        <v>18294348</v>
      </c>
      <c r="B30" s="7" t="s">
        <v>349</v>
      </c>
      <c r="C30" s="1"/>
      <c r="D30" s="6">
        <f>SUM(D29*12)</f>
        <v>12757212</v>
      </c>
      <c r="E30" s="7" t="s">
        <v>349</v>
      </c>
      <c r="F30" s="1"/>
      <c r="G30" s="6">
        <f>SUM(G29*12)</f>
        <v>18545832</v>
      </c>
      <c r="H30" s="7" t="s">
        <v>349</v>
      </c>
      <c r="I30" s="1"/>
      <c r="J30" s="1"/>
      <c r="K30" s="1"/>
    </row>
    <row r="31" spans="1:11" ht="12.75">
      <c r="A31" s="6">
        <f>SUM(A29*9%+A29)</f>
        <v>1661736.6099999999</v>
      </c>
      <c r="B31" s="7">
        <v>2005</v>
      </c>
      <c r="C31" s="1"/>
      <c r="D31" s="6">
        <f>SUM(D29*9%+D29)</f>
        <v>1158780.09</v>
      </c>
      <c r="E31" s="7">
        <v>2005</v>
      </c>
      <c r="F31" s="1"/>
      <c r="G31" s="6">
        <f>SUM(G29*9%+G29)</f>
        <v>1684579.74</v>
      </c>
      <c r="H31" s="7">
        <v>2005</v>
      </c>
      <c r="I31" s="1"/>
      <c r="J31" s="1"/>
      <c r="K31" s="1"/>
    </row>
    <row r="32" spans="1:11" ht="12.75">
      <c r="A32" s="6">
        <f>SUM(A31*12)</f>
        <v>19940839.32</v>
      </c>
      <c r="B32" s="7" t="s">
        <v>349</v>
      </c>
      <c r="C32" s="1"/>
      <c r="D32" s="6">
        <f>SUM(D31*12)</f>
        <v>13905361.080000002</v>
      </c>
      <c r="E32" s="7" t="s">
        <v>349</v>
      </c>
      <c r="F32" s="1"/>
      <c r="G32" s="6">
        <f>SUM(G31*12)</f>
        <v>20214956.88</v>
      </c>
      <c r="H32" s="7" t="s">
        <v>349</v>
      </c>
      <c r="I32" s="1"/>
      <c r="J32" s="1"/>
      <c r="K32" s="1"/>
    </row>
    <row r="33" spans="1:11" ht="12.75">
      <c r="A33" s="6">
        <f>SUM(A31/2)</f>
        <v>830868.3049999999</v>
      </c>
      <c r="B33" s="7" t="s">
        <v>350</v>
      </c>
      <c r="C33" s="1"/>
      <c r="D33" s="6">
        <f>SUM(D31/2)</f>
        <v>579390.045</v>
      </c>
      <c r="E33" s="7" t="s">
        <v>350</v>
      </c>
      <c r="F33" s="1"/>
      <c r="G33" s="6"/>
      <c r="H33" s="7"/>
      <c r="I33" s="1"/>
      <c r="J33" s="1"/>
      <c r="K33" s="1"/>
    </row>
    <row r="34" spans="1:11" ht="12.75">
      <c r="A34" s="6">
        <f>SUM(A31+A33/12)</f>
        <v>1730975.6354166665</v>
      </c>
      <c r="B34" s="7" t="s">
        <v>351</v>
      </c>
      <c r="C34" s="1"/>
      <c r="D34" s="6">
        <f>SUM(D31+D33/12)</f>
        <v>1207062.59375</v>
      </c>
      <c r="E34" s="7" t="s">
        <v>351</v>
      </c>
      <c r="F34" s="1"/>
      <c r="G34" s="6">
        <f>SUM(G31)</f>
        <v>1684579.74</v>
      </c>
      <c r="H34" s="7" t="s">
        <v>351</v>
      </c>
      <c r="I34" s="1"/>
      <c r="J34" s="1"/>
      <c r="K34" s="1"/>
    </row>
    <row r="35" spans="1:11" ht="12.75">
      <c r="A35" s="6">
        <v>5000000</v>
      </c>
      <c r="B35" s="7" t="s">
        <v>368</v>
      </c>
      <c r="C35" s="1"/>
      <c r="D35" s="6"/>
      <c r="E35" s="7"/>
      <c r="F35" s="1"/>
      <c r="G35" s="6"/>
      <c r="H35" s="7"/>
      <c r="I35" s="1"/>
      <c r="J35" s="1"/>
      <c r="K35" s="1"/>
    </row>
    <row r="36" spans="1:11" ht="12.75">
      <c r="A36" s="6">
        <v>5000000</v>
      </c>
      <c r="B36" s="7" t="s">
        <v>369</v>
      </c>
      <c r="C36" s="1"/>
      <c r="D36" s="6"/>
      <c r="E36" s="7"/>
      <c r="F36" s="1"/>
      <c r="G36" s="6">
        <f>SUM(G32*8%)</f>
        <v>1617196.5504</v>
      </c>
      <c r="H36" s="7" t="s">
        <v>358</v>
      </c>
      <c r="I36" s="1"/>
      <c r="J36" s="1"/>
      <c r="K36" s="1"/>
    </row>
    <row r="37" spans="1:11" ht="13.5" thickBot="1">
      <c r="A37" s="6"/>
      <c r="B37" s="7"/>
      <c r="C37" s="1"/>
      <c r="D37" s="6"/>
      <c r="E37" s="7"/>
      <c r="F37" s="1"/>
      <c r="G37" s="6"/>
      <c r="H37" s="7"/>
      <c r="I37" s="1"/>
      <c r="J37" s="1"/>
      <c r="K37" s="1"/>
    </row>
    <row r="38" spans="1:11" ht="13.5" thickBot="1">
      <c r="A38" s="10">
        <f>SUM(A32+A33+A34+A35+A36)</f>
        <v>32502683.260416668</v>
      </c>
      <c r="B38" s="11" t="s">
        <v>364</v>
      </c>
      <c r="C38" s="1"/>
      <c r="D38" s="10">
        <f>SUM(D32:D34)</f>
        <v>15691813.718750002</v>
      </c>
      <c r="E38" s="11" t="s">
        <v>364</v>
      </c>
      <c r="F38" s="1"/>
      <c r="G38" s="6"/>
      <c r="H38" s="9"/>
      <c r="I38" s="1"/>
      <c r="J38" s="1"/>
      <c r="K38" s="1"/>
    </row>
    <row r="39" spans="1:11" ht="13.5" thickBot="1">
      <c r="A39" s="15"/>
      <c r="B39" s="9"/>
      <c r="C39" s="1"/>
      <c r="D39" s="6"/>
      <c r="E39" s="9"/>
      <c r="F39" s="1"/>
      <c r="G39" s="17">
        <f>SUM(G32+G34+G36)</f>
        <v>23516733.170399997</v>
      </c>
      <c r="H39" s="14" t="s">
        <v>366</v>
      </c>
      <c r="I39" s="1"/>
      <c r="J39" s="1"/>
      <c r="K39" s="1"/>
    </row>
    <row r="40" spans="1:11" ht="13.5" thickBot="1">
      <c r="A40" s="12">
        <f>SUM(A32+A33+A34+A36)</f>
        <v>27502683.260416668</v>
      </c>
      <c r="B40" s="11" t="s">
        <v>362</v>
      </c>
      <c r="C40" s="1"/>
      <c r="D40" s="12">
        <f>SUM(D32+D33+D34+D36)</f>
        <v>15691813.718750002</v>
      </c>
      <c r="E40" s="11" t="s">
        <v>362</v>
      </c>
      <c r="F40" s="1"/>
      <c r="G40" s="1"/>
      <c r="H40" s="1"/>
      <c r="I40" s="1"/>
      <c r="J40" s="1"/>
      <c r="K40" s="1"/>
    </row>
    <row r="41" spans="1:11" ht="12.75">
      <c r="A41" s="8">
        <f>SUM(A31+A33/12+A34/12)</f>
        <v>1875223.605034722</v>
      </c>
      <c r="B41" s="7" t="s">
        <v>360</v>
      </c>
      <c r="C41" s="1"/>
      <c r="D41" s="8">
        <f>SUM(D31+D33/12+D34/12)</f>
        <v>1307651.1432291667</v>
      </c>
      <c r="E41" s="7" t="s">
        <v>360</v>
      </c>
      <c r="F41" s="1"/>
      <c r="G41" s="1"/>
      <c r="H41" s="1"/>
      <c r="I41" s="1"/>
      <c r="J41" s="1"/>
      <c r="K41" s="1"/>
    </row>
    <row r="42" spans="1:11" ht="12.75">
      <c r="A42" s="6">
        <f>SUM(A32*14.5%/4*3)</f>
        <v>2168566.2760499995</v>
      </c>
      <c r="B42" s="7" t="s">
        <v>359</v>
      </c>
      <c r="C42" s="1"/>
      <c r="D42" s="6">
        <f>SUM(D32*14.5%/4*3)</f>
        <v>1512208.0174500002</v>
      </c>
      <c r="E42" s="7" t="s">
        <v>359</v>
      </c>
      <c r="F42" s="1"/>
      <c r="G42" s="1"/>
      <c r="H42" s="1"/>
      <c r="I42" s="1"/>
      <c r="J42" s="1"/>
      <c r="K42" s="1"/>
    </row>
    <row r="43" spans="1:11" ht="12.75">
      <c r="A43" s="6">
        <f>SUM(A40*9%)</f>
        <v>2475241.4934375</v>
      </c>
      <c r="B43" s="7" t="s">
        <v>357</v>
      </c>
      <c r="C43" s="1"/>
      <c r="D43" s="6">
        <f>SUM(D40*9%)</f>
        <v>1412263.2346875002</v>
      </c>
      <c r="E43" s="7" t="s">
        <v>357</v>
      </c>
      <c r="F43" s="1"/>
      <c r="G43" s="1"/>
      <c r="H43" s="1"/>
      <c r="I43" s="1"/>
      <c r="J43" s="1"/>
      <c r="K43" s="1"/>
    </row>
    <row r="44" spans="1:11" ht="12.75">
      <c r="A44" s="6">
        <f>SUM(A32*8%)</f>
        <v>1595267.1456000002</v>
      </c>
      <c r="B44" s="7" t="s">
        <v>358</v>
      </c>
      <c r="C44" s="1"/>
      <c r="D44" s="6">
        <f>SUM(D32*8%)</f>
        <v>1112428.8864000002</v>
      </c>
      <c r="E44" s="7" t="s">
        <v>358</v>
      </c>
      <c r="F44" s="1"/>
      <c r="G44" s="1"/>
      <c r="H44" s="1"/>
      <c r="I44" s="1"/>
      <c r="J44" s="1"/>
      <c r="K44" s="1"/>
    </row>
    <row r="45" spans="1:11" ht="13.5" thickBot="1">
      <c r="A45" s="6">
        <f>SUM(A32*0.522%)</f>
        <v>104091.1812504</v>
      </c>
      <c r="B45" s="7" t="s">
        <v>361</v>
      </c>
      <c r="C45" s="1"/>
      <c r="D45" s="6">
        <f>SUM(D32*0.522%)</f>
        <v>72585.9848376</v>
      </c>
      <c r="E45" s="7" t="s">
        <v>361</v>
      </c>
      <c r="F45" s="1"/>
      <c r="G45" s="1"/>
      <c r="H45" s="1"/>
      <c r="I45" s="1"/>
      <c r="J45" s="1"/>
      <c r="K45" s="1"/>
    </row>
    <row r="46" spans="1:5" ht="13.5" thickBot="1">
      <c r="A46" s="16">
        <f>SUM(A41:A45)</f>
        <v>8218389.7013726225</v>
      </c>
      <c r="B46" s="14" t="s">
        <v>363</v>
      </c>
      <c r="D46" s="16">
        <f>SUM(D41:D45)</f>
        <v>5417137.266604267</v>
      </c>
      <c r="E46" s="14" t="s">
        <v>363</v>
      </c>
    </row>
    <row r="47" spans="4:5" ht="12.75">
      <c r="D47" s="57"/>
      <c r="E47" s="58"/>
    </row>
    <row r="48" spans="4:5" ht="13.5" thickBot="1">
      <c r="D48" s="59">
        <f>SUM(D38+D46)</f>
        <v>21108950.985354267</v>
      </c>
      <c r="E48" s="60" t="s">
        <v>389</v>
      </c>
    </row>
  </sheetData>
  <mergeCells count="6">
    <mergeCell ref="A1:B1"/>
    <mergeCell ref="D1:E1"/>
    <mergeCell ref="G1:H1"/>
    <mergeCell ref="A28:B28"/>
    <mergeCell ref="D28:E28"/>
    <mergeCell ref="G28:H28"/>
  </mergeCells>
  <printOptions horizontalCentered="1" verticalCentered="1"/>
  <pageMargins left="0.3937007874015748" right="0.3937007874015748" top="0.3937007874015748" bottom="0.3937007874015748" header="0" footer="0"/>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dimension ref="A1:AY535"/>
  <sheetViews>
    <sheetView tabSelected="1" zoomScale="85" zoomScaleNormal="85" workbookViewId="0" topLeftCell="A513">
      <selection activeCell="AV519" sqref="AV519"/>
    </sheetView>
  </sheetViews>
  <sheetFormatPr defaultColWidth="11.421875" defaultRowHeight="12.75"/>
  <cols>
    <col min="1" max="1" width="4.28125" style="26" customWidth="1"/>
    <col min="2" max="2" width="4.57421875" style="26" customWidth="1"/>
    <col min="3" max="3" width="3.57421875" style="26" customWidth="1"/>
    <col min="4" max="4" width="3.140625" style="26" customWidth="1"/>
    <col min="5" max="5" width="2.140625" style="26" customWidth="1"/>
    <col min="6" max="18" width="2.140625" style="26" bestFit="1" customWidth="1"/>
    <col min="19" max="19" width="2.140625" style="26" customWidth="1"/>
    <col min="20" max="29" width="2.140625" style="26" bestFit="1" customWidth="1"/>
    <col min="30" max="30" width="0.9921875" style="26" customWidth="1"/>
    <col min="31" max="31" width="1.57421875" style="26" hidden="1" customWidth="1"/>
    <col min="32" max="33" width="3.140625" style="26" customWidth="1"/>
    <col min="34" max="34" width="2.57421875" style="26" customWidth="1"/>
    <col min="35" max="36" width="2.421875" style="26" customWidth="1"/>
    <col min="37" max="37" width="1.57421875" style="26" customWidth="1"/>
    <col min="38" max="38" width="2.140625" style="26" bestFit="1" customWidth="1"/>
    <col min="39" max="39" width="2.28125" style="26" bestFit="1" customWidth="1"/>
    <col min="40" max="40" width="2.7109375" style="26" customWidth="1"/>
    <col min="41" max="42" width="2.28125" style="26" bestFit="1" customWidth="1"/>
    <col min="43" max="43" width="2.421875" style="26" customWidth="1"/>
    <col min="44" max="44" width="2.57421875" style="26" customWidth="1"/>
    <col min="45" max="45" width="2.00390625" style="26" customWidth="1"/>
    <col min="46" max="46" width="2.57421875" style="26" customWidth="1"/>
    <col min="47" max="47" width="2.28125" style="26" bestFit="1" customWidth="1"/>
    <col min="48" max="49" width="2.140625" style="26" bestFit="1" customWidth="1"/>
    <col min="50" max="51" width="2.7109375" style="26" customWidth="1"/>
    <col min="52" max="58" width="2.140625" style="26" bestFit="1" customWidth="1"/>
    <col min="59" max="16384" width="9.140625" style="26" customWidth="1"/>
  </cols>
  <sheetData>
    <row r="1" spans="1:51" ht="16.5">
      <c r="A1" s="108" t="s">
        <v>434</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row>
    <row r="2" spans="1:51" ht="16.5">
      <c r="A2" s="108" t="s">
        <v>435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row>
    <row r="4" spans="1:51" ht="16.5">
      <c r="A4" s="108" t="s">
        <v>433</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row>
    <row r="5" spans="1:51" ht="16.5">
      <c r="A5" s="109" t="s">
        <v>436</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row>
    <row r="7" spans="1:51" ht="16.5">
      <c r="A7" s="110" t="s">
        <v>405</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row>
    <row r="8" spans="1:51" ht="16.5">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row>
    <row r="9" spans="1:51" ht="16.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row>
    <row r="10" spans="1:51" ht="16.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row>
    <row r="11" spans="1:51" ht="16.5">
      <c r="A11" s="110" t="s">
        <v>449</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row>
    <row r="12" spans="1:51" ht="16.5">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row>
    <row r="14" spans="1:51" ht="16.5">
      <c r="A14" s="108" t="s">
        <v>72</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row>
    <row r="16" spans="1:51" ht="16.5">
      <c r="A16" s="110" t="s">
        <v>379</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row>
    <row r="17" spans="1:51" ht="16.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row>
    <row r="18" spans="1:51" ht="16.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row>
    <row r="19" spans="1:51" ht="16.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row>
    <row r="20" spans="1:51" ht="16.5">
      <c r="A20" s="110" t="s">
        <v>380</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row>
    <row r="21" spans="1:51" ht="16.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row>
    <row r="22" spans="1:51" ht="16.5">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row>
    <row r="23" spans="1:51" ht="16.5">
      <c r="A23" s="110" t="s">
        <v>384</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row>
    <row r="24" spans="1:51" ht="16.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row>
    <row r="25" spans="1:51" ht="16.5">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row>
    <row r="26" spans="1:51" ht="16.5">
      <c r="A26" s="110" t="s">
        <v>381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row>
    <row r="27" spans="1:51" ht="16.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row>
    <row r="28" spans="1:51" ht="16.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row>
    <row r="29" spans="1:51" ht="16.5">
      <c r="A29" s="33" t="s">
        <v>382</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row>
    <row r="30" spans="1:51" ht="16.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row>
    <row r="31" spans="1:51" ht="16.5">
      <c r="A31" s="99" t="s">
        <v>448</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row>
    <row r="32" spans="1:51" ht="16.5">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row>
    <row r="33" spans="1:51" ht="15.75" customHeight="1">
      <c r="A33" s="111" t="s">
        <v>438</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1:51" ht="15.7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1:51" ht="15.7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row>
    <row r="36" spans="1:51" ht="15.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1:51" ht="15.7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row>
    <row r="39" spans="1:51" ht="16.5">
      <c r="A39" s="108" t="s">
        <v>73</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row>
    <row r="40" spans="1:51" ht="16.5">
      <c r="A40" s="108" t="s">
        <v>74</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row>
    <row r="41" spans="1:51" ht="16.5">
      <c r="A41" s="108" t="s">
        <v>75</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row>
    <row r="43" spans="1:51" ht="16.5">
      <c r="A43" s="108" t="s">
        <v>76</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row>
    <row r="44" spans="1:51" ht="16.5">
      <c r="A44" s="108" t="s">
        <v>77</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row>
    <row r="45" spans="1:5" ht="16.5">
      <c r="A45" s="108"/>
      <c r="B45" s="108"/>
      <c r="C45" s="108"/>
      <c r="D45" s="108"/>
      <c r="E45" s="108"/>
    </row>
    <row r="46" spans="1:47" ht="16.5">
      <c r="A46" s="95">
        <v>1</v>
      </c>
      <c r="B46" s="95"/>
      <c r="C46" s="95"/>
      <c r="D46" s="95"/>
      <c r="E46" s="95"/>
      <c r="F46" s="23"/>
      <c r="G46" s="30" t="s">
        <v>78</v>
      </c>
      <c r="H46" s="23"/>
      <c r="I46" s="23"/>
      <c r="J46" s="23"/>
      <c r="K46" s="23"/>
      <c r="L46" s="23"/>
      <c r="M46" s="23"/>
      <c r="N46" s="23"/>
      <c r="O46" s="23"/>
      <c r="P46" s="23"/>
      <c r="Q46" s="23"/>
      <c r="R46" s="23"/>
      <c r="S46" s="23"/>
      <c r="T46" s="23"/>
      <c r="U46" s="23"/>
      <c r="V46" s="23"/>
      <c r="W46" s="23"/>
      <c r="X46" s="23"/>
      <c r="Y46" s="23"/>
      <c r="Z46" s="23"/>
      <c r="AA46" s="23"/>
      <c r="AB46" s="23"/>
      <c r="AC46" s="23"/>
      <c r="AD46" s="23"/>
      <c r="AE46" s="23"/>
      <c r="AF46" s="113">
        <f>SUM(AF48+AF155+AF183)</f>
        <v>2381378564</v>
      </c>
      <c r="AG46" s="95"/>
      <c r="AH46" s="95"/>
      <c r="AI46" s="95"/>
      <c r="AJ46" s="95"/>
      <c r="AK46" s="95"/>
      <c r="AL46" s="95"/>
      <c r="AM46" s="23"/>
      <c r="AU46" s="31"/>
    </row>
    <row r="47" spans="1:44" ht="16.5">
      <c r="A47" s="30"/>
      <c r="B47" s="30"/>
      <c r="C47" s="30"/>
      <c r="D47" s="30"/>
      <c r="E47" s="30"/>
      <c r="F47" s="23"/>
      <c r="G47" s="30"/>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t="s">
        <v>224</v>
      </c>
      <c r="AO47" s="23"/>
      <c r="AP47" s="23"/>
      <c r="AQ47" s="23"/>
      <c r="AR47" s="23"/>
    </row>
    <row r="48" spans="1:47" ht="16.5">
      <c r="A48" s="95">
        <v>11</v>
      </c>
      <c r="B48" s="95"/>
      <c r="C48" s="95"/>
      <c r="D48" s="95"/>
      <c r="E48" s="95"/>
      <c r="F48" s="32"/>
      <c r="G48" s="98" t="s">
        <v>77</v>
      </c>
      <c r="H48" s="98"/>
      <c r="I48" s="98"/>
      <c r="J48" s="98"/>
      <c r="K48" s="98"/>
      <c r="L48" s="98"/>
      <c r="M48" s="98"/>
      <c r="N48" s="98"/>
      <c r="O48" s="98"/>
      <c r="P48" s="98"/>
      <c r="Q48" s="98"/>
      <c r="R48" s="98"/>
      <c r="S48" s="98"/>
      <c r="T48" s="98"/>
      <c r="U48" s="98"/>
      <c r="V48" s="98"/>
      <c r="W48" s="32"/>
      <c r="X48" s="32"/>
      <c r="Y48" s="32"/>
      <c r="Z48" s="32"/>
      <c r="AA48" s="32"/>
      <c r="AB48" s="32"/>
      <c r="AC48" s="32"/>
      <c r="AD48" s="32"/>
      <c r="AE48" s="32"/>
      <c r="AF48" s="97">
        <f>SUM(AF50+AF76)</f>
        <v>2293366564</v>
      </c>
      <c r="AG48" s="97"/>
      <c r="AH48" s="97"/>
      <c r="AI48" s="97"/>
      <c r="AJ48" s="97"/>
      <c r="AK48" s="97"/>
      <c r="AL48" s="97"/>
      <c r="AM48" s="32"/>
      <c r="AN48" s="23"/>
      <c r="AO48" s="35"/>
      <c r="AP48" s="23"/>
      <c r="AQ48" s="23"/>
      <c r="AR48" s="23"/>
      <c r="AS48" s="23"/>
      <c r="AT48" s="23"/>
      <c r="AU48" s="31"/>
    </row>
    <row r="49" spans="1:44" ht="16.5">
      <c r="A49" s="95"/>
      <c r="B49" s="95"/>
      <c r="C49" s="95"/>
      <c r="D49" s="95"/>
      <c r="E49" s="95"/>
      <c r="F49" s="32"/>
      <c r="G49" s="33"/>
      <c r="H49" s="33"/>
      <c r="I49" s="33"/>
      <c r="J49" s="33"/>
      <c r="K49" s="33"/>
      <c r="L49" s="33"/>
      <c r="M49" s="33"/>
      <c r="N49" s="33"/>
      <c r="O49" s="33"/>
      <c r="P49" s="33"/>
      <c r="Q49" s="33"/>
      <c r="R49" s="33"/>
      <c r="S49" s="33"/>
      <c r="T49" s="33"/>
      <c r="U49" s="33"/>
      <c r="V49" s="33"/>
      <c r="W49" s="32"/>
      <c r="X49" s="32"/>
      <c r="Y49" s="32"/>
      <c r="Z49" s="32"/>
      <c r="AA49" s="32"/>
      <c r="AB49" s="32"/>
      <c r="AC49" s="32"/>
      <c r="AD49" s="32"/>
      <c r="AE49" s="32"/>
      <c r="AF49" s="36"/>
      <c r="AG49" s="32"/>
      <c r="AH49" s="32"/>
      <c r="AI49" s="32"/>
      <c r="AJ49" s="32"/>
      <c r="AK49" s="32"/>
      <c r="AL49" s="32"/>
      <c r="AM49" s="32"/>
      <c r="AN49" s="32"/>
      <c r="AO49" s="32"/>
      <c r="AP49" s="32"/>
      <c r="AQ49" s="32"/>
      <c r="AR49" s="23"/>
    </row>
    <row r="50" spans="1:44" ht="16.5">
      <c r="A50" s="95">
        <v>1101</v>
      </c>
      <c r="B50" s="95"/>
      <c r="C50" s="95"/>
      <c r="D50" s="95"/>
      <c r="E50" s="95"/>
      <c r="F50" s="32"/>
      <c r="G50" s="33" t="s">
        <v>79</v>
      </c>
      <c r="H50" s="33"/>
      <c r="I50" s="33"/>
      <c r="J50" s="33"/>
      <c r="K50" s="33"/>
      <c r="L50" s="33"/>
      <c r="M50" s="33"/>
      <c r="N50" s="33"/>
      <c r="O50" s="33"/>
      <c r="P50" s="33"/>
      <c r="Q50" s="33"/>
      <c r="R50" s="33"/>
      <c r="S50" s="33"/>
      <c r="T50" s="33"/>
      <c r="U50" s="33"/>
      <c r="V50" s="33"/>
      <c r="W50" s="32"/>
      <c r="X50" s="32"/>
      <c r="Y50" s="32"/>
      <c r="Z50" s="32"/>
      <c r="AA50" s="32"/>
      <c r="AB50" s="32"/>
      <c r="AC50" s="32"/>
      <c r="AD50" s="32"/>
      <c r="AE50" s="32"/>
      <c r="AF50" s="97">
        <f>SUM(AF52+AF55)</f>
        <v>243450000</v>
      </c>
      <c r="AG50" s="97"/>
      <c r="AH50" s="97"/>
      <c r="AI50" s="97"/>
      <c r="AJ50" s="97"/>
      <c r="AK50" s="97"/>
      <c r="AL50" s="32"/>
      <c r="AM50" s="32"/>
      <c r="AN50" s="32"/>
      <c r="AO50" s="36"/>
      <c r="AP50" s="32"/>
      <c r="AQ50" s="32"/>
      <c r="AR50" s="23"/>
    </row>
    <row r="51" spans="1:44" ht="16.5">
      <c r="A51" s="95"/>
      <c r="B51" s="95"/>
      <c r="C51" s="95"/>
      <c r="D51" s="95"/>
      <c r="E51" s="95"/>
      <c r="F51" s="32"/>
      <c r="G51" s="32"/>
      <c r="H51" s="32"/>
      <c r="I51" s="32"/>
      <c r="J51" s="32"/>
      <c r="K51" s="32"/>
      <c r="L51" s="32"/>
      <c r="M51" s="32"/>
      <c r="N51" s="32"/>
      <c r="O51" s="32"/>
      <c r="P51" s="32"/>
      <c r="Q51" s="32"/>
      <c r="R51" s="32"/>
      <c r="S51" s="32"/>
      <c r="T51" s="32"/>
      <c r="U51" s="32"/>
      <c r="V51" s="32"/>
      <c r="W51" s="32"/>
      <c r="X51" s="32"/>
      <c r="Y51" s="32"/>
      <c r="Z51" s="32"/>
      <c r="AA51" s="32"/>
      <c r="AB51" s="23"/>
      <c r="AC51" s="34"/>
      <c r="AD51" s="34"/>
      <c r="AE51" s="34"/>
      <c r="AF51" s="23"/>
      <c r="AG51" s="32"/>
      <c r="AH51" s="32"/>
      <c r="AI51" s="32"/>
      <c r="AJ51" s="32"/>
      <c r="AK51" s="32"/>
      <c r="AL51" s="32"/>
      <c r="AM51" s="32"/>
      <c r="AN51" s="32"/>
      <c r="AO51" s="32"/>
      <c r="AP51" s="32"/>
      <c r="AQ51" s="32"/>
      <c r="AR51" s="23"/>
    </row>
    <row r="52" spans="1:44" ht="16.5">
      <c r="A52" s="95">
        <v>110101</v>
      </c>
      <c r="B52" s="95"/>
      <c r="C52" s="95"/>
      <c r="D52" s="95"/>
      <c r="E52" s="95"/>
      <c r="F52" s="23"/>
      <c r="G52" s="30" t="s">
        <v>80</v>
      </c>
      <c r="H52" s="32"/>
      <c r="I52" s="32"/>
      <c r="J52" s="32"/>
      <c r="K52" s="32"/>
      <c r="L52" s="32"/>
      <c r="M52" s="32"/>
      <c r="N52" s="32"/>
      <c r="O52" s="32"/>
      <c r="P52" s="32"/>
      <c r="Q52" s="32"/>
      <c r="R52" s="32"/>
      <c r="S52" s="32"/>
      <c r="T52" s="32"/>
      <c r="U52" s="32"/>
      <c r="V52" s="32"/>
      <c r="W52" s="32"/>
      <c r="X52" s="32"/>
      <c r="Y52" s="32"/>
      <c r="Z52" s="23"/>
      <c r="AA52" s="23"/>
      <c r="AB52" s="23"/>
      <c r="AC52" s="36"/>
      <c r="AD52" s="36"/>
      <c r="AE52" s="36"/>
      <c r="AF52" s="97">
        <f>SUM(AF53)</f>
        <v>105000000</v>
      </c>
      <c r="AG52" s="97"/>
      <c r="AH52" s="97"/>
      <c r="AI52" s="97"/>
      <c r="AJ52" s="97"/>
      <c r="AK52" s="97"/>
      <c r="AL52" s="32"/>
      <c r="AM52" s="32"/>
      <c r="AN52" s="32"/>
      <c r="AO52" s="36"/>
      <c r="AP52" s="32"/>
      <c r="AQ52" s="32"/>
      <c r="AR52" s="23"/>
    </row>
    <row r="53" spans="1:44" ht="16.5">
      <c r="A53" s="94">
        <v>11010101</v>
      </c>
      <c r="B53" s="94"/>
      <c r="C53" s="94"/>
      <c r="D53" s="94"/>
      <c r="E53" s="94"/>
      <c r="F53" s="32"/>
      <c r="G53" s="23" t="s">
        <v>81</v>
      </c>
      <c r="H53" s="32"/>
      <c r="I53" s="32"/>
      <c r="J53" s="32"/>
      <c r="K53" s="32"/>
      <c r="L53" s="32"/>
      <c r="M53" s="32"/>
      <c r="N53" s="32"/>
      <c r="O53" s="32"/>
      <c r="P53" s="32"/>
      <c r="Q53" s="32"/>
      <c r="R53" s="32"/>
      <c r="S53" s="32"/>
      <c r="T53" s="32"/>
      <c r="U53" s="32"/>
      <c r="V53" s="32"/>
      <c r="W53" s="32"/>
      <c r="X53" s="32"/>
      <c r="Y53" s="32"/>
      <c r="Z53" s="23"/>
      <c r="AA53" s="23"/>
      <c r="AB53" s="23"/>
      <c r="AC53" s="36"/>
      <c r="AD53" s="36"/>
      <c r="AE53" s="36"/>
      <c r="AF53" s="101">
        <v>105000000</v>
      </c>
      <c r="AG53" s="101"/>
      <c r="AH53" s="101"/>
      <c r="AI53" s="101"/>
      <c r="AJ53" s="101"/>
      <c r="AK53" s="101"/>
      <c r="AL53" s="32"/>
      <c r="AM53" s="32"/>
      <c r="AN53" s="32"/>
      <c r="AO53" s="36"/>
      <c r="AP53" s="32"/>
      <c r="AQ53" s="32"/>
      <c r="AR53" s="23"/>
    </row>
    <row r="54" spans="1:44" ht="16.5">
      <c r="A54" s="95"/>
      <c r="B54" s="95"/>
      <c r="C54" s="95"/>
      <c r="D54" s="95"/>
      <c r="E54" s="95"/>
      <c r="F54" s="32"/>
      <c r="G54" s="32"/>
      <c r="H54" s="32"/>
      <c r="I54" s="32"/>
      <c r="J54" s="32"/>
      <c r="K54" s="32"/>
      <c r="L54" s="32"/>
      <c r="M54" s="32"/>
      <c r="N54" s="32"/>
      <c r="O54" s="32"/>
      <c r="P54" s="32"/>
      <c r="Q54" s="32"/>
      <c r="R54" s="32"/>
      <c r="S54" s="32"/>
      <c r="T54" s="32"/>
      <c r="U54" s="32"/>
      <c r="V54" s="32"/>
      <c r="W54" s="32"/>
      <c r="X54" s="32"/>
      <c r="Y54" s="32"/>
      <c r="Z54" s="23"/>
      <c r="AA54" s="23"/>
      <c r="AB54" s="23"/>
      <c r="AC54" s="34"/>
      <c r="AD54" s="34"/>
      <c r="AE54" s="34"/>
      <c r="AF54" s="36"/>
      <c r="AG54" s="32"/>
      <c r="AH54" s="32"/>
      <c r="AI54" s="32"/>
      <c r="AJ54" s="32"/>
      <c r="AK54" s="32"/>
      <c r="AL54" s="32"/>
      <c r="AM54" s="32"/>
      <c r="AN54" s="32"/>
      <c r="AO54" s="32"/>
      <c r="AP54" s="32"/>
      <c r="AQ54" s="32"/>
      <c r="AR54" s="23"/>
    </row>
    <row r="55" spans="1:46" ht="16.5">
      <c r="A55" s="95">
        <v>110102</v>
      </c>
      <c r="B55" s="95"/>
      <c r="C55" s="95"/>
      <c r="D55" s="95"/>
      <c r="E55" s="95"/>
      <c r="F55" s="32"/>
      <c r="G55" s="30" t="s">
        <v>82</v>
      </c>
      <c r="H55" s="32"/>
      <c r="I55" s="32"/>
      <c r="J55" s="32"/>
      <c r="K55" s="32"/>
      <c r="L55" s="32"/>
      <c r="M55" s="32"/>
      <c r="N55" s="32"/>
      <c r="O55" s="32"/>
      <c r="P55" s="32"/>
      <c r="Q55" s="32"/>
      <c r="R55" s="32"/>
      <c r="S55" s="32"/>
      <c r="T55" s="32"/>
      <c r="U55" s="32"/>
      <c r="V55" s="32"/>
      <c r="W55" s="32"/>
      <c r="X55" s="32"/>
      <c r="Y55" s="32"/>
      <c r="Z55" s="23"/>
      <c r="AA55" s="23"/>
      <c r="AB55" s="23"/>
      <c r="AC55" s="36"/>
      <c r="AD55" s="36"/>
      <c r="AE55" s="36"/>
      <c r="AF55" s="97">
        <f>SUM(AF56:AK73)</f>
        <v>138450000</v>
      </c>
      <c r="AG55" s="97"/>
      <c r="AH55" s="97"/>
      <c r="AI55" s="97"/>
      <c r="AJ55" s="97"/>
      <c r="AK55" s="97"/>
      <c r="AL55" s="32"/>
      <c r="AM55" s="32"/>
      <c r="AN55" s="32"/>
      <c r="AO55" s="36"/>
      <c r="AP55" s="32"/>
      <c r="AQ55" s="32"/>
      <c r="AR55" s="23"/>
      <c r="AT55" s="31"/>
    </row>
    <row r="56" spans="1:44" ht="16.5">
      <c r="A56" s="94">
        <v>11010201</v>
      </c>
      <c r="B56" s="94"/>
      <c r="C56" s="94"/>
      <c r="D56" s="94"/>
      <c r="E56" s="94"/>
      <c r="F56" s="32"/>
      <c r="G56" s="23" t="s">
        <v>83</v>
      </c>
      <c r="H56" s="32"/>
      <c r="I56" s="32"/>
      <c r="J56" s="32"/>
      <c r="K56" s="32"/>
      <c r="L56" s="32"/>
      <c r="M56" s="32"/>
      <c r="N56" s="32"/>
      <c r="O56" s="32"/>
      <c r="P56" s="32"/>
      <c r="Q56" s="32"/>
      <c r="R56" s="32"/>
      <c r="S56" s="32"/>
      <c r="T56" s="32"/>
      <c r="U56" s="32"/>
      <c r="V56" s="32"/>
      <c r="W56" s="32"/>
      <c r="X56" s="32"/>
      <c r="Y56" s="32"/>
      <c r="Z56" s="23"/>
      <c r="AA56" s="23"/>
      <c r="AB56" s="23"/>
      <c r="AC56" s="36"/>
      <c r="AD56" s="36"/>
      <c r="AE56" s="36"/>
      <c r="AF56" s="101">
        <v>10000000</v>
      </c>
      <c r="AG56" s="101"/>
      <c r="AH56" s="101"/>
      <c r="AI56" s="101"/>
      <c r="AJ56" s="101"/>
      <c r="AK56" s="101"/>
      <c r="AL56" s="32"/>
      <c r="AM56" s="32"/>
      <c r="AN56" s="32"/>
      <c r="AO56" s="32"/>
      <c r="AP56" s="32"/>
      <c r="AQ56" s="32"/>
      <c r="AR56" s="23"/>
    </row>
    <row r="57" spans="1:44" ht="16.5">
      <c r="A57" s="94">
        <v>11010202</v>
      </c>
      <c r="B57" s="94"/>
      <c r="C57" s="94"/>
      <c r="D57" s="94"/>
      <c r="E57" s="94"/>
      <c r="F57" s="32"/>
      <c r="G57" s="23" t="s">
        <v>84</v>
      </c>
      <c r="H57" s="32"/>
      <c r="I57" s="32"/>
      <c r="J57" s="32"/>
      <c r="K57" s="32"/>
      <c r="L57" s="32"/>
      <c r="M57" s="32"/>
      <c r="N57" s="32"/>
      <c r="O57" s="32"/>
      <c r="P57" s="32"/>
      <c r="R57" s="32"/>
      <c r="S57" s="32"/>
      <c r="T57" s="32"/>
      <c r="U57" s="32"/>
      <c r="V57" s="32"/>
      <c r="W57" s="32"/>
      <c r="X57" s="32"/>
      <c r="Y57" s="32"/>
      <c r="Z57" s="23"/>
      <c r="AA57" s="23"/>
      <c r="AB57" s="23"/>
      <c r="AC57" s="36"/>
      <c r="AD57" s="36"/>
      <c r="AE57" s="36"/>
      <c r="AF57" s="101">
        <v>1500000</v>
      </c>
      <c r="AG57" s="101"/>
      <c r="AH57" s="101"/>
      <c r="AI57" s="101"/>
      <c r="AJ57" s="101"/>
      <c r="AK57" s="101"/>
      <c r="AL57" s="32"/>
      <c r="AM57" s="32"/>
      <c r="AN57" s="32"/>
      <c r="AO57" s="32"/>
      <c r="AP57" s="32"/>
      <c r="AQ57" s="32"/>
      <c r="AR57" s="23"/>
    </row>
    <row r="58" spans="1:44" ht="16.5">
      <c r="A58" s="94">
        <v>11010203</v>
      </c>
      <c r="B58" s="94"/>
      <c r="C58" s="94"/>
      <c r="D58" s="94"/>
      <c r="E58" s="94"/>
      <c r="F58" s="32"/>
      <c r="G58" s="23" t="s">
        <v>40</v>
      </c>
      <c r="H58" s="32"/>
      <c r="I58" s="32"/>
      <c r="J58" s="32"/>
      <c r="K58" s="32"/>
      <c r="L58" s="32"/>
      <c r="M58" s="32"/>
      <c r="N58" s="32"/>
      <c r="O58" s="32"/>
      <c r="P58" s="32"/>
      <c r="Q58" s="32"/>
      <c r="R58" s="32"/>
      <c r="S58" s="32"/>
      <c r="T58" s="32"/>
      <c r="U58" s="32"/>
      <c r="V58" s="32"/>
      <c r="W58" s="32"/>
      <c r="X58" s="32"/>
      <c r="Y58" s="32"/>
      <c r="Z58" s="23"/>
      <c r="AA58" s="23"/>
      <c r="AB58" s="23"/>
      <c r="AC58" s="36"/>
      <c r="AD58" s="36"/>
      <c r="AE58" s="36"/>
      <c r="AF58" s="101">
        <v>1500000</v>
      </c>
      <c r="AG58" s="101"/>
      <c r="AH58" s="101"/>
      <c r="AI58" s="101"/>
      <c r="AJ58" s="101"/>
      <c r="AK58" s="101"/>
      <c r="AL58" s="32"/>
      <c r="AM58" s="32"/>
      <c r="AN58" s="32"/>
      <c r="AO58" s="32"/>
      <c r="AP58" s="32"/>
      <c r="AQ58" s="32"/>
      <c r="AR58" s="23"/>
    </row>
    <row r="59" spans="1:44" ht="16.5">
      <c r="A59" s="94">
        <v>11010204</v>
      </c>
      <c r="B59" s="94"/>
      <c r="C59" s="94"/>
      <c r="D59" s="94"/>
      <c r="E59" s="94"/>
      <c r="F59" s="32"/>
      <c r="G59" s="23" t="s">
        <v>85</v>
      </c>
      <c r="H59" s="32"/>
      <c r="I59" s="32"/>
      <c r="J59" s="32"/>
      <c r="K59" s="32"/>
      <c r="L59" s="32"/>
      <c r="M59" s="32"/>
      <c r="N59" s="32"/>
      <c r="O59" s="32"/>
      <c r="P59" s="32"/>
      <c r="Q59" s="32"/>
      <c r="R59" s="32"/>
      <c r="S59" s="32"/>
      <c r="T59" s="32"/>
      <c r="U59" s="32"/>
      <c r="V59" s="32"/>
      <c r="W59" s="32"/>
      <c r="X59" s="32"/>
      <c r="Y59" s="32"/>
      <c r="Z59" s="23"/>
      <c r="AA59" s="23"/>
      <c r="AB59" s="23"/>
      <c r="AC59" s="36"/>
      <c r="AD59" s="36"/>
      <c r="AE59" s="36"/>
      <c r="AF59" s="101">
        <v>150000</v>
      </c>
      <c r="AG59" s="101"/>
      <c r="AH59" s="101"/>
      <c r="AI59" s="101"/>
      <c r="AJ59" s="101"/>
      <c r="AK59" s="101"/>
      <c r="AL59" s="32"/>
      <c r="AM59" s="32"/>
      <c r="AN59" s="32"/>
      <c r="AO59" s="32"/>
      <c r="AP59" s="32"/>
      <c r="AQ59" s="32"/>
      <c r="AR59" s="23"/>
    </row>
    <row r="60" spans="1:44" ht="16.5">
      <c r="A60" s="94">
        <v>11010205</v>
      </c>
      <c r="B60" s="94"/>
      <c r="C60" s="94"/>
      <c r="D60" s="94"/>
      <c r="E60" s="94"/>
      <c r="F60" s="32"/>
      <c r="G60" s="23" t="s">
        <v>144</v>
      </c>
      <c r="H60" s="32"/>
      <c r="I60" s="32"/>
      <c r="J60" s="32"/>
      <c r="K60" s="32"/>
      <c r="L60" s="32"/>
      <c r="M60" s="32"/>
      <c r="N60" s="32"/>
      <c r="O60" s="32"/>
      <c r="P60" s="32"/>
      <c r="Q60" s="32"/>
      <c r="R60" s="32"/>
      <c r="S60" s="32"/>
      <c r="T60" s="32"/>
      <c r="U60" s="32"/>
      <c r="V60" s="32"/>
      <c r="W60" s="32"/>
      <c r="X60" s="32"/>
      <c r="Y60" s="32"/>
      <c r="Z60" s="23"/>
      <c r="AA60" s="23"/>
      <c r="AB60" s="23"/>
      <c r="AC60" s="36"/>
      <c r="AD60" s="36"/>
      <c r="AE60" s="36"/>
      <c r="AF60" s="101">
        <v>200000</v>
      </c>
      <c r="AG60" s="101"/>
      <c r="AH60" s="101"/>
      <c r="AI60" s="101"/>
      <c r="AJ60" s="101"/>
      <c r="AK60" s="101"/>
      <c r="AL60" s="32"/>
      <c r="AM60" s="32"/>
      <c r="AN60" s="32"/>
      <c r="AO60" s="32"/>
      <c r="AP60" s="32"/>
      <c r="AQ60" s="32"/>
      <c r="AR60" s="23"/>
    </row>
    <row r="61" spans="1:44" ht="16.5">
      <c r="A61" s="23"/>
      <c r="B61" s="23"/>
      <c r="C61" s="23"/>
      <c r="D61" s="23"/>
      <c r="E61" s="23"/>
      <c r="F61" s="32"/>
      <c r="G61" s="23"/>
      <c r="H61" s="32"/>
      <c r="I61" s="32"/>
      <c r="J61" s="32"/>
      <c r="K61" s="32"/>
      <c r="L61" s="32"/>
      <c r="M61" s="32"/>
      <c r="N61" s="32"/>
      <c r="O61" s="32"/>
      <c r="P61" s="32"/>
      <c r="Q61" s="32"/>
      <c r="R61" s="32"/>
      <c r="S61" s="32"/>
      <c r="T61" s="32"/>
      <c r="U61" s="32"/>
      <c r="V61" s="32"/>
      <c r="W61" s="32"/>
      <c r="X61" s="32"/>
      <c r="Y61" s="32"/>
      <c r="Z61" s="23"/>
      <c r="AA61" s="23"/>
      <c r="AB61" s="23"/>
      <c r="AC61" s="36"/>
      <c r="AD61" s="36"/>
      <c r="AE61" s="36"/>
      <c r="AF61" s="36"/>
      <c r="AG61" s="36"/>
      <c r="AH61" s="36"/>
      <c r="AI61" s="36"/>
      <c r="AJ61" s="36"/>
      <c r="AK61" s="36"/>
      <c r="AL61" s="32"/>
      <c r="AM61" s="32"/>
      <c r="AN61" s="32"/>
      <c r="AO61" s="32"/>
      <c r="AP61" s="32"/>
      <c r="AQ61" s="32"/>
      <c r="AR61" s="23"/>
    </row>
    <row r="62" spans="1:44" ht="16.5">
      <c r="A62" s="94">
        <v>11010206</v>
      </c>
      <c r="B62" s="94"/>
      <c r="C62" s="94"/>
      <c r="D62" s="94"/>
      <c r="E62" s="94"/>
      <c r="F62" s="32"/>
      <c r="G62" s="26" t="s">
        <v>145</v>
      </c>
      <c r="H62" s="32"/>
      <c r="I62" s="32"/>
      <c r="J62" s="32"/>
      <c r="K62" s="32"/>
      <c r="L62" s="32"/>
      <c r="M62" s="32"/>
      <c r="N62" s="32"/>
      <c r="O62" s="32"/>
      <c r="P62" s="32"/>
      <c r="Q62" s="32"/>
      <c r="R62" s="32"/>
      <c r="S62" s="32"/>
      <c r="T62" s="32"/>
      <c r="U62" s="32"/>
      <c r="V62" s="32"/>
      <c r="W62" s="32"/>
      <c r="X62" s="32"/>
      <c r="Y62" s="32"/>
      <c r="Z62" s="23"/>
      <c r="AA62" s="23"/>
      <c r="AB62" s="23"/>
      <c r="AC62" s="36"/>
      <c r="AD62" s="36"/>
      <c r="AE62" s="36"/>
      <c r="AF62" s="101">
        <v>500000</v>
      </c>
      <c r="AG62" s="101"/>
      <c r="AH62" s="101"/>
      <c r="AI62" s="101"/>
      <c r="AJ62" s="101"/>
      <c r="AK62" s="101"/>
      <c r="AL62" s="32"/>
      <c r="AM62" s="32"/>
      <c r="AN62" s="32"/>
      <c r="AO62" s="32"/>
      <c r="AP62" s="32"/>
      <c r="AQ62" s="32"/>
      <c r="AR62" s="23"/>
    </row>
    <row r="63" spans="1:44" ht="16.5">
      <c r="A63" s="94">
        <v>11010207</v>
      </c>
      <c r="B63" s="94"/>
      <c r="C63" s="94"/>
      <c r="D63" s="94"/>
      <c r="E63" s="94"/>
      <c r="F63" s="32"/>
      <c r="G63" s="26" t="s">
        <v>41</v>
      </c>
      <c r="H63" s="32"/>
      <c r="I63" s="32"/>
      <c r="J63" s="32"/>
      <c r="K63" s="32"/>
      <c r="L63" s="32"/>
      <c r="M63" s="32"/>
      <c r="N63" s="32"/>
      <c r="O63" s="32"/>
      <c r="P63" s="32"/>
      <c r="Q63" s="32"/>
      <c r="R63" s="32"/>
      <c r="S63" s="32"/>
      <c r="T63" s="32"/>
      <c r="U63" s="32"/>
      <c r="V63" s="32"/>
      <c r="W63" s="32"/>
      <c r="X63" s="32"/>
      <c r="Y63" s="32"/>
      <c r="Z63" s="23"/>
      <c r="AA63" s="23"/>
      <c r="AB63" s="23"/>
      <c r="AC63" s="36"/>
      <c r="AD63" s="36"/>
      <c r="AE63" s="36"/>
      <c r="AF63" s="101">
        <v>500000</v>
      </c>
      <c r="AG63" s="101"/>
      <c r="AH63" s="101"/>
      <c r="AI63" s="101"/>
      <c r="AJ63" s="101"/>
      <c r="AK63" s="101"/>
      <c r="AL63" s="32"/>
      <c r="AM63" s="32"/>
      <c r="AN63" s="32"/>
      <c r="AO63" s="32"/>
      <c r="AP63" s="32"/>
      <c r="AQ63" s="32"/>
      <c r="AR63" s="23"/>
    </row>
    <row r="64" spans="1:44" ht="16.5">
      <c r="A64" s="94">
        <v>11010208</v>
      </c>
      <c r="B64" s="94"/>
      <c r="C64" s="94"/>
      <c r="D64" s="94"/>
      <c r="E64" s="94"/>
      <c r="F64" s="32"/>
      <c r="G64" s="23" t="s">
        <v>14</v>
      </c>
      <c r="H64" s="32"/>
      <c r="I64" s="32"/>
      <c r="J64" s="32"/>
      <c r="K64" s="32"/>
      <c r="L64" s="32"/>
      <c r="M64" s="32"/>
      <c r="N64" s="32"/>
      <c r="O64" s="32"/>
      <c r="P64" s="32"/>
      <c r="Q64" s="32"/>
      <c r="R64" s="32"/>
      <c r="S64" s="32"/>
      <c r="T64" s="32"/>
      <c r="U64" s="32"/>
      <c r="V64" s="32"/>
      <c r="W64" s="32"/>
      <c r="X64" s="32"/>
      <c r="Y64" s="32"/>
      <c r="Z64" s="23"/>
      <c r="AA64" s="23"/>
      <c r="AB64" s="23"/>
      <c r="AC64" s="36"/>
      <c r="AD64" s="36"/>
      <c r="AE64" s="36"/>
      <c r="AF64" s="101">
        <v>120000000</v>
      </c>
      <c r="AG64" s="101"/>
      <c r="AH64" s="101"/>
      <c r="AI64" s="101"/>
      <c r="AJ64" s="101"/>
      <c r="AK64" s="101"/>
      <c r="AL64" s="32"/>
      <c r="AM64" s="32"/>
      <c r="AN64" s="32"/>
      <c r="AO64" s="32"/>
      <c r="AP64" s="32"/>
      <c r="AQ64" s="32"/>
      <c r="AR64" s="23"/>
    </row>
    <row r="65" spans="1:44" ht="16.5">
      <c r="A65" s="94">
        <v>11010209</v>
      </c>
      <c r="B65" s="94"/>
      <c r="C65" s="94"/>
      <c r="D65" s="94"/>
      <c r="E65" s="94"/>
      <c r="F65" s="32"/>
      <c r="G65" s="26" t="s">
        <v>146</v>
      </c>
      <c r="H65" s="32"/>
      <c r="I65" s="32"/>
      <c r="J65" s="32"/>
      <c r="K65" s="32"/>
      <c r="L65" s="32"/>
      <c r="M65" s="32"/>
      <c r="N65" s="32"/>
      <c r="O65" s="32"/>
      <c r="P65" s="32"/>
      <c r="Q65" s="32"/>
      <c r="R65" s="32"/>
      <c r="S65" s="32"/>
      <c r="T65" s="32"/>
      <c r="U65" s="32"/>
      <c r="V65" s="32"/>
      <c r="W65" s="32"/>
      <c r="X65" s="32"/>
      <c r="Y65" s="32"/>
      <c r="Z65" s="23"/>
      <c r="AA65" s="23"/>
      <c r="AB65" s="23"/>
      <c r="AC65" s="36"/>
      <c r="AD65" s="36"/>
      <c r="AE65" s="36"/>
      <c r="AF65" s="101">
        <v>200000</v>
      </c>
      <c r="AG65" s="101"/>
      <c r="AH65" s="101"/>
      <c r="AI65" s="101"/>
      <c r="AJ65" s="101"/>
      <c r="AK65" s="101"/>
      <c r="AL65" s="32"/>
      <c r="AM65" s="32"/>
      <c r="AN65" s="32"/>
      <c r="AO65" s="32"/>
      <c r="AP65" s="32"/>
      <c r="AQ65" s="32"/>
      <c r="AR65" s="23"/>
    </row>
    <row r="66" spans="1:44" ht="16.5">
      <c r="A66" s="94">
        <v>110102010</v>
      </c>
      <c r="B66" s="94"/>
      <c r="C66" s="94"/>
      <c r="D66" s="94"/>
      <c r="E66" s="94"/>
      <c r="F66" s="32"/>
      <c r="G66" s="23" t="s">
        <v>147</v>
      </c>
      <c r="H66" s="32"/>
      <c r="I66" s="32"/>
      <c r="J66" s="32"/>
      <c r="K66" s="32"/>
      <c r="L66" s="32"/>
      <c r="M66" s="32"/>
      <c r="N66" s="32"/>
      <c r="O66" s="32"/>
      <c r="P66" s="32"/>
      <c r="Q66" s="32"/>
      <c r="R66" s="32"/>
      <c r="S66" s="32"/>
      <c r="T66" s="32"/>
      <c r="U66" s="32"/>
      <c r="V66" s="32"/>
      <c r="W66" s="32"/>
      <c r="X66" s="32"/>
      <c r="Y66" s="32"/>
      <c r="Z66" s="23"/>
      <c r="AA66" s="23"/>
      <c r="AB66" s="23"/>
      <c r="AC66" s="32"/>
      <c r="AD66" s="32"/>
      <c r="AE66" s="32"/>
      <c r="AF66" s="101">
        <v>1500000</v>
      </c>
      <c r="AG66" s="101"/>
      <c r="AH66" s="101"/>
      <c r="AI66" s="101"/>
      <c r="AJ66" s="101"/>
      <c r="AK66" s="101"/>
      <c r="AL66" s="32"/>
      <c r="AM66" s="32"/>
      <c r="AN66" s="32"/>
      <c r="AO66" s="32"/>
      <c r="AP66" s="32"/>
      <c r="AQ66" s="32"/>
      <c r="AR66" s="23"/>
    </row>
    <row r="67" spans="1:44" ht="16.5">
      <c r="A67" s="94">
        <v>110102011</v>
      </c>
      <c r="B67" s="94"/>
      <c r="C67" s="94"/>
      <c r="D67" s="94"/>
      <c r="E67" s="94"/>
      <c r="F67" s="32"/>
      <c r="G67" s="23" t="s">
        <v>216</v>
      </c>
      <c r="H67" s="32"/>
      <c r="I67" s="32"/>
      <c r="J67" s="32"/>
      <c r="K67" s="32"/>
      <c r="L67" s="32"/>
      <c r="M67" s="32"/>
      <c r="N67" s="32"/>
      <c r="O67" s="32"/>
      <c r="P67" s="32"/>
      <c r="Q67" s="32"/>
      <c r="R67" s="32"/>
      <c r="S67" s="32"/>
      <c r="T67" s="32"/>
      <c r="U67" s="32"/>
      <c r="V67" s="32"/>
      <c r="W67" s="32"/>
      <c r="X67" s="32"/>
      <c r="Y67" s="32"/>
      <c r="Z67" s="23"/>
      <c r="AA67" s="23"/>
      <c r="AB67" s="23"/>
      <c r="AC67" s="32"/>
      <c r="AD67" s="32"/>
      <c r="AE67" s="32"/>
      <c r="AF67" s="101">
        <v>1000000</v>
      </c>
      <c r="AG67" s="101"/>
      <c r="AH67" s="101"/>
      <c r="AI67" s="101"/>
      <c r="AJ67" s="101"/>
      <c r="AK67" s="101"/>
      <c r="AL67" s="32"/>
      <c r="AM67" s="32"/>
      <c r="AN67" s="32"/>
      <c r="AO67" s="32"/>
      <c r="AP67" s="32"/>
      <c r="AQ67" s="32"/>
      <c r="AR67" s="23"/>
    </row>
    <row r="68" spans="1:44" ht="16.5">
      <c r="A68" s="94">
        <v>110102012</v>
      </c>
      <c r="B68" s="94"/>
      <c r="C68" s="94"/>
      <c r="D68" s="94"/>
      <c r="E68" s="94"/>
      <c r="F68" s="32"/>
      <c r="G68" s="23" t="s">
        <v>221</v>
      </c>
      <c r="H68" s="32"/>
      <c r="I68" s="32"/>
      <c r="J68" s="32"/>
      <c r="K68" s="32"/>
      <c r="L68" s="32"/>
      <c r="M68" s="32"/>
      <c r="N68" s="32"/>
      <c r="O68" s="32"/>
      <c r="P68" s="32"/>
      <c r="Q68" s="32"/>
      <c r="R68" s="32"/>
      <c r="S68" s="32"/>
      <c r="T68" s="32"/>
      <c r="U68" s="32"/>
      <c r="V68" s="32"/>
      <c r="W68" s="32"/>
      <c r="X68" s="32"/>
      <c r="Y68" s="32"/>
      <c r="Z68" s="23"/>
      <c r="AA68" s="23"/>
      <c r="AB68" s="23"/>
      <c r="AC68" s="32"/>
      <c r="AD68" s="32"/>
      <c r="AE68" s="32"/>
      <c r="AF68" s="36"/>
      <c r="AG68" s="36"/>
      <c r="AH68" s="36"/>
      <c r="AI68" s="36"/>
      <c r="AJ68" s="36"/>
      <c r="AK68" s="36"/>
      <c r="AL68" s="32"/>
      <c r="AM68" s="32"/>
      <c r="AN68" s="32"/>
      <c r="AO68" s="32"/>
      <c r="AP68" s="32"/>
      <c r="AQ68" s="32"/>
      <c r="AR68" s="23"/>
    </row>
    <row r="69" spans="1:44" ht="16.5">
      <c r="A69" s="23"/>
      <c r="B69" s="23"/>
      <c r="C69" s="23"/>
      <c r="D69" s="23"/>
      <c r="E69" s="23"/>
      <c r="F69" s="32"/>
      <c r="G69" s="23" t="s">
        <v>42</v>
      </c>
      <c r="H69" s="32"/>
      <c r="I69" s="32"/>
      <c r="J69" s="32"/>
      <c r="K69" s="32"/>
      <c r="L69" s="32"/>
      <c r="M69" s="32"/>
      <c r="N69" s="32"/>
      <c r="O69" s="32"/>
      <c r="P69" s="32"/>
      <c r="Q69" s="32"/>
      <c r="R69" s="32"/>
      <c r="S69" s="32"/>
      <c r="T69" s="32"/>
      <c r="U69" s="32"/>
      <c r="V69" s="32"/>
      <c r="W69" s="32"/>
      <c r="X69" s="32"/>
      <c r="Y69" s="32"/>
      <c r="Z69" s="23"/>
      <c r="AA69" s="23"/>
      <c r="AB69" s="23"/>
      <c r="AC69" s="32"/>
      <c r="AD69" s="32"/>
      <c r="AE69" s="32"/>
      <c r="AF69" s="36"/>
      <c r="AG69" s="36"/>
      <c r="AH69" s="36"/>
      <c r="AI69" s="36"/>
      <c r="AJ69" s="36"/>
      <c r="AK69" s="36"/>
      <c r="AL69" s="32"/>
      <c r="AM69" s="32"/>
      <c r="AN69" s="32"/>
      <c r="AO69" s="32"/>
      <c r="AP69" s="32"/>
      <c r="AQ69" s="32"/>
      <c r="AR69" s="23"/>
    </row>
    <row r="70" spans="1:44" ht="16.5">
      <c r="A70" s="23"/>
      <c r="B70" s="23"/>
      <c r="C70" s="23"/>
      <c r="D70" s="23"/>
      <c r="E70" s="23"/>
      <c r="F70" s="32"/>
      <c r="G70" s="23" t="s">
        <v>217</v>
      </c>
      <c r="H70" s="32"/>
      <c r="I70" s="32"/>
      <c r="J70" s="32"/>
      <c r="K70" s="32"/>
      <c r="L70" s="32"/>
      <c r="M70" s="32"/>
      <c r="N70" s="32"/>
      <c r="O70" s="32"/>
      <c r="P70" s="32"/>
      <c r="Q70" s="32"/>
      <c r="R70" s="32"/>
      <c r="S70" s="32"/>
      <c r="T70" s="32"/>
      <c r="U70" s="32"/>
      <c r="V70" s="32"/>
      <c r="W70" s="32"/>
      <c r="X70" s="32"/>
      <c r="Y70" s="32"/>
      <c r="Z70" s="23"/>
      <c r="AA70" s="23"/>
      <c r="AB70" s="23"/>
      <c r="AC70" s="32"/>
      <c r="AD70" s="32"/>
      <c r="AE70" s="32"/>
      <c r="AF70" s="101">
        <v>200000</v>
      </c>
      <c r="AG70" s="101"/>
      <c r="AH70" s="101"/>
      <c r="AI70" s="101"/>
      <c r="AJ70" s="101"/>
      <c r="AK70" s="101"/>
      <c r="AL70" s="32"/>
      <c r="AM70" s="32"/>
      <c r="AN70" s="32"/>
      <c r="AO70" s="32"/>
      <c r="AP70" s="32"/>
      <c r="AQ70" s="32"/>
      <c r="AR70" s="23"/>
    </row>
    <row r="71" spans="1:44" ht="16.5">
      <c r="A71" s="94">
        <v>110102013</v>
      </c>
      <c r="B71" s="94"/>
      <c r="C71" s="94"/>
      <c r="D71" s="94"/>
      <c r="E71" s="94"/>
      <c r="F71" s="32"/>
      <c r="G71" s="23" t="s">
        <v>222</v>
      </c>
      <c r="H71" s="32"/>
      <c r="I71" s="32"/>
      <c r="J71" s="32"/>
      <c r="K71" s="32"/>
      <c r="L71" s="32"/>
      <c r="M71" s="32"/>
      <c r="N71" s="32"/>
      <c r="O71" s="32"/>
      <c r="P71" s="32"/>
      <c r="Q71" s="32"/>
      <c r="R71" s="32"/>
      <c r="S71" s="32"/>
      <c r="T71" s="32"/>
      <c r="U71" s="32"/>
      <c r="V71" s="32"/>
      <c r="W71" s="32"/>
      <c r="X71" s="32"/>
      <c r="Y71" s="32"/>
      <c r="Z71" s="23"/>
      <c r="AA71" s="23"/>
      <c r="AB71" s="23"/>
      <c r="AC71" s="32"/>
      <c r="AD71" s="32"/>
      <c r="AE71" s="32"/>
      <c r="AF71" s="101">
        <v>1000000</v>
      </c>
      <c r="AG71" s="101"/>
      <c r="AH71" s="101"/>
      <c r="AI71" s="101"/>
      <c r="AJ71" s="101"/>
      <c r="AK71" s="101"/>
      <c r="AL71" s="32"/>
      <c r="AM71" s="32"/>
      <c r="AN71" s="32"/>
      <c r="AO71" s="32"/>
      <c r="AP71" s="32"/>
      <c r="AQ71" s="32"/>
      <c r="AR71" s="23"/>
    </row>
    <row r="72" spans="1:44" ht="16.5">
      <c r="A72" s="94">
        <v>110102014</v>
      </c>
      <c r="B72" s="94"/>
      <c r="C72" s="94"/>
      <c r="D72" s="94"/>
      <c r="E72" s="94"/>
      <c r="F72" s="32"/>
      <c r="G72" s="23" t="s">
        <v>220</v>
      </c>
      <c r="H72" s="32"/>
      <c r="I72" s="32"/>
      <c r="J72" s="32"/>
      <c r="K72" s="32"/>
      <c r="L72" s="32"/>
      <c r="M72" s="32"/>
      <c r="N72" s="32"/>
      <c r="O72" s="32"/>
      <c r="P72" s="32"/>
      <c r="Q72" s="32"/>
      <c r="R72" s="32"/>
      <c r="S72" s="32"/>
      <c r="T72" s="32"/>
      <c r="U72" s="32"/>
      <c r="V72" s="32"/>
      <c r="W72" s="32"/>
      <c r="X72" s="32"/>
      <c r="Y72" s="32"/>
      <c r="Z72" s="23"/>
      <c r="AA72" s="23"/>
      <c r="AB72" s="23"/>
      <c r="AC72" s="32"/>
      <c r="AD72" s="32"/>
      <c r="AE72" s="32"/>
      <c r="AF72" s="101">
        <v>100000</v>
      </c>
      <c r="AG72" s="101"/>
      <c r="AH72" s="101"/>
      <c r="AI72" s="101"/>
      <c r="AJ72" s="101"/>
      <c r="AK72" s="101"/>
      <c r="AL72" s="32"/>
      <c r="AM72" s="32"/>
      <c r="AN72" s="32"/>
      <c r="AO72" s="32"/>
      <c r="AP72" s="32"/>
      <c r="AQ72" s="32"/>
      <c r="AR72" s="23"/>
    </row>
    <row r="73" spans="1:44" ht="16.5">
      <c r="A73" s="94">
        <v>110102015</v>
      </c>
      <c r="B73" s="94"/>
      <c r="C73" s="94"/>
      <c r="D73" s="94"/>
      <c r="E73" s="94"/>
      <c r="F73" s="32"/>
      <c r="G73" s="23" t="s">
        <v>219</v>
      </c>
      <c r="H73" s="32"/>
      <c r="I73" s="32"/>
      <c r="J73" s="32"/>
      <c r="K73" s="32"/>
      <c r="L73" s="32"/>
      <c r="M73" s="32"/>
      <c r="N73" s="32"/>
      <c r="O73" s="32"/>
      <c r="P73" s="32"/>
      <c r="Q73" s="32"/>
      <c r="R73" s="32"/>
      <c r="S73" s="32"/>
      <c r="T73" s="32"/>
      <c r="U73" s="32"/>
      <c r="V73" s="32"/>
      <c r="W73" s="32"/>
      <c r="X73" s="32"/>
      <c r="Y73" s="32"/>
      <c r="Z73" s="23"/>
      <c r="AA73" s="23"/>
      <c r="AB73" s="23"/>
      <c r="AC73" s="32"/>
      <c r="AD73" s="32"/>
      <c r="AE73" s="32"/>
      <c r="AF73" s="101">
        <v>100000</v>
      </c>
      <c r="AG73" s="101"/>
      <c r="AH73" s="101"/>
      <c r="AI73" s="101"/>
      <c r="AJ73" s="101"/>
      <c r="AK73" s="101"/>
      <c r="AL73" s="32"/>
      <c r="AM73" s="32"/>
      <c r="AN73" s="32"/>
      <c r="AO73" s="32"/>
      <c r="AP73" s="32"/>
      <c r="AQ73" s="32"/>
      <c r="AR73" s="23"/>
    </row>
    <row r="74" spans="1:44" ht="16.5">
      <c r="A74" s="23"/>
      <c r="B74" s="23"/>
      <c r="C74" s="23"/>
      <c r="D74" s="23"/>
      <c r="E74" s="23"/>
      <c r="F74" s="32"/>
      <c r="G74" s="23"/>
      <c r="H74" s="32"/>
      <c r="I74" s="32"/>
      <c r="J74" s="32"/>
      <c r="K74" s="32"/>
      <c r="L74" s="32"/>
      <c r="M74" s="32"/>
      <c r="N74" s="32"/>
      <c r="O74" s="32"/>
      <c r="P74" s="32"/>
      <c r="Q74" s="32"/>
      <c r="R74" s="32"/>
      <c r="S74" s="32"/>
      <c r="T74" s="32"/>
      <c r="U74" s="32"/>
      <c r="V74" s="32"/>
      <c r="W74" s="32"/>
      <c r="X74" s="32"/>
      <c r="Y74" s="32"/>
      <c r="Z74" s="23"/>
      <c r="AA74" s="23"/>
      <c r="AB74" s="23"/>
      <c r="AC74" s="32"/>
      <c r="AD74" s="32"/>
      <c r="AE74" s="32"/>
      <c r="AF74" s="36"/>
      <c r="AG74" s="36"/>
      <c r="AH74" s="36"/>
      <c r="AI74" s="36"/>
      <c r="AJ74" s="36"/>
      <c r="AK74" s="36"/>
      <c r="AL74" s="32"/>
      <c r="AM74" s="32"/>
      <c r="AN74" s="32"/>
      <c r="AO74" s="32"/>
      <c r="AP74" s="32"/>
      <c r="AQ74" s="32"/>
      <c r="AR74" s="23"/>
    </row>
    <row r="75" spans="1:44" ht="16.5">
      <c r="A75" s="95"/>
      <c r="B75" s="95"/>
      <c r="C75" s="95"/>
      <c r="D75" s="95"/>
      <c r="E75" s="95"/>
      <c r="F75" s="32"/>
      <c r="G75" s="23"/>
      <c r="H75" s="32"/>
      <c r="I75" s="32"/>
      <c r="J75" s="32"/>
      <c r="K75" s="32"/>
      <c r="L75" s="32"/>
      <c r="M75" s="32"/>
      <c r="N75" s="32"/>
      <c r="O75" s="32"/>
      <c r="P75" s="32"/>
      <c r="Q75" s="32"/>
      <c r="R75" s="32"/>
      <c r="S75" s="32"/>
      <c r="T75" s="32"/>
      <c r="U75" s="32"/>
      <c r="V75" s="32"/>
      <c r="W75" s="32"/>
      <c r="X75" s="32"/>
      <c r="Y75" s="32"/>
      <c r="Z75" s="23"/>
      <c r="AA75" s="23"/>
      <c r="AB75" s="23"/>
      <c r="AC75" s="36"/>
      <c r="AD75" s="36"/>
      <c r="AE75" s="36"/>
      <c r="AF75" s="32"/>
      <c r="AG75" s="32"/>
      <c r="AH75" s="32"/>
      <c r="AI75" s="32"/>
      <c r="AJ75" s="32"/>
      <c r="AK75" s="32"/>
      <c r="AL75" s="32"/>
      <c r="AM75" s="32"/>
      <c r="AN75" s="32"/>
      <c r="AO75" s="32"/>
      <c r="AP75" s="32"/>
      <c r="AQ75" s="32"/>
      <c r="AR75" s="23"/>
    </row>
    <row r="76" spans="1:44" ht="16.5">
      <c r="A76" s="95">
        <v>1102</v>
      </c>
      <c r="B76" s="95"/>
      <c r="C76" s="95"/>
      <c r="D76" s="95"/>
      <c r="E76" s="95"/>
      <c r="F76" s="32"/>
      <c r="G76" s="30" t="s">
        <v>86</v>
      </c>
      <c r="H76" s="32"/>
      <c r="I76" s="32"/>
      <c r="J76" s="32"/>
      <c r="K76" s="32"/>
      <c r="L76" s="32"/>
      <c r="M76" s="32"/>
      <c r="N76" s="32"/>
      <c r="O76" s="32"/>
      <c r="P76" s="32"/>
      <c r="Q76" s="32"/>
      <c r="R76" s="32"/>
      <c r="S76" s="32"/>
      <c r="T76" s="32"/>
      <c r="U76" s="32"/>
      <c r="V76" s="32"/>
      <c r="W76" s="32"/>
      <c r="X76" s="32"/>
      <c r="Y76" s="32"/>
      <c r="Z76" s="23"/>
      <c r="AA76" s="23"/>
      <c r="AB76" s="23"/>
      <c r="AC76" s="36"/>
      <c r="AD76" s="36"/>
      <c r="AE76" s="36"/>
      <c r="AF76" s="97">
        <f>SUM(AF78+AF111)</f>
        <v>2049916564</v>
      </c>
      <c r="AG76" s="97"/>
      <c r="AH76" s="97"/>
      <c r="AI76" s="97"/>
      <c r="AJ76" s="97"/>
      <c r="AK76" s="97"/>
      <c r="AL76" s="97"/>
      <c r="AM76" s="32"/>
      <c r="AN76" s="32"/>
      <c r="AO76" s="32"/>
      <c r="AP76" s="32"/>
      <c r="AQ76" s="32"/>
      <c r="AR76" s="23"/>
    </row>
    <row r="77" spans="1:44" ht="16.5">
      <c r="A77" s="30"/>
      <c r="B77" s="30"/>
      <c r="C77" s="30"/>
      <c r="D77" s="30"/>
      <c r="E77" s="30"/>
      <c r="F77" s="32"/>
      <c r="G77" s="30"/>
      <c r="H77" s="32"/>
      <c r="I77" s="32"/>
      <c r="J77" s="32"/>
      <c r="K77" s="32"/>
      <c r="L77" s="32"/>
      <c r="M77" s="32"/>
      <c r="N77" s="32"/>
      <c r="O77" s="32"/>
      <c r="P77" s="32"/>
      <c r="Q77" s="32"/>
      <c r="R77" s="32"/>
      <c r="S77" s="32"/>
      <c r="T77" s="32"/>
      <c r="U77" s="32"/>
      <c r="V77" s="32"/>
      <c r="W77" s="32"/>
      <c r="X77" s="32"/>
      <c r="Y77" s="32"/>
      <c r="Z77" s="23"/>
      <c r="AA77" s="23"/>
      <c r="AB77" s="23"/>
      <c r="AC77" s="36"/>
      <c r="AD77" s="36"/>
      <c r="AE77" s="36"/>
      <c r="AF77" s="34"/>
      <c r="AG77" s="34"/>
      <c r="AH77" s="34"/>
      <c r="AI77" s="34"/>
      <c r="AJ77" s="34"/>
      <c r="AK77" s="34"/>
      <c r="AL77" s="34"/>
      <c r="AM77" s="32"/>
      <c r="AN77" s="32"/>
      <c r="AO77" s="32"/>
      <c r="AP77" s="32"/>
      <c r="AQ77" s="32"/>
      <c r="AR77" s="23"/>
    </row>
    <row r="78" spans="1:44" ht="16.5">
      <c r="A78" s="95">
        <v>110201</v>
      </c>
      <c r="B78" s="95"/>
      <c r="C78" s="95"/>
      <c r="D78" s="95"/>
      <c r="E78" s="95"/>
      <c r="F78" s="32"/>
      <c r="G78" s="33" t="s">
        <v>165</v>
      </c>
      <c r="H78" s="32"/>
      <c r="I78" s="32"/>
      <c r="J78" s="32"/>
      <c r="K78" s="32"/>
      <c r="L78" s="32"/>
      <c r="M78" s="32"/>
      <c r="N78" s="32"/>
      <c r="O78" s="32"/>
      <c r="P78" s="32"/>
      <c r="Q78" s="32"/>
      <c r="R78" s="32"/>
      <c r="S78" s="32"/>
      <c r="T78" s="32"/>
      <c r="U78" s="32"/>
      <c r="V78" s="32"/>
      <c r="W78" s="32"/>
      <c r="X78" s="32"/>
      <c r="Y78" s="32"/>
      <c r="Z78" s="23"/>
      <c r="AA78" s="23"/>
      <c r="AB78" s="23"/>
      <c r="AC78" s="34"/>
      <c r="AD78" s="34"/>
      <c r="AE78" s="34"/>
      <c r="AF78" s="97">
        <f>SUM(AF79+AF96+AF104+AF108)</f>
        <v>65750000</v>
      </c>
      <c r="AG78" s="97"/>
      <c r="AH78" s="97"/>
      <c r="AI78" s="97"/>
      <c r="AJ78" s="97"/>
      <c r="AK78" s="97"/>
      <c r="AL78" s="97"/>
      <c r="AM78" s="32"/>
      <c r="AN78" s="32"/>
      <c r="AO78" s="32"/>
      <c r="AP78" s="32"/>
      <c r="AQ78" s="32"/>
      <c r="AR78" s="23"/>
    </row>
    <row r="79" spans="1:44" ht="16.5">
      <c r="A79" s="95">
        <v>11020101</v>
      </c>
      <c r="B79" s="95"/>
      <c r="C79" s="95"/>
      <c r="D79" s="95"/>
      <c r="E79" s="95"/>
      <c r="F79" s="32"/>
      <c r="G79" s="95" t="s">
        <v>87</v>
      </c>
      <c r="H79" s="95"/>
      <c r="I79" s="95"/>
      <c r="J79" s="95"/>
      <c r="K79" s="32"/>
      <c r="L79" s="32"/>
      <c r="M79" s="32"/>
      <c r="N79" s="32"/>
      <c r="O79" s="32"/>
      <c r="P79" s="32"/>
      <c r="Q79" s="32"/>
      <c r="R79" s="32"/>
      <c r="S79" s="32"/>
      <c r="T79" s="32"/>
      <c r="U79" s="32"/>
      <c r="V79" s="32"/>
      <c r="W79" s="32"/>
      <c r="X79" s="32"/>
      <c r="Y79" s="32"/>
      <c r="Z79" s="23"/>
      <c r="AA79" s="23"/>
      <c r="AB79" s="23"/>
      <c r="AC79" s="36"/>
      <c r="AD79" s="36"/>
      <c r="AE79" s="36"/>
      <c r="AF79" s="97">
        <f>SUM(AF80:AK93)</f>
        <v>64410000</v>
      </c>
      <c r="AG79" s="97"/>
      <c r="AH79" s="97"/>
      <c r="AI79" s="97"/>
      <c r="AJ79" s="97"/>
      <c r="AK79" s="97"/>
      <c r="AL79" s="97"/>
      <c r="AM79" s="32"/>
      <c r="AN79" s="32"/>
      <c r="AO79" s="32"/>
      <c r="AP79" s="32"/>
      <c r="AQ79" s="32"/>
      <c r="AR79" s="23"/>
    </row>
    <row r="80" spans="1:44" ht="16.5">
      <c r="A80" s="94">
        <v>1102010101</v>
      </c>
      <c r="B80" s="94"/>
      <c r="C80" s="94"/>
      <c r="D80" s="94"/>
      <c r="E80" s="94"/>
      <c r="F80" s="32"/>
      <c r="G80" s="23" t="s">
        <v>148</v>
      </c>
      <c r="H80" s="32"/>
      <c r="I80" s="32"/>
      <c r="J80" s="32"/>
      <c r="K80" s="32"/>
      <c r="L80" s="32"/>
      <c r="M80" s="32"/>
      <c r="N80" s="32"/>
      <c r="O80" s="32"/>
      <c r="P80" s="32"/>
      <c r="Q80" s="32"/>
      <c r="R80" s="32"/>
      <c r="S80" s="32"/>
      <c r="T80" s="32"/>
      <c r="U80" s="32"/>
      <c r="V80" s="32"/>
      <c r="W80" s="32"/>
      <c r="X80" s="32"/>
      <c r="Y80" s="32"/>
      <c r="Z80" s="23"/>
      <c r="AA80" s="23"/>
      <c r="AB80" s="23"/>
      <c r="AC80" s="36"/>
      <c r="AD80" s="36"/>
      <c r="AE80" s="36"/>
      <c r="AF80" s="101">
        <v>10000000</v>
      </c>
      <c r="AG80" s="101"/>
      <c r="AH80" s="101"/>
      <c r="AI80" s="101"/>
      <c r="AJ80" s="101"/>
      <c r="AK80" s="101"/>
      <c r="AL80" s="32"/>
      <c r="AM80" s="32"/>
      <c r="AN80" s="32"/>
      <c r="AO80" s="32"/>
      <c r="AP80" s="32"/>
      <c r="AQ80" s="32"/>
      <c r="AR80" s="23"/>
    </row>
    <row r="81" spans="1:44" ht="16.5">
      <c r="A81" s="94">
        <v>1102010102</v>
      </c>
      <c r="B81" s="94"/>
      <c r="C81" s="94"/>
      <c r="D81" s="94"/>
      <c r="E81" s="94"/>
      <c r="F81" s="32"/>
      <c r="G81" s="23" t="s">
        <v>149</v>
      </c>
      <c r="H81" s="32"/>
      <c r="I81" s="32"/>
      <c r="J81" s="32"/>
      <c r="K81" s="32"/>
      <c r="L81" s="32"/>
      <c r="M81" s="32"/>
      <c r="N81" s="32"/>
      <c r="O81" s="32"/>
      <c r="P81" s="32"/>
      <c r="Q81" s="32"/>
      <c r="R81" s="32"/>
      <c r="S81" s="32"/>
      <c r="T81" s="32"/>
      <c r="U81" s="32"/>
      <c r="V81" s="32"/>
      <c r="W81" s="32"/>
      <c r="X81" s="32"/>
      <c r="Y81" s="32"/>
      <c r="Z81" s="23"/>
      <c r="AA81" s="23"/>
      <c r="AB81" s="23"/>
      <c r="AC81" s="36"/>
      <c r="AD81" s="36"/>
      <c r="AE81" s="36"/>
      <c r="AF81" s="101">
        <v>1200000</v>
      </c>
      <c r="AG81" s="101"/>
      <c r="AH81" s="101"/>
      <c r="AI81" s="101"/>
      <c r="AJ81" s="101"/>
      <c r="AK81" s="101"/>
      <c r="AL81" s="32"/>
      <c r="AM81" s="32"/>
      <c r="AN81" s="32"/>
      <c r="AO81" s="32"/>
      <c r="AP81" s="32"/>
      <c r="AQ81" s="32"/>
      <c r="AR81" s="23"/>
    </row>
    <row r="82" spans="1:44" ht="16.5">
      <c r="A82" s="94">
        <v>1102010103</v>
      </c>
      <c r="B82" s="94"/>
      <c r="C82" s="94"/>
      <c r="D82" s="94"/>
      <c r="E82" s="94"/>
      <c r="F82" s="32"/>
      <c r="G82" s="23" t="s">
        <v>150</v>
      </c>
      <c r="H82" s="32"/>
      <c r="I82" s="32"/>
      <c r="J82" s="32"/>
      <c r="K82" s="32"/>
      <c r="L82" s="32"/>
      <c r="M82" s="32"/>
      <c r="N82" s="32"/>
      <c r="O82" s="32"/>
      <c r="P82" s="32"/>
      <c r="Q82" s="32"/>
      <c r="R82" s="32"/>
      <c r="S82" s="32"/>
      <c r="T82" s="32"/>
      <c r="U82" s="32"/>
      <c r="V82" s="32"/>
      <c r="W82" s="32"/>
      <c r="X82" s="32"/>
      <c r="Y82" s="32"/>
      <c r="Z82" s="23"/>
      <c r="AA82" s="23"/>
      <c r="AB82" s="23"/>
      <c r="AC82" s="36"/>
      <c r="AD82" s="36"/>
      <c r="AE82" s="36"/>
      <c r="AF82" s="101">
        <v>3800000</v>
      </c>
      <c r="AG82" s="101"/>
      <c r="AH82" s="101"/>
      <c r="AI82" s="101"/>
      <c r="AJ82" s="101"/>
      <c r="AK82" s="101"/>
      <c r="AL82" s="32"/>
      <c r="AM82" s="32"/>
      <c r="AN82" s="32"/>
      <c r="AO82" s="32"/>
      <c r="AP82" s="32"/>
      <c r="AQ82" s="32"/>
      <c r="AR82" s="23"/>
    </row>
    <row r="83" spans="1:44" ht="16.5">
      <c r="A83" s="94">
        <v>1102010104</v>
      </c>
      <c r="B83" s="94"/>
      <c r="C83" s="94"/>
      <c r="D83" s="94"/>
      <c r="E83" s="94"/>
      <c r="F83" s="32"/>
      <c r="G83" s="23" t="s">
        <v>151</v>
      </c>
      <c r="H83" s="32"/>
      <c r="I83" s="32"/>
      <c r="J83" s="32"/>
      <c r="K83" s="32"/>
      <c r="L83" s="32"/>
      <c r="M83" s="32"/>
      <c r="N83" s="32"/>
      <c r="O83" s="32"/>
      <c r="P83" s="32"/>
      <c r="Q83" s="32"/>
      <c r="R83" s="32"/>
      <c r="S83" s="32"/>
      <c r="T83" s="32"/>
      <c r="U83" s="32"/>
      <c r="V83" s="32"/>
      <c r="W83" s="32"/>
      <c r="X83" s="32"/>
      <c r="Y83" s="32"/>
      <c r="Z83" s="23"/>
      <c r="AA83" s="23"/>
      <c r="AB83" s="23"/>
      <c r="AC83" s="36"/>
      <c r="AD83" s="36"/>
      <c r="AE83" s="36"/>
      <c r="AF83" s="101">
        <v>900000</v>
      </c>
      <c r="AG83" s="101"/>
      <c r="AH83" s="101"/>
      <c r="AI83" s="101"/>
      <c r="AJ83" s="101"/>
      <c r="AK83" s="101"/>
      <c r="AL83" s="32"/>
      <c r="AM83" s="32"/>
      <c r="AN83" s="32"/>
      <c r="AO83" s="32"/>
      <c r="AP83" s="32"/>
      <c r="AQ83" s="32"/>
      <c r="AR83" s="23"/>
    </row>
    <row r="84" spans="1:44" ht="16.5">
      <c r="A84" s="94">
        <v>1102010105</v>
      </c>
      <c r="B84" s="94"/>
      <c r="C84" s="94"/>
      <c r="D84" s="94"/>
      <c r="E84" s="94"/>
      <c r="F84" s="32"/>
      <c r="G84" s="23" t="s">
        <v>152</v>
      </c>
      <c r="H84" s="32"/>
      <c r="I84" s="32"/>
      <c r="J84" s="32"/>
      <c r="K84" s="32"/>
      <c r="L84" s="32"/>
      <c r="M84" s="32"/>
      <c r="N84" s="32"/>
      <c r="O84" s="32"/>
      <c r="P84" s="32"/>
      <c r="Q84" s="32"/>
      <c r="R84" s="32"/>
      <c r="S84" s="32"/>
      <c r="T84" s="32"/>
      <c r="U84" s="32"/>
      <c r="V84" s="32"/>
      <c r="W84" s="32"/>
      <c r="X84" s="32"/>
      <c r="Y84" s="32"/>
      <c r="Z84" s="23"/>
      <c r="AA84" s="23"/>
      <c r="AB84" s="23"/>
      <c r="AC84" s="36"/>
      <c r="AD84" s="36"/>
      <c r="AE84" s="36"/>
      <c r="AF84" s="101">
        <v>450000</v>
      </c>
      <c r="AG84" s="101"/>
      <c r="AH84" s="101"/>
      <c r="AI84" s="101"/>
      <c r="AJ84" s="101"/>
      <c r="AK84" s="101"/>
      <c r="AL84" s="32"/>
      <c r="AM84" s="32"/>
      <c r="AN84" s="32"/>
      <c r="AO84" s="32"/>
      <c r="AP84" s="32"/>
      <c r="AQ84" s="32"/>
      <c r="AR84" s="23"/>
    </row>
    <row r="85" spans="1:44" ht="16.5">
      <c r="A85" s="94">
        <v>1102010106</v>
      </c>
      <c r="B85" s="94"/>
      <c r="C85" s="94"/>
      <c r="D85" s="94"/>
      <c r="E85" s="94"/>
      <c r="F85" s="30"/>
      <c r="G85" s="26" t="s">
        <v>153</v>
      </c>
      <c r="H85" s="32"/>
      <c r="I85" s="32"/>
      <c r="J85" s="32"/>
      <c r="K85" s="32"/>
      <c r="L85" s="32"/>
      <c r="M85" s="32"/>
      <c r="N85" s="32"/>
      <c r="O85" s="32"/>
      <c r="P85" s="32"/>
      <c r="Q85" s="32"/>
      <c r="R85" s="32"/>
      <c r="S85" s="32"/>
      <c r="T85" s="32"/>
      <c r="U85" s="32"/>
      <c r="V85" s="32"/>
      <c r="W85" s="32"/>
      <c r="X85" s="32"/>
      <c r="Y85" s="32"/>
      <c r="Z85" s="23"/>
      <c r="AA85" s="23"/>
      <c r="AB85" s="23"/>
      <c r="AC85" s="36"/>
      <c r="AD85" s="36"/>
      <c r="AE85" s="36"/>
      <c r="AF85" s="101">
        <v>1000000</v>
      </c>
      <c r="AG85" s="101"/>
      <c r="AH85" s="101"/>
      <c r="AI85" s="101"/>
      <c r="AJ85" s="101"/>
      <c r="AK85" s="101"/>
      <c r="AL85" s="32"/>
      <c r="AM85" s="32"/>
      <c r="AN85" s="32"/>
      <c r="AO85" s="32"/>
      <c r="AP85" s="32"/>
      <c r="AQ85" s="32"/>
      <c r="AR85" s="23"/>
    </row>
    <row r="86" spans="1:44" ht="16.5">
      <c r="A86" s="94">
        <v>1102010107</v>
      </c>
      <c r="B86" s="94"/>
      <c r="C86" s="94"/>
      <c r="D86" s="94"/>
      <c r="E86" s="94"/>
      <c r="F86" s="32"/>
      <c r="G86" s="23" t="s">
        <v>154</v>
      </c>
      <c r="H86" s="32"/>
      <c r="I86" s="32"/>
      <c r="J86" s="32"/>
      <c r="K86" s="32"/>
      <c r="L86" s="32"/>
      <c r="M86" s="32"/>
      <c r="N86" s="32"/>
      <c r="O86" s="32"/>
      <c r="P86" s="32"/>
      <c r="Q86" s="32"/>
      <c r="R86" s="32"/>
      <c r="S86" s="32"/>
      <c r="T86" s="32"/>
      <c r="U86" s="32"/>
      <c r="V86" s="32"/>
      <c r="W86" s="32"/>
      <c r="X86" s="32"/>
      <c r="Y86" s="32"/>
      <c r="Z86" s="23"/>
      <c r="AA86" s="23"/>
      <c r="AB86" s="23"/>
      <c r="AC86" s="36"/>
      <c r="AD86" s="36"/>
      <c r="AE86" s="36"/>
      <c r="AF86" s="101">
        <v>4000000</v>
      </c>
      <c r="AG86" s="101"/>
      <c r="AH86" s="101"/>
      <c r="AI86" s="101"/>
      <c r="AJ86" s="101"/>
      <c r="AK86" s="101"/>
      <c r="AL86" s="32"/>
      <c r="AM86" s="32"/>
      <c r="AN86" s="32"/>
      <c r="AO86" s="32"/>
      <c r="AP86" s="32"/>
      <c r="AQ86" s="32"/>
      <c r="AR86" s="23"/>
    </row>
    <row r="87" spans="1:44" ht="16.5">
      <c r="A87" s="94">
        <v>1102010108</v>
      </c>
      <c r="B87" s="94"/>
      <c r="C87" s="94"/>
      <c r="D87" s="94"/>
      <c r="E87" s="94"/>
      <c r="F87" s="32"/>
      <c r="G87" s="23" t="s">
        <v>155</v>
      </c>
      <c r="H87" s="32"/>
      <c r="I87" s="32"/>
      <c r="J87" s="32"/>
      <c r="K87" s="32"/>
      <c r="L87" s="32"/>
      <c r="M87" s="32"/>
      <c r="N87" s="32"/>
      <c r="O87" s="32"/>
      <c r="P87" s="32"/>
      <c r="Q87" s="32"/>
      <c r="R87" s="32"/>
      <c r="S87" s="32"/>
      <c r="T87" s="32"/>
      <c r="U87" s="32"/>
      <c r="V87" s="32"/>
      <c r="W87" s="32"/>
      <c r="X87" s="32"/>
      <c r="Y87" s="32"/>
      <c r="Z87" s="23"/>
      <c r="AA87" s="23"/>
      <c r="AB87" s="23"/>
      <c r="AC87" s="36"/>
      <c r="AD87" s="36"/>
      <c r="AE87" s="36"/>
      <c r="AF87" s="101">
        <v>4000000</v>
      </c>
      <c r="AG87" s="101"/>
      <c r="AH87" s="101"/>
      <c r="AI87" s="101"/>
      <c r="AJ87" s="101"/>
      <c r="AK87" s="101"/>
      <c r="AL87" s="32"/>
      <c r="AM87" s="32"/>
      <c r="AN87" s="32"/>
      <c r="AO87" s="32"/>
      <c r="AP87" s="32"/>
      <c r="AQ87" s="32"/>
      <c r="AR87" s="23"/>
    </row>
    <row r="88" spans="1:44" ht="16.5">
      <c r="A88" s="94">
        <v>1102010109</v>
      </c>
      <c r="B88" s="94"/>
      <c r="C88" s="94"/>
      <c r="D88" s="94"/>
      <c r="E88" s="94"/>
      <c r="F88" s="32"/>
      <c r="G88" s="23" t="s">
        <v>156</v>
      </c>
      <c r="H88" s="32"/>
      <c r="I88" s="32"/>
      <c r="J88" s="32"/>
      <c r="K88" s="32"/>
      <c r="L88" s="32"/>
      <c r="M88" s="32"/>
      <c r="N88" s="32"/>
      <c r="O88" s="32"/>
      <c r="P88" s="32"/>
      <c r="Q88" s="32"/>
      <c r="R88" s="32"/>
      <c r="S88" s="32"/>
      <c r="T88" s="32"/>
      <c r="U88" s="32"/>
      <c r="V88" s="32"/>
      <c r="W88" s="32"/>
      <c r="X88" s="32"/>
      <c r="Y88" s="32"/>
      <c r="Z88" s="23"/>
      <c r="AA88" s="23"/>
      <c r="AB88" s="23"/>
      <c r="AC88" s="36"/>
      <c r="AD88" s="36"/>
      <c r="AE88" s="36"/>
      <c r="AF88" s="101">
        <v>1000000</v>
      </c>
      <c r="AG88" s="101"/>
      <c r="AH88" s="101"/>
      <c r="AI88" s="101"/>
      <c r="AJ88" s="101"/>
      <c r="AK88" s="101"/>
      <c r="AL88" s="32"/>
      <c r="AM88" s="32"/>
      <c r="AN88" s="32"/>
      <c r="AO88" s="32"/>
      <c r="AP88" s="32"/>
      <c r="AQ88" s="32"/>
      <c r="AR88" s="23"/>
    </row>
    <row r="89" spans="1:44" ht="16.5">
      <c r="A89" s="94">
        <v>11020101010</v>
      </c>
      <c r="B89" s="94"/>
      <c r="C89" s="94"/>
      <c r="D89" s="94"/>
      <c r="E89" s="94"/>
      <c r="F89" s="32"/>
      <c r="G89" s="23" t="s">
        <v>157</v>
      </c>
      <c r="H89" s="32"/>
      <c r="I89" s="32"/>
      <c r="J89" s="32"/>
      <c r="K89" s="32"/>
      <c r="L89" s="32"/>
      <c r="M89" s="32"/>
      <c r="N89" s="32"/>
      <c r="O89" s="32"/>
      <c r="P89" s="32"/>
      <c r="Q89" s="32"/>
      <c r="R89" s="32"/>
      <c r="S89" s="32"/>
      <c r="T89" s="32"/>
      <c r="U89" s="32"/>
      <c r="V89" s="32"/>
      <c r="W89" s="32"/>
      <c r="X89" s="32"/>
      <c r="Y89" s="32"/>
      <c r="Z89" s="23"/>
      <c r="AA89" s="23"/>
      <c r="AB89" s="23"/>
      <c r="AC89" s="36"/>
      <c r="AD89" s="36"/>
      <c r="AE89" s="36"/>
      <c r="AF89" s="101">
        <v>30000000</v>
      </c>
      <c r="AG89" s="101"/>
      <c r="AH89" s="101"/>
      <c r="AI89" s="101"/>
      <c r="AJ89" s="101"/>
      <c r="AK89" s="101"/>
      <c r="AL89" s="32"/>
      <c r="AM89" s="32"/>
      <c r="AN89" s="32"/>
      <c r="AO89" s="32"/>
      <c r="AP89" s="32"/>
      <c r="AQ89" s="32"/>
      <c r="AR89" s="23"/>
    </row>
    <row r="90" spans="1:44" ht="16.5">
      <c r="A90" s="94">
        <v>11020101011</v>
      </c>
      <c r="B90" s="94"/>
      <c r="C90" s="94"/>
      <c r="D90" s="94"/>
      <c r="E90" s="94"/>
      <c r="F90" s="32"/>
      <c r="G90" s="23" t="s">
        <v>223</v>
      </c>
      <c r="H90" s="32"/>
      <c r="I90" s="32"/>
      <c r="J90" s="32"/>
      <c r="K90" s="32"/>
      <c r="L90" s="32"/>
      <c r="M90" s="32"/>
      <c r="N90" s="32"/>
      <c r="O90" s="32"/>
      <c r="P90" s="32"/>
      <c r="Q90" s="32"/>
      <c r="R90" s="32"/>
      <c r="S90" s="32"/>
      <c r="T90" s="32"/>
      <c r="U90" s="32"/>
      <c r="V90" s="32"/>
      <c r="W90" s="32"/>
      <c r="X90" s="32"/>
      <c r="Y90" s="32"/>
      <c r="Z90" s="23"/>
      <c r="AA90" s="23"/>
      <c r="AB90" s="23"/>
      <c r="AC90" s="36"/>
      <c r="AD90" s="36"/>
      <c r="AE90" s="36"/>
      <c r="AF90" s="101">
        <v>8000000</v>
      </c>
      <c r="AG90" s="101"/>
      <c r="AH90" s="101"/>
      <c r="AI90" s="101"/>
      <c r="AJ90" s="101"/>
      <c r="AK90" s="101"/>
      <c r="AL90" s="32"/>
      <c r="AM90" s="32"/>
      <c r="AN90" s="32"/>
      <c r="AO90" s="32"/>
      <c r="AP90" s="32"/>
      <c r="AQ90" s="32"/>
      <c r="AR90" s="23"/>
    </row>
    <row r="91" spans="1:44" ht="16.5">
      <c r="A91" s="23"/>
      <c r="B91" s="23"/>
      <c r="C91" s="23"/>
      <c r="D91" s="23"/>
      <c r="E91" s="23"/>
      <c r="F91" s="32"/>
      <c r="G91" s="23"/>
      <c r="H91" s="32"/>
      <c r="I91" s="32"/>
      <c r="J91" s="32"/>
      <c r="K91" s="32"/>
      <c r="L91" s="32"/>
      <c r="M91" s="32"/>
      <c r="N91" s="32"/>
      <c r="O91" s="32"/>
      <c r="P91" s="32"/>
      <c r="Q91" s="32"/>
      <c r="R91" s="32"/>
      <c r="S91" s="32"/>
      <c r="T91" s="32"/>
      <c r="U91" s="32"/>
      <c r="V91" s="32"/>
      <c r="W91" s="32"/>
      <c r="X91" s="32"/>
      <c r="Y91" s="32"/>
      <c r="Z91" s="23"/>
      <c r="AA91" s="23"/>
      <c r="AB91" s="23"/>
      <c r="AC91" s="36"/>
      <c r="AD91" s="36"/>
      <c r="AE91" s="36"/>
      <c r="AF91" s="36"/>
      <c r="AG91" s="36"/>
      <c r="AH91" s="36"/>
      <c r="AI91" s="36"/>
      <c r="AJ91" s="36"/>
      <c r="AK91" s="36"/>
      <c r="AL91" s="32"/>
      <c r="AM91" s="32"/>
      <c r="AN91" s="32"/>
      <c r="AO91" s="32"/>
      <c r="AP91" s="32"/>
      <c r="AQ91" s="32"/>
      <c r="AR91" s="23"/>
    </row>
    <row r="92" spans="1:44" ht="16.5">
      <c r="A92" s="94">
        <v>11020101012</v>
      </c>
      <c r="B92" s="94"/>
      <c r="C92" s="94"/>
      <c r="D92" s="94"/>
      <c r="E92" s="94"/>
      <c r="F92" s="32"/>
      <c r="G92" s="23" t="s">
        <v>218</v>
      </c>
      <c r="H92" s="32"/>
      <c r="I92" s="32"/>
      <c r="J92" s="32"/>
      <c r="K92" s="32"/>
      <c r="L92" s="32"/>
      <c r="M92" s="32"/>
      <c r="N92" s="32"/>
      <c r="O92" s="32"/>
      <c r="P92" s="32"/>
      <c r="Q92" s="32"/>
      <c r="R92" s="32"/>
      <c r="S92" s="32"/>
      <c r="T92" s="32"/>
      <c r="U92" s="32"/>
      <c r="V92" s="32"/>
      <c r="W92" s="32"/>
      <c r="X92" s="32"/>
      <c r="Y92" s="32"/>
      <c r="Z92" s="23"/>
      <c r="AA92" s="23"/>
      <c r="AB92" s="23"/>
      <c r="AC92" s="36"/>
      <c r="AD92" s="36"/>
      <c r="AE92" s="36"/>
      <c r="AF92" s="101">
        <v>50000</v>
      </c>
      <c r="AG92" s="101"/>
      <c r="AH92" s="101"/>
      <c r="AI92" s="101"/>
      <c r="AJ92" s="101"/>
      <c r="AK92" s="101"/>
      <c r="AL92" s="32"/>
      <c r="AM92" s="32"/>
      <c r="AN92" s="32"/>
      <c r="AO92" s="32"/>
      <c r="AP92" s="32"/>
      <c r="AQ92" s="32"/>
      <c r="AR92" s="23"/>
    </row>
    <row r="93" spans="1:44" ht="16.5">
      <c r="A93" s="94">
        <v>11020101013</v>
      </c>
      <c r="B93" s="94"/>
      <c r="C93" s="94"/>
      <c r="D93" s="94"/>
      <c r="E93" s="94"/>
      <c r="F93" s="32"/>
      <c r="G93" s="23" t="s">
        <v>158</v>
      </c>
      <c r="H93" s="32"/>
      <c r="I93" s="32"/>
      <c r="J93" s="32"/>
      <c r="K93" s="32"/>
      <c r="L93" s="32"/>
      <c r="M93" s="32"/>
      <c r="N93" s="32"/>
      <c r="O93" s="32"/>
      <c r="P93" s="32"/>
      <c r="Q93" s="32"/>
      <c r="R93" s="32"/>
      <c r="S93" s="32"/>
      <c r="T93" s="32"/>
      <c r="U93" s="32"/>
      <c r="V93" s="32"/>
      <c r="W93" s="32"/>
      <c r="X93" s="32"/>
      <c r="Y93" s="32"/>
      <c r="Z93" s="23"/>
      <c r="AA93" s="23"/>
      <c r="AB93" s="23"/>
      <c r="AC93" s="36"/>
      <c r="AD93" s="36"/>
      <c r="AE93" s="36"/>
      <c r="AF93" s="101">
        <v>10000</v>
      </c>
      <c r="AG93" s="101"/>
      <c r="AH93" s="101"/>
      <c r="AI93" s="101"/>
      <c r="AJ93" s="101"/>
      <c r="AK93" s="101"/>
      <c r="AL93" s="32"/>
      <c r="AM93" s="32"/>
      <c r="AN93" s="32"/>
      <c r="AO93" s="32"/>
      <c r="AP93" s="32"/>
      <c r="AQ93" s="32"/>
      <c r="AR93" s="23"/>
    </row>
    <row r="94" spans="1:44" ht="16.5">
      <c r="A94" s="94"/>
      <c r="B94" s="94"/>
      <c r="C94" s="94"/>
      <c r="D94" s="94"/>
      <c r="E94" s="94"/>
      <c r="F94" s="32"/>
      <c r="G94" s="32"/>
      <c r="H94" s="32"/>
      <c r="I94" s="32"/>
      <c r="J94" s="32"/>
      <c r="K94" s="32"/>
      <c r="L94" s="32"/>
      <c r="M94" s="32"/>
      <c r="N94" s="32"/>
      <c r="O94" s="32"/>
      <c r="P94" s="32"/>
      <c r="Q94" s="32"/>
      <c r="R94" s="32"/>
      <c r="S94" s="32"/>
      <c r="T94" s="32"/>
      <c r="U94" s="32"/>
      <c r="V94" s="32"/>
      <c r="W94" s="32"/>
      <c r="X94" s="32"/>
      <c r="Y94" s="32"/>
      <c r="Z94" s="23"/>
      <c r="AA94" s="23"/>
      <c r="AB94" s="23"/>
      <c r="AC94" s="36"/>
      <c r="AD94" s="36"/>
      <c r="AE94" s="36"/>
      <c r="AL94" s="32"/>
      <c r="AM94" s="32"/>
      <c r="AN94" s="32"/>
      <c r="AO94" s="32"/>
      <c r="AP94" s="32"/>
      <c r="AQ94" s="32"/>
      <c r="AR94" s="23"/>
    </row>
    <row r="95" spans="1:44" ht="16.5">
      <c r="A95" s="23"/>
      <c r="B95" s="32"/>
      <c r="C95" s="32"/>
      <c r="D95" s="32"/>
      <c r="E95" s="32"/>
      <c r="F95" s="32"/>
      <c r="G95" s="23"/>
      <c r="H95" s="32"/>
      <c r="I95" s="32"/>
      <c r="J95" s="32"/>
      <c r="K95" s="32"/>
      <c r="L95" s="32"/>
      <c r="M95" s="32"/>
      <c r="N95" s="32"/>
      <c r="O95" s="32"/>
      <c r="P95" s="32"/>
      <c r="Q95" s="32"/>
      <c r="R95" s="32"/>
      <c r="S95" s="32"/>
      <c r="T95" s="32"/>
      <c r="U95" s="32"/>
      <c r="V95" s="32"/>
      <c r="W95" s="32"/>
      <c r="X95" s="32"/>
      <c r="Y95" s="32"/>
      <c r="Z95" s="23"/>
      <c r="AA95" s="23"/>
      <c r="AB95" s="23"/>
      <c r="AC95" s="34"/>
      <c r="AD95" s="34"/>
      <c r="AE95" s="34"/>
      <c r="AF95" s="36"/>
      <c r="AG95" s="32"/>
      <c r="AH95" s="32"/>
      <c r="AI95" s="32"/>
      <c r="AJ95" s="32"/>
      <c r="AK95" s="32"/>
      <c r="AL95" s="32"/>
      <c r="AM95" s="32"/>
      <c r="AN95" s="32"/>
      <c r="AO95" s="32"/>
      <c r="AP95" s="32"/>
      <c r="AQ95" s="32"/>
      <c r="AR95" s="23"/>
    </row>
    <row r="96" spans="1:44" ht="16.5">
      <c r="A96" s="95">
        <v>11020102</v>
      </c>
      <c r="B96" s="95"/>
      <c r="C96" s="95"/>
      <c r="D96" s="95"/>
      <c r="E96" s="95"/>
      <c r="F96" s="32"/>
      <c r="G96" s="30" t="s">
        <v>159</v>
      </c>
      <c r="H96" s="32"/>
      <c r="I96" s="32"/>
      <c r="J96" s="32"/>
      <c r="K96" s="32"/>
      <c r="L96" s="32"/>
      <c r="M96" s="32"/>
      <c r="N96" s="32"/>
      <c r="O96" s="32"/>
      <c r="P96" s="32"/>
      <c r="Q96" s="32"/>
      <c r="R96" s="32"/>
      <c r="S96" s="32"/>
      <c r="T96" s="32"/>
      <c r="U96" s="32"/>
      <c r="V96" s="32"/>
      <c r="W96" s="32"/>
      <c r="X96" s="32"/>
      <c r="Y96" s="32"/>
      <c r="Z96" s="23"/>
      <c r="AA96" s="23"/>
      <c r="AB96" s="23"/>
      <c r="AC96" s="36"/>
      <c r="AD96" s="36"/>
      <c r="AE96" s="36"/>
      <c r="AF96" s="97">
        <f>SUM(AF97:AK102)</f>
        <v>320000</v>
      </c>
      <c r="AG96" s="97"/>
      <c r="AH96" s="97"/>
      <c r="AI96" s="97"/>
      <c r="AJ96" s="97"/>
      <c r="AK96" s="97"/>
      <c r="AL96" s="32"/>
      <c r="AM96" s="32"/>
      <c r="AN96" s="32"/>
      <c r="AO96" s="32"/>
      <c r="AP96" s="32"/>
      <c r="AQ96" s="32"/>
      <c r="AR96" s="23"/>
    </row>
    <row r="97" spans="1:44" ht="16.5">
      <c r="A97" s="94">
        <v>1102010201</v>
      </c>
      <c r="B97" s="94"/>
      <c r="C97" s="94"/>
      <c r="D97" s="94"/>
      <c r="E97" s="94"/>
      <c r="F97" s="32"/>
      <c r="G97" s="23" t="s">
        <v>160</v>
      </c>
      <c r="H97" s="32"/>
      <c r="I97" s="32"/>
      <c r="J97" s="32"/>
      <c r="K97" s="32"/>
      <c r="L97" s="32"/>
      <c r="M97" s="32"/>
      <c r="N97" s="32"/>
      <c r="O97" s="32"/>
      <c r="P97" s="32"/>
      <c r="Q97" s="32"/>
      <c r="R97" s="32"/>
      <c r="S97" s="32"/>
      <c r="T97" s="32"/>
      <c r="U97" s="32"/>
      <c r="V97" s="32"/>
      <c r="W97" s="32"/>
      <c r="X97" s="32"/>
      <c r="Y97" s="32"/>
      <c r="Z97" s="23"/>
      <c r="AA97" s="23"/>
      <c r="AB97" s="23"/>
      <c r="AC97" s="36"/>
      <c r="AD97" s="36"/>
      <c r="AE97" s="36"/>
      <c r="AF97" s="101">
        <v>100000</v>
      </c>
      <c r="AG97" s="101"/>
      <c r="AH97" s="101"/>
      <c r="AI97" s="101"/>
      <c r="AJ97" s="101"/>
      <c r="AK97" s="101"/>
      <c r="AL97" s="32"/>
      <c r="AM97" s="32"/>
      <c r="AN97" s="32"/>
      <c r="AO97" s="32"/>
      <c r="AP97" s="32"/>
      <c r="AQ97" s="32"/>
      <c r="AR97" s="23"/>
    </row>
    <row r="98" spans="1:44" ht="16.5">
      <c r="A98" s="94">
        <v>1102010202</v>
      </c>
      <c r="B98" s="94"/>
      <c r="C98" s="94"/>
      <c r="D98" s="94"/>
      <c r="E98" s="94"/>
      <c r="F98" s="32"/>
      <c r="G98" s="23" t="s">
        <v>43</v>
      </c>
      <c r="H98" s="32"/>
      <c r="I98" s="32"/>
      <c r="J98" s="32"/>
      <c r="K98" s="32"/>
      <c r="L98" s="32"/>
      <c r="M98" s="32"/>
      <c r="N98" s="32"/>
      <c r="O98" s="32"/>
      <c r="P98" s="32"/>
      <c r="Q98" s="32"/>
      <c r="R98" s="32"/>
      <c r="S98" s="32"/>
      <c r="T98" s="32"/>
      <c r="U98" s="32"/>
      <c r="V98" s="32"/>
      <c r="W98" s="32"/>
      <c r="X98" s="32"/>
      <c r="Y98" s="32"/>
      <c r="Z98" s="23"/>
      <c r="AA98" s="23"/>
      <c r="AB98" s="23"/>
      <c r="AC98" s="36"/>
      <c r="AD98" s="36"/>
      <c r="AE98" s="36"/>
      <c r="AF98" s="101">
        <v>50000</v>
      </c>
      <c r="AG98" s="101"/>
      <c r="AH98" s="101"/>
      <c r="AI98" s="101"/>
      <c r="AJ98" s="101"/>
      <c r="AK98" s="101"/>
      <c r="AL98" s="32"/>
      <c r="AM98" s="32"/>
      <c r="AN98" s="32"/>
      <c r="AO98" s="32"/>
      <c r="AP98" s="32"/>
      <c r="AQ98" s="32"/>
      <c r="AR98" s="23"/>
    </row>
    <row r="99" spans="1:44" ht="16.5">
      <c r="A99" s="94">
        <v>1102010203</v>
      </c>
      <c r="B99" s="94"/>
      <c r="C99" s="94"/>
      <c r="D99" s="94"/>
      <c r="E99" s="94"/>
      <c r="F99" s="32"/>
      <c r="G99" s="23" t="s">
        <v>161</v>
      </c>
      <c r="H99" s="32"/>
      <c r="I99" s="32"/>
      <c r="J99" s="32"/>
      <c r="K99" s="32"/>
      <c r="L99" s="32"/>
      <c r="M99" s="32"/>
      <c r="N99" s="32"/>
      <c r="O99" s="32"/>
      <c r="P99" s="32"/>
      <c r="Q99" s="32"/>
      <c r="R99" s="32"/>
      <c r="S99" s="32"/>
      <c r="T99" s="32"/>
      <c r="U99" s="32"/>
      <c r="V99" s="32"/>
      <c r="W99" s="32"/>
      <c r="X99" s="32"/>
      <c r="Y99" s="32"/>
      <c r="Z99" s="23"/>
      <c r="AA99" s="23"/>
      <c r="AB99" s="23"/>
      <c r="AC99" s="36"/>
      <c r="AD99" s="36"/>
      <c r="AE99" s="36"/>
      <c r="AF99" s="101">
        <v>100000</v>
      </c>
      <c r="AG99" s="101"/>
      <c r="AH99" s="101"/>
      <c r="AI99" s="101"/>
      <c r="AJ99" s="101"/>
      <c r="AK99" s="101"/>
      <c r="AL99" s="32"/>
      <c r="AM99" s="32"/>
      <c r="AN99" s="32"/>
      <c r="AO99" s="32"/>
      <c r="AP99" s="32"/>
      <c r="AQ99" s="32"/>
      <c r="AR99" s="23"/>
    </row>
    <row r="100" spans="1:44" ht="16.5">
      <c r="A100" s="94">
        <v>1102010204</v>
      </c>
      <c r="B100" s="94"/>
      <c r="C100" s="94"/>
      <c r="D100" s="94"/>
      <c r="E100" s="94"/>
      <c r="F100" s="32"/>
      <c r="G100" s="23" t="s">
        <v>162</v>
      </c>
      <c r="H100" s="32"/>
      <c r="I100" s="32"/>
      <c r="J100" s="32"/>
      <c r="K100" s="32"/>
      <c r="L100" s="32"/>
      <c r="M100" s="32"/>
      <c r="N100" s="32"/>
      <c r="O100" s="32"/>
      <c r="P100" s="32"/>
      <c r="Q100" s="32"/>
      <c r="R100" s="32"/>
      <c r="S100" s="32"/>
      <c r="T100" s="32"/>
      <c r="U100" s="32"/>
      <c r="V100" s="32"/>
      <c r="W100" s="32"/>
      <c r="X100" s="32"/>
      <c r="Y100" s="32"/>
      <c r="Z100" s="23"/>
      <c r="AA100" s="23"/>
      <c r="AB100" s="23"/>
      <c r="AC100" s="36"/>
      <c r="AD100" s="36"/>
      <c r="AE100" s="36"/>
      <c r="AF100" s="101">
        <v>50000</v>
      </c>
      <c r="AG100" s="101"/>
      <c r="AH100" s="101"/>
      <c r="AI100" s="101"/>
      <c r="AJ100" s="101"/>
      <c r="AK100" s="101"/>
      <c r="AL100" s="32"/>
      <c r="AM100" s="32"/>
      <c r="AN100" s="32"/>
      <c r="AO100" s="32"/>
      <c r="AP100" s="32"/>
      <c r="AQ100" s="32"/>
      <c r="AR100" s="23"/>
    </row>
    <row r="101" spans="1:44" ht="16.5">
      <c r="A101" s="94">
        <v>1102010205</v>
      </c>
      <c r="B101" s="94"/>
      <c r="C101" s="94"/>
      <c r="D101" s="94"/>
      <c r="E101" s="94"/>
      <c r="F101" s="32"/>
      <c r="G101" s="32" t="s">
        <v>163</v>
      </c>
      <c r="H101" s="32"/>
      <c r="I101" s="32"/>
      <c r="J101" s="32"/>
      <c r="K101" s="32"/>
      <c r="L101" s="32"/>
      <c r="M101" s="32"/>
      <c r="N101" s="32"/>
      <c r="O101" s="32"/>
      <c r="P101" s="32"/>
      <c r="Q101" s="32"/>
      <c r="R101" s="32"/>
      <c r="S101" s="32"/>
      <c r="T101" s="32"/>
      <c r="U101" s="32"/>
      <c r="V101" s="32"/>
      <c r="W101" s="32"/>
      <c r="X101" s="32"/>
      <c r="Y101" s="32"/>
      <c r="Z101" s="23"/>
      <c r="AA101" s="23"/>
      <c r="AB101" s="23"/>
      <c r="AC101" s="34"/>
      <c r="AD101" s="34"/>
      <c r="AE101" s="34"/>
      <c r="AF101" s="101">
        <v>10000</v>
      </c>
      <c r="AG101" s="101"/>
      <c r="AH101" s="101"/>
      <c r="AI101" s="101"/>
      <c r="AJ101" s="101"/>
      <c r="AK101" s="101"/>
      <c r="AL101" s="32"/>
      <c r="AM101" s="32"/>
      <c r="AN101" s="32"/>
      <c r="AO101" s="32"/>
      <c r="AP101" s="32"/>
      <c r="AQ101" s="32"/>
      <c r="AR101" s="23"/>
    </row>
    <row r="102" spans="1:44" ht="16.5">
      <c r="A102" s="94">
        <v>1102010206</v>
      </c>
      <c r="B102" s="94"/>
      <c r="C102" s="94"/>
      <c r="D102" s="94"/>
      <c r="E102" s="94"/>
      <c r="F102" s="32"/>
      <c r="G102" s="32" t="s">
        <v>164</v>
      </c>
      <c r="H102" s="32"/>
      <c r="I102" s="32"/>
      <c r="J102" s="32"/>
      <c r="K102" s="32"/>
      <c r="L102" s="32"/>
      <c r="M102" s="32"/>
      <c r="N102" s="32"/>
      <c r="O102" s="32"/>
      <c r="P102" s="32"/>
      <c r="Q102" s="32"/>
      <c r="R102" s="32"/>
      <c r="S102" s="32"/>
      <c r="T102" s="32"/>
      <c r="U102" s="32"/>
      <c r="V102" s="32"/>
      <c r="W102" s="32"/>
      <c r="X102" s="32"/>
      <c r="Y102" s="32"/>
      <c r="Z102" s="23"/>
      <c r="AA102" s="23"/>
      <c r="AB102" s="23"/>
      <c r="AC102" s="34"/>
      <c r="AD102" s="34"/>
      <c r="AE102" s="34"/>
      <c r="AF102" s="101">
        <v>10000</v>
      </c>
      <c r="AG102" s="101"/>
      <c r="AH102" s="101"/>
      <c r="AI102" s="101"/>
      <c r="AJ102" s="101"/>
      <c r="AK102" s="101"/>
      <c r="AL102" s="32"/>
      <c r="AM102" s="32"/>
      <c r="AN102" s="32"/>
      <c r="AO102" s="32"/>
      <c r="AP102" s="32"/>
      <c r="AQ102" s="32"/>
      <c r="AR102" s="23"/>
    </row>
    <row r="103" spans="1:44" ht="16.5">
      <c r="A103" s="23"/>
      <c r="B103" s="23"/>
      <c r="C103" s="23"/>
      <c r="D103" s="23"/>
      <c r="E103" s="23"/>
      <c r="F103" s="32"/>
      <c r="G103" s="32"/>
      <c r="H103" s="32"/>
      <c r="I103" s="32"/>
      <c r="J103" s="32"/>
      <c r="K103" s="32"/>
      <c r="L103" s="32"/>
      <c r="M103" s="32"/>
      <c r="N103" s="32"/>
      <c r="O103" s="32"/>
      <c r="P103" s="32"/>
      <c r="Q103" s="32"/>
      <c r="R103" s="32"/>
      <c r="S103" s="32"/>
      <c r="T103" s="32"/>
      <c r="U103" s="32"/>
      <c r="V103" s="32"/>
      <c r="W103" s="32"/>
      <c r="X103" s="32"/>
      <c r="Y103" s="32"/>
      <c r="Z103" s="23"/>
      <c r="AA103" s="23"/>
      <c r="AB103" s="23"/>
      <c r="AC103" s="34"/>
      <c r="AD103" s="34"/>
      <c r="AE103" s="34"/>
      <c r="AF103" s="36"/>
      <c r="AG103" s="32"/>
      <c r="AH103" s="32"/>
      <c r="AI103" s="32"/>
      <c r="AJ103" s="32"/>
      <c r="AK103" s="32"/>
      <c r="AL103" s="32"/>
      <c r="AM103" s="32"/>
      <c r="AN103" s="32"/>
      <c r="AO103" s="32"/>
      <c r="AP103" s="32"/>
      <c r="AQ103" s="32"/>
      <c r="AR103" s="23"/>
    </row>
    <row r="104" spans="1:44" ht="16.5">
      <c r="A104" s="95">
        <v>11020103</v>
      </c>
      <c r="B104" s="95"/>
      <c r="C104" s="95"/>
      <c r="D104" s="95"/>
      <c r="E104" s="95"/>
      <c r="F104" s="32"/>
      <c r="G104" s="30" t="s">
        <v>166</v>
      </c>
      <c r="H104" s="32"/>
      <c r="I104" s="32"/>
      <c r="J104" s="32"/>
      <c r="K104" s="32"/>
      <c r="L104" s="32"/>
      <c r="M104" s="32"/>
      <c r="N104" s="32"/>
      <c r="O104" s="32"/>
      <c r="P104" s="32"/>
      <c r="Q104" s="32"/>
      <c r="R104" s="32"/>
      <c r="S104" s="32"/>
      <c r="T104" s="32"/>
      <c r="U104" s="32"/>
      <c r="V104" s="32"/>
      <c r="W104" s="32"/>
      <c r="X104" s="32"/>
      <c r="Y104" s="32"/>
      <c r="Z104" s="23"/>
      <c r="AA104" s="23"/>
      <c r="AB104" s="23"/>
      <c r="AC104" s="36"/>
      <c r="AD104" s="36"/>
      <c r="AE104" s="36"/>
      <c r="AF104" s="97">
        <f>SUM(AF105:AK106)</f>
        <v>20000</v>
      </c>
      <c r="AG104" s="97"/>
      <c r="AH104" s="97"/>
      <c r="AI104" s="97"/>
      <c r="AJ104" s="97"/>
      <c r="AK104" s="97"/>
      <c r="AL104" s="32"/>
      <c r="AM104" s="32"/>
      <c r="AN104" s="32"/>
      <c r="AO104" s="32"/>
      <c r="AP104" s="32"/>
      <c r="AQ104" s="32"/>
      <c r="AR104" s="23"/>
    </row>
    <row r="105" spans="1:44" ht="16.5">
      <c r="A105" s="94">
        <v>1102010301</v>
      </c>
      <c r="B105" s="94"/>
      <c r="C105" s="94"/>
      <c r="D105" s="94"/>
      <c r="E105" s="94"/>
      <c r="F105" s="32"/>
      <c r="G105" s="32" t="s">
        <v>167</v>
      </c>
      <c r="H105" s="32"/>
      <c r="I105" s="32"/>
      <c r="J105" s="32"/>
      <c r="K105" s="32"/>
      <c r="L105" s="32"/>
      <c r="M105" s="32"/>
      <c r="N105" s="32"/>
      <c r="O105" s="32"/>
      <c r="P105" s="32"/>
      <c r="Q105" s="32"/>
      <c r="R105" s="32"/>
      <c r="S105" s="32"/>
      <c r="T105" s="32"/>
      <c r="U105" s="32"/>
      <c r="V105" s="32"/>
      <c r="W105" s="32"/>
      <c r="X105" s="32"/>
      <c r="Y105" s="32"/>
      <c r="Z105" s="23"/>
      <c r="AA105" s="23"/>
      <c r="AB105" s="23"/>
      <c r="AC105" s="34"/>
      <c r="AD105" s="34"/>
      <c r="AE105" s="34"/>
      <c r="AF105" s="101">
        <v>10000</v>
      </c>
      <c r="AG105" s="101"/>
      <c r="AH105" s="101"/>
      <c r="AI105" s="101"/>
      <c r="AJ105" s="101"/>
      <c r="AK105" s="101"/>
      <c r="AL105" s="32"/>
      <c r="AM105" s="32"/>
      <c r="AN105" s="32"/>
      <c r="AO105" s="32"/>
      <c r="AP105" s="32"/>
      <c r="AQ105" s="32"/>
      <c r="AR105" s="23"/>
    </row>
    <row r="106" spans="1:44" ht="16.5">
      <c r="A106" s="94">
        <v>1102010302</v>
      </c>
      <c r="B106" s="94"/>
      <c r="C106" s="94"/>
      <c r="D106" s="94"/>
      <c r="E106" s="94"/>
      <c r="F106" s="32"/>
      <c r="G106" s="32" t="s">
        <v>168</v>
      </c>
      <c r="H106" s="32"/>
      <c r="I106" s="32"/>
      <c r="J106" s="32"/>
      <c r="K106" s="32"/>
      <c r="L106" s="32"/>
      <c r="M106" s="32"/>
      <c r="N106" s="32"/>
      <c r="O106" s="32"/>
      <c r="P106" s="32"/>
      <c r="Q106" s="32"/>
      <c r="R106" s="32"/>
      <c r="S106" s="32"/>
      <c r="T106" s="32"/>
      <c r="U106" s="32"/>
      <c r="V106" s="32"/>
      <c r="W106" s="32"/>
      <c r="X106" s="32"/>
      <c r="Y106" s="32"/>
      <c r="Z106" s="23"/>
      <c r="AA106" s="23"/>
      <c r="AB106" s="23"/>
      <c r="AC106" s="34"/>
      <c r="AD106" s="34"/>
      <c r="AE106" s="34"/>
      <c r="AF106" s="101">
        <v>10000</v>
      </c>
      <c r="AG106" s="101"/>
      <c r="AH106" s="101"/>
      <c r="AI106" s="101"/>
      <c r="AJ106" s="101"/>
      <c r="AK106" s="101"/>
      <c r="AL106" s="32"/>
      <c r="AM106" s="32"/>
      <c r="AN106" s="32"/>
      <c r="AO106" s="32"/>
      <c r="AP106" s="32"/>
      <c r="AQ106" s="32"/>
      <c r="AR106" s="23"/>
    </row>
    <row r="107" spans="1:44" ht="16.5">
      <c r="A107" s="23"/>
      <c r="B107" s="23"/>
      <c r="C107" s="23"/>
      <c r="D107" s="23"/>
      <c r="E107" s="23"/>
      <c r="F107" s="32"/>
      <c r="G107" s="32"/>
      <c r="H107" s="32"/>
      <c r="I107" s="32"/>
      <c r="J107" s="32"/>
      <c r="K107" s="32"/>
      <c r="L107" s="32"/>
      <c r="M107" s="32"/>
      <c r="N107" s="32"/>
      <c r="O107" s="32"/>
      <c r="P107" s="32"/>
      <c r="Q107" s="32"/>
      <c r="R107" s="32"/>
      <c r="S107" s="32"/>
      <c r="T107" s="32"/>
      <c r="U107" s="32"/>
      <c r="V107" s="32"/>
      <c r="W107" s="32"/>
      <c r="X107" s="32"/>
      <c r="Y107" s="32"/>
      <c r="Z107" s="23"/>
      <c r="AA107" s="23"/>
      <c r="AB107" s="23"/>
      <c r="AC107" s="23"/>
      <c r="AD107" s="23"/>
      <c r="AE107" s="36"/>
      <c r="AF107" s="32"/>
      <c r="AG107" s="32"/>
      <c r="AH107" s="32"/>
      <c r="AI107" s="32"/>
      <c r="AJ107" s="32"/>
      <c r="AK107" s="32"/>
      <c r="AL107" s="32"/>
      <c r="AM107" s="32"/>
      <c r="AN107" s="32"/>
      <c r="AO107" s="32"/>
      <c r="AP107" s="32"/>
      <c r="AQ107" s="32"/>
      <c r="AR107" s="23"/>
    </row>
    <row r="108" spans="1:44" ht="16.5">
      <c r="A108" s="95">
        <v>11020104</v>
      </c>
      <c r="B108" s="95"/>
      <c r="C108" s="95"/>
      <c r="D108" s="95"/>
      <c r="E108" s="95"/>
      <c r="F108" s="32"/>
      <c r="G108" s="37" t="s">
        <v>88</v>
      </c>
      <c r="H108" s="32"/>
      <c r="I108" s="32"/>
      <c r="J108" s="32"/>
      <c r="K108" s="32"/>
      <c r="L108" s="32"/>
      <c r="M108" s="32"/>
      <c r="N108" s="32"/>
      <c r="O108" s="32"/>
      <c r="P108" s="32"/>
      <c r="Q108" s="32"/>
      <c r="R108" s="32"/>
      <c r="S108" s="32"/>
      <c r="T108" s="32"/>
      <c r="U108" s="32"/>
      <c r="V108" s="32"/>
      <c r="W108" s="32"/>
      <c r="X108" s="32"/>
      <c r="Y108" s="32"/>
      <c r="Z108" s="23"/>
      <c r="AA108" s="23"/>
      <c r="AB108" s="23"/>
      <c r="AC108" s="23"/>
      <c r="AD108" s="23"/>
      <c r="AE108" s="36"/>
      <c r="AF108" s="97">
        <f>SUM(AF109:AK109)</f>
        <v>1000000</v>
      </c>
      <c r="AG108" s="97"/>
      <c r="AH108" s="97"/>
      <c r="AI108" s="97"/>
      <c r="AJ108" s="97"/>
      <c r="AK108" s="97"/>
      <c r="AL108" s="32"/>
      <c r="AM108" s="32"/>
      <c r="AN108" s="32"/>
      <c r="AO108" s="32"/>
      <c r="AP108" s="32"/>
      <c r="AQ108" s="32"/>
      <c r="AR108" s="23"/>
    </row>
    <row r="109" spans="1:44" ht="16.5">
      <c r="A109" s="94">
        <v>1102010401</v>
      </c>
      <c r="B109" s="94"/>
      <c r="C109" s="94"/>
      <c r="D109" s="94"/>
      <c r="E109" s="94"/>
      <c r="F109" s="32"/>
      <c r="G109" s="38" t="s">
        <v>89</v>
      </c>
      <c r="H109" s="32"/>
      <c r="I109" s="32"/>
      <c r="J109" s="32"/>
      <c r="K109" s="32"/>
      <c r="L109" s="32"/>
      <c r="M109" s="32"/>
      <c r="N109" s="32"/>
      <c r="O109" s="32"/>
      <c r="P109" s="32"/>
      <c r="Q109" s="32"/>
      <c r="R109" s="32"/>
      <c r="S109" s="32"/>
      <c r="T109" s="32"/>
      <c r="U109" s="32"/>
      <c r="V109" s="32"/>
      <c r="W109" s="32"/>
      <c r="X109" s="32"/>
      <c r="Y109" s="32"/>
      <c r="Z109" s="23"/>
      <c r="AA109" s="23"/>
      <c r="AB109" s="23"/>
      <c r="AC109" s="23"/>
      <c r="AD109" s="23"/>
      <c r="AE109" s="23"/>
      <c r="AF109" s="101">
        <v>1000000</v>
      </c>
      <c r="AG109" s="101"/>
      <c r="AH109" s="101"/>
      <c r="AI109" s="101"/>
      <c r="AJ109" s="101"/>
      <c r="AK109" s="101"/>
      <c r="AL109" s="32"/>
      <c r="AM109" s="32"/>
      <c r="AN109" s="32"/>
      <c r="AO109" s="32"/>
      <c r="AP109" s="32"/>
      <c r="AQ109" s="32"/>
      <c r="AR109" s="23"/>
    </row>
    <row r="110" spans="1:44" ht="16.5">
      <c r="A110" s="94"/>
      <c r="B110" s="94"/>
      <c r="C110" s="94"/>
      <c r="D110" s="94"/>
      <c r="E110" s="94"/>
      <c r="F110" s="32"/>
      <c r="G110" s="32"/>
      <c r="H110" s="32"/>
      <c r="I110" s="32"/>
      <c r="J110" s="32"/>
      <c r="K110" s="32"/>
      <c r="L110" s="32"/>
      <c r="M110" s="32"/>
      <c r="N110" s="32"/>
      <c r="O110" s="32"/>
      <c r="P110" s="32"/>
      <c r="Q110" s="32"/>
      <c r="R110" s="32"/>
      <c r="S110" s="32"/>
      <c r="T110" s="32"/>
      <c r="U110" s="32"/>
      <c r="V110" s="32"/>
      <c r="W110" s="32"/>
      <c r="X110" s="32"/>
      <c r="Y110" s="32"/>
      <c r="Z110" s="23"/>
      <c r="AA110" s="23"/>
      <c r="AB110" s="23"/>
      <c r="AC110" s="23"/>
      <c r="AD110" s="23"/>
      <c r="AE110" s="23"/>
      <c r="AF110" s="32"/>
      <c r="AG110" s="32"/>
      <c r="AH110" s="32"/>
      <c r="AI110" s="32"/>
      <c r="AJ110" s="32"/>
      <c r="AK110" s="32"/>
      <c r="AL110" s="32"/>
      <c r="AM110" s="32"/>
      <c r="AN110" s="32"/>
      <c r="AO110" s="32"/>
      <c r="AP110" s="32"/>
      <c r="AQ110" s="32"/>
      <c r="AR110" s="23"/>
    </row>
    <row r="111" spans="1:44" ht="16.5">
      <c r="A111" s="95">
        <v>110202</v>
      </c>
      <c r="B111" s="95">
        <v>120206</v>
      </c>
      <c r="C111" s="95">
        <v>120206</v>
      </c>
      <c r="D111" s="95">
        <v>120206</v>
      </c>
      <c r="E111" s="95">
        <v>120206</v>
      </c>
      <c r="F111" s="32"/>
      <c r="G111" s="37" t="s">
        <v>110</v>
      </c>
      <c r="H111" s="32"/>
      <c r="I111" s="32"/>
      <c r="J111" s="32"/>
      <c r="K111" s="32"/>
      <c r="L111" s="32"/>
      <c r="M111" s="32"/>
      <c r="N111" s="32"/>
      <c r="O111" s="32"/>
      <c r="P111" s="32"/>
      <c r="Q111" s="32"/>
      <c r="R111" s="32"/>
      <c r="S111" s="32"/>
      <c r="T111" s="32"/>
      <c r="U111" s="32"/>
      <c r="V111" s="32"/>
      <c r="W111" s="32"/>
      <c r="X111" s="32"/>
      <c r="Y111" s="32"/>
      <c r="Z111" s="23"/>
      <c r="AA111" s="23"/>
      <c r="AB111" s="23"/>
      <c r="AC111" s="23"/>
      <c r="AD111" s="23"/>
      <c r="AE111" s="23"/>
      <c r="AF111" s="97">
        <f>SUM(AF113+AF118)</f>
        <v>1984166564</v>
      </c>
      <c r="AG111" s="97"/>
      <c r="AH111" s="97"/>
      <c r="AI111" s="97"/>
      <c r="AJ111" s="97"/>
      <c r="AK111" s="97"/>
      <c r="AL111" s="97"/>
      <c r="AM111" s="32"/>
      <c r="AN111" s="32"/>
      <c r="AO111" s="32"/>
      <c r="AP111" s="36"/>
      <c r="AQ111" s="32"/>
      <c r="AR111" s="23"/>
    </row>
    <row r="112" spans="1:44" ht="16.5">
      <c r="A112" s="30"/>
      <c r="B112" s="30"/>
      <c r="C112" s="30"/>
      <c r="D112" s="30"/>
      <c r="E112" s="30"/>
      <c r="F112" s="32"/>
      <c r="G112" s="37"/>
      <c r="H112" s="32"/>
      <c r="I112" s="32"/>
      <c r="J112" s="32"/>
      <c r="K112" s="32"/>
      <c r="L112" s="32"/>
      <c r="M112" s="32"/>
      <c r="N112" s="32"/>
      <c r="O112" s="32"/>
      <c r="P112" s="32"/>
      <c r="Q112" s="32"/>
      <c r="R112" s="32"/>
      <c r="S112" s="32"/>
      <c r="T112" s="32"/>
      <c r="U112" s="32"/>
      <c r="V112" s="32"/>
      <c r="W112" s="32"/>
      <c r="X112" s="32"/>
      <c r="Y112" s="32"/>
      <c r="Z112" s="23"/>
      <c r="AA112" s="23"/>
      <c r="AB112" s="23"/>
      <c r="AC112" s="23"/>
      <c r="AD112" s="23"/>
      <c r="AE112" s="23"/>
      <c r="AF112" s="34"/>
      <c r="AG112" s="34"/>
      <c r="AH112" s="34"/>
      <c r="AI112" s="34"/>
      <c r="AJ112" s="34"/>
      <c r="AK112" s="34"/>
      <c r="AL112" s="34"/>
      <c r="AM112" s="32"/>
      <c r="AN112" s="32"/>
      <c r="AO112" s="32"/>
      <c r="AP112" s="32"/>
      <c r="AQ112" s="32"/>
      <c r="AR112" s="23"/>
    </row>
    <row r="113" spans="1:44" ht="16.5">
      <c r="A113" s="95">
        <v>11020201</v>
      </c>
      <c r="B113" s="95"/>
      <c r="C113" s="95"/>
      <c r="D113" s="95"/>
      <c r="E113" s="95"/>
      <c r="F113" s="33"/>
      <c r="G113" s="37" t="s">
        <v>169</v>
      </c>
      <c r="H113" s="32"/>
      <c r="I113" s="32"/>
      <c r="J113" s="32"/>
      <c r="K113" s="32"/>
      <c r="L113" s="32"/>
      <c r="M113" s="32"/>
      <c r="N113" s="32"/>
      <c r="O113" s="32"/>
      <c r="P113" s="32"/>
      <c r="Q113" s="32"/>
      <c r="R113" s="32"/>
      <c r="S113" s="32"/>
      <c r="T113" s="32"/>
      <c r="U113" s="32"/>
      <c r="V113" s="32"/>
      <c r="W113" s="32"/>
      <c r="X113" s="32"/>
      <c r="Y113" s="32"/>
      <c r="Z113" s="23"/>
      <c r="AA113" s="23"/>
      <c r="AB113" s="23"/>
      <c r="AC113" s="23"/>
      <c r="AD113" s="23"/>
      <c r="AE113" s="23"/>
      <c r="AF113" s="97">
        <f>SUM(AF114:AK116)</f>
        <v>320230918</v>
      </c>
      <c r="AG113" s="97"/>
      <c r="AH113" s="97"/>
      <c r="AI113" s="97"/>
      <c r="AJ113" s="97"/>
      <c r="AK113" s="97"/>
      <c r="AL113" s="34"/>
      <c r="AM113" s="32"/>
      <c r="AN113" s="32"/>
      <c r="AO113" s="32"/>
      <c r="AP113" s="32"/>
      <c r="AQ113" s="32"/>
      <c r="AR113" s="23"/>
    </row>
    <row r="114" spans="1:44" ht="16.5">
      <c r="A114" s="94">
        <v>1102020101</v>
      </c>
      <c r="B114" s="94"/>
      <c r="C114" s="94"/>
      <c r="D114" s="94"/>
      <c r="E114" s="94"/>
      <c r="F114" s="32"/>
      <c r="G114" s="38" t="s">
        <v>170</v>
      </c>
      <c r="H114" s="32"/>
      <c r="I114" s="32"/>
      <c r="J114" s="32"/>
      <c r="K114" s="32"/>
      <c r="L114" s="32"/>
      <c r="M114" s="32"/>
      <c r="N114" s="32"/>
      <c r="O114" s="32"/>
      <c r="P114" s="32"/>
      <c r="Q114" s="32"/>
      <c r="R114" s="32"/>
      <c r="S114" s="32"/>
      <c r="T114" s="32"/>
      <c r="U114" s="32"/>
      <c r="V114" s="32"/>
      <c r="W114" s="32"/>
      <c r="X114" s="32"/>
      <c r="Y114" s="32"/>
      <c r="Z114" s="23"/>
      <c r="AA114" s="23"/>
      <c r="AB114" s="23"/>
      <c r="AC114" s="23"/>
      <c r="AD114" s="23"/>
      <c r="AE114" s="23"/>
      <c r="AF114" s="101">
        <v>317930918</v>
      </c>
      <c r="AG114" s="101"/>
      <c r="AH114" s="101"/>
      <c r="AI114" s="101"/>
      <c r="AJ114" s="101"/>
      <c r="AK114" s="101"/>
      <c r="AL114" s="34"/>
      <c r="AM114" s="32"/>
      <c r="AN114" s="32"/>
      <c r="AO114" s="32"/>
      <c r="AP114" s="32"/>
      <c r="AQ114" s="32"/>
      <c r="AR114" s="23"/>
    </row>
    <row r="115" spans="1:44" ht="16.5">
      <c r="A115" s="94">
        <v>1102020102</v>
      </c>
      <c r="B115" s="94"/>
      <c r="C115" s="94"/>
      <c r="D115" s="94"/>
      <c r="E115" s="94"/>
      <c r="F115" s="32"/>
      <c r="G115" s="38" t="s">
        <v>171</v>
      </c>
      <c r="H115" s="32"/>
      <c r="I115" s="32"/>
      <c r="J115" s="32"/>
      <c r="K115" s="32"/>
      <c r="L115" s="32"/>
      <c r="M115" s="32"/>
      <c r="N115" s="32"/>
      <c r="O115" s="32"/>
      <c r="P115" s="32"/>
      <c r="Q115" s="32"/>
      <c r="R115" s="32"/>
      <c r="S115" s="32"/>
      <c r="T115" s="32"/>
      <c r="U115" s="32"/>
      <c r="V115" s="32"/>
      <c r="W115" s="32"/>
      <c r="X115" s="32"/>
      <c r="Y115" s="32"/>
      <c r="Z115" s="23"/>
      <c r="AA115" s="23"/>
      <c r="AB115" s="23"/>
      <c r="AC115" s="23"/>
      <c r="AD115" s="23"/>
      <c r="AE115" s="23"/>
      <c r="AF115" s="101">
        <v>300000</v>
      </c>
      <c r="AG115" s="101"/>
      <c r="AH115" s="101"/>
      <c r="AI115" s="101"/>
      <c r="AJ115" s="101"/>
      <c r="AK115" s="101"/>
      <c r="AL115" s="34"/>
      <c r="AM115" s="32"/>
      <c r="AN115" s="32"/>
      <c r="AO115" s="32"/>
      <c r="AP115" s="32"/>
      <c r="AQ115" s="32"/>
      <c r="AR115" s="23"/>
    </row>
    <row r="116" spans="1:44" ht="16.5">
      <c r="A116" s="94">
        <v>1102020103</v>
      </c>
      <c r="B116" s="94"/>
      <c r="C116" s="94"/>
      <c r="D116" s="94"/>
      <c r="E116" s="94"/>
      <c r="F116" s="32"/>
      <c r="G116" s="38" t="s">
        <v>92</v>
      </c>
      <c r="H116" s="32"/>
      <c r="I116" s="32"/>
      <c r="J116" s="32"/>
      <c r="K116" s="32"/>
      <c r="L116" s="32"/>
      <c r="M116" s="32"/>
      <c r="N116" s="32"/>
      <c r="O116" s="32"/>
      <c r="P116" s="32"/>
      <c r="Q116" s="32"/>
      <c r="R116" s="32"/>
      <c r="S116" s="32"/>
      <c r="T116" s="32"/>
      <c r="U116" s="32"/>
      <c r="V116" s="32"/>
      <c r="W116" s="32"/>
      <c r="X116" s="32"/>
      <c r="Y116" s="32"/>
      <c r="Z116" s="23"/>
      <c r="AA116" s="23"/>
      <c r="AB116" s="23"/>
      <c r="AC116" s="23"/>
      <c r="AD116" s="23"/>
      <c r="AE116" s="23"/>
      <c r="AF116" s="101">
        <v>2000000</v>
      </c>
      <c r="AG116" s="101"/>
      <c r="AH116" s="101"/>
      <c r="AI116" s="101"/>
      <c r="AJ116" s="101"/>
      <c r="AK116" s="101"/>
      <c r="AL116" s="34"/>
      <c r="AM116" s="32"/>
      <c r="AN116" s="32"/>
      <c r="AO116" s="32"/>
      <c r="AP116" s="32"/>
      <c r="AQ116" s="32"/>
      <c r="AR116" s="23"/>
    </row>
    <row r="117" spans="1:44" ht="16.5">
      <c r="A117" s="23"/>
      <c r="B117" s="23"/>
      <c r="C117" s="23"/>
      <c r="D117" s="23"/>
      <c r="E117" s="23"/>
      <c r="F117" s="32"/>
      <c r="G117" s="38"/>
      <c r="H117" s="32"/>
      <c r="I117" s="32"/>
      <c r="J117" s="32"/>
      <c r="K117" s="32"/>
      <c r="L117" s="32"/>
      <c r="M117" s="32"/>
      <c r="N117" s="32"/>
      <c r="O117" s="32"/>
      <c r="P117" s="32"/>
      <c r="Q117" s="32"/>
      <c r="R117" s="32"/>
      <c r="S117" s="32"/>
      <c r="T117" s="32"/>
      <c r="U117" s="32"/>
      <c r="V117" s="32"/>
      <c r="W117" s="32"/>
      <c r="X117" s="32"/>
      <c r="Y117" s="32"/>
      <c r="Z117" s="23"/>
      <c r="AA117" s="23"/>
      <c r="AB117" s="23"/>
      <c r="AC117" s="23"/>
      <c r="AD117" s="23"/>
      <c r="AE117" s="23"/>
      <c r="AF117" s="34"/>
      <c r="AG117" s="34"/>
      <c r="AH117" s="34"/>
      <c r="AI117" s="34"/>
      <c r="AJ117" s="34"/>
      <c r="AK117" s="34"/>
      <c r="AL117" s="34"/>
      <c r="AM117" s="32"/>
      <c r="AN117" s="32"/>
      <c r="AO117" s="32"/>
      <c r="AP117" s="32"/>
      <c r="AQ117" s="32"/>
      <c r="AR117" s="23"/>
    </row>
    <row r="118" spans="1:44" ht="16.5">
      <c r="A118" s="95">
        <v>11020202</v>
      </c>
      <c r="B118" s="95"/>
      <c r="C118" s="95"/>
      <c r="D118" s="95"/>
      <c r="E118" s="95"/>
      <c r="F118" s="33"/>
      <c r="G118" s="37" t="s">
        <v>44</v>
      </c>
      <c r="H118" s="32"/>
      <c r="I118" s="32"/>
      <c r="J118" s="32"/>
      <c r="K118" s="32"/>
      <c r="L118" s="32"/>
      <c r="M118" s="32"/>
      <c r="N118" s="32"/>
      <c r="O118" s="32"/>
      <c r="P118" s="32"/>
      <c r="Q118" s="32"/>
      <c r="R118" s="32"/>
      <c r="S118" s="32"/>
      <c r="T118" s="32"/>
      <c r="U118" s="32"/>
      <c r="V118" s="32"/>
      <c r="W118" s="32"/>
      <c r="X118" s="32"/>
      <c r="Y118" s="32"/>
      <c r="Z118" s="23"/>
      <c r="AA118" s="23"/>
      <c r="AB118" s="23"/>
      <c r="AC118" s="23"/>
      <c r="AD118" s="23"/>
      <c r="AE118" s="23"/>
      <c r="AF118" s="97">
        <f>SUM(AF119+AF122+AF128+AF130+AF136+AF141+AF146)</f>
        <v>1663935646</v>
      </c>
      <c r="AG118" s="97"/>
      <c r="AH118" s="97"/>
      <c r="AI118" s="97"/>
      <c r="AJ118" s="97"/>
      <c r="AK118" s="97"/>
      <c r="AL118" s="34"/>
      <c r="AM118" s="32"/>
      <c r="AN118" s="32"/>
      <c r="AO118" s="32"/>
      <c r="AP118" s="32"/>
      <c r="AQ118" s="32"/>
      <c r="AR118" s="23"/>
    </row>
    <row r="119" spans="1:44" ht="16.5">
      <c r="A119" s="94">
        <v>1102020201</v>
      </c>
      <c r="B119" s="94"/>
      <c r="C119" s="94"/>
      <c r="D119" s="94"/>
      <c r="E119" s="94"/>
      <c r="F119" s="33"/>
      <c r="G119" s="38" t="s">
        <v>90</v>
      </c>
      <c r="H119" s="32"/>
      <c r="I119" s="32"/>
      <c r="J119" s="32"/>
      <c r="K119" s="32"/>
      <c r="L119" s="32"/>
      <c r="M119" s="32"/>
      <c r="N119" s="32"/>
      <c r="O119" s="32"/>
      <c r="P119" s="32"/>
      <c r="Q119" s="32"/>
      <c r="R119" s="32"/>
      <c r="S119" s="32"/>
      <c r="T119" s="32"/>
      <c r="U119" s="32"/>
      <c r="V119" s="32"/>
      <c r="W119" s="32"/>
      <c r="X119" s="32"/>
      <c r="Y119" s="32"/>
      <c r="Z119" s="23"/>
      <c r="AA119" s="23"/>
      <c r="AB119" s="23"/>
      <c r="AC119" s="23"/>
      <c r="AD119" s="23"/>
      <c r="AE119" s="23"/>
      <c r="AF119" s="97">
        <v>80458098</v>
      </c>
      <c r="AG119" s="97"/>
      <c r="AH119" s="97"/>
      <c r="AI119" s="97"/>
      <c r="AJ119" s="97"/>
      <c r="AK119" s="97"/>
      <c r="AL119" s="34"/>
      <c r="AM119" s="32"/>
      <c r="AN119" s="32"/>
      <c r="AO119" s="32"/>
      <c r="AP119" s="32"/>
      <c r="AQ119" s="32"/>
      <c r="AR119" s="23"/>
    </row>
    <row r="120" spans="1:44" ht="16.5">
      <c r="A120" s="23"/>
      <c r="B120" s="23"/>
      <c r="C120" s="23"/>
      <c r="D120" s="23"/>
      <c r="E120" s="23"/>
      <c r="F120" s="33"/>
      <c r="G120" s="38"/>
      <c r="H120" s="32"/>
      <c r="I120" s="32"/>
      <c r="J120" s="32"/>
      <c r="K120" s="32"/>
      <c r="L120" s="32"/>
      <c r="M120" s="32"/>
      <c r="N120" s="32"/>
      <c r="O120" s="32"/>
      <c r="P120" s="32"/>
      <c r="Q120" s="32"/>
      <c r="R120" s="32"/>
      <c r="S120" s="32"/>
      <c r="T120" s="32"/>
      <c r="U120" s="32"/>
      <c r="V120" s="32"/>
      <c r="W120" s="32"/>
      <c r="X120" s="32"/>
      <c r="Y120" s="32"/>
      <c r="Z120" s="23"/>
      <c r="AA120" s="23"/>
      <c r="AB120" s="23"/>
      <c r="AC120" s="23"/>
      <c r="AD120" s="23"/>
      <c r="AE120" s="23"/>
      <c r="AF120" s="34"/>
      <c r="AG120" s="34"/>
      <c r="AH120" s="34"/>
      <c r="AI120" s="34"/>
      <c r="AJ120" s="34"/>
      <c r="AK120" s="34"/>
      <c r="AL120" s="34"/>
      <c r="AM120" s="32"/>
      <c r="AN120" s="32"/>
      <c r="AO120" s="32"/>
      <c r="AP120" s="32"/>
      <c r="AQ120" s="32"/>
      <c r="AR120" s="23"/>
    </row>
    <row r="121" spans="1:44" ht="16.5">
      <c r="A121" s="23"/>
      <c r="B121" s="23"/>
      <c r="C121" s="23"/>
      <c r="D121" s="23"/>
      <c r="E121" s="23"/>
      <c r="F121" s="33"/>
      <c r="G121" s="38"/>
      <c r="H121" s="32"/>
      <c r="I121" s="32"/>
      <c r="J121" s="32"/>
      <c r="K121" s="32"/>
      <c r="L121" s="32"/>
      <c r="M121" s="32"/>
      <c r="N121" s="32"/>
      <c r="O121" s="32"/>
      <c r="P121" s="32"/>
      <c r="Q121" s="32"/>
      <c r="R121" s="32"/>
      <c r="S121" s="32"/>
      <c r="T121" s="32"/>
      <c r="U121" s="32"/>
      <c r="V121" s="32"/>
      <c r="W121" s="32"/>
      <c r="X121" s="32"/>
      <c r="Y121" s="32"/>
      <c r="Z121" s="23"/>
      <c r="AA121" s="23"/>
      <c r="AB121" s="23"/>
      <c r="AC121" s="23"/>
      <c r="AD121" s="23"/>
      <c r="AE121" s="23"/>
      <c r="AF121" s="34"/>
      <c r="AG121" s="34"/>
      <c r="AH121" s="34"/>
      <c r="AI121" s="34"/>
      <c r="AJ121" s="34"/>
      <c r="AK121" s="34"/>
      <c r="AL121" s="34"/>
      <c r="AM121" s="32"/>
      <c r="AN121" s="32"/>
      <c r="AO121" s="32"/>
      <c r="AP121" s="32"/>
      <c r="AQ121" s="32"/>
      <c r="AR121" s="23"/>
    </row>
    <row r="122" spans="1:44" ht="16.5">
      <c r="A122" s="94">
        <v>1102020202</v>
      </c>
      <c r="B122" s="94"/>
      <c r="C122" s="94"/>
      <c r="D122" s="94"/>
      <c r="E122" s="94"/>
      <c r="F122" s="32"/>
      <c r="G122" s="38" t="s">
        <v>91</v>
      </c>
      <c r="H122" s="32"/>
      <c r="I122" s="32"/>
      <c r="J122" s="32"/>
      <c r="K122" s="32"/>
      <c r="L122" s="32"/>
      <c r="M122" s="32"/>
      <c r="N122" s="32"/>
      <c r="O122" s="32"/>
      <c r="P122" s="32"/>
      <c r="Q122" s="32"/>
      <c r="R122" s="32"/>
      <c r="S122" s="32"/>
      <c r="T122" s="32"/>
      <c r="U122" s="32"/>
      <c r="V122" s="32"/>
      <c r="W122" s="32"/>
      <c r="X122" s="32"/>
      <c r="Y122" s="32"/>
      <c r="Z122" s="23"/>
      <c r="AA122" s="23"/>
      <c r="AB122" s="23"/>
      <c r="AC122" s="23"/>
      <c r="AD122" s="23"/>
      <c r="AE122" s="23"/>
      <c r="AF122" s="97">
        <f>SUM(AF123+AF126)</f>
        <v>804387627</v>
      </c>
      <c r="AG122" s="97"/>
      <c r="AH122" s="97"/>
      <c r="AI122" s="97"/>
      <c r="AJ122" s="97"/>
      <c r="AK122" s="97"/>
      <c r="AL122" s="34"/>
      <c r="AM122" s="32"/>
      <c r="AN122" s="32"/>
      <c r="AO122" s="32"/>
      <c r="AP122" s="32"/>
      <c r="AQ122" s="32"/>
      <c r="AR122" s="23"/>
    </row>
    <row r="123" spans="1:44" ht="16.5">
      <c r="A123" s="73">
        <v>110202020201</v>
      </c>
      <c r="B123" s="73"/>
      <c r="C123" s="73"/>
      <c r="D123" s="73"/>
      <c r="E123" s="73"/>
      <c r="F123" s="32"/>
      <c r="G123" s="38" t="s">
        <v>172</v>
      </c>
      <c r="H123" s="32"/>
      <c r="I123" s="32"/>
      <c r="J123" s="32"/>
      <c r="K123" s="32"/>
      <c r="L123" s="32"/>
      <c r="M123" s="32"/>
      <c r="N123" s="32"/>
      <c r="O123" s="32"/>
      <c r="P123" s="32"/>
      <c r="Q123" s="32"/>
      <c r="R123" s="32"/>
      <c r="S123" s="32"/>
      <c r="T123" s="32"/>
      <c r="U123" s="32"/>
      <c r="V123" s="32"/>
      <c r="W123" s="32"/>
      <c r="X123" s="32"/>
      <c r="Y123" s="32"/>
      <c r="Z123" s="23"/>
      <c r="AA123" s="23"/>
      <c r="AB123" s="23"/>
      <c r="AC123" s="23"/>
      <c r="AD123" s="23"/>
      <c r="AE123" s="23"/>
      <c r="AF123" s="101">
        <f>SUM(AF124:AK125)</f>
        <v>782425277</v>
      </c>
      <c r="AG123" s="101"/>
      <c r="AH123" s="101"/>
      <c r="AI123" s="101"/>
      <c r="AJ123" s="101"/>
      <c r="AK123" s="101"/>
      <c r="AL123" s="32"/>
      <c r="AM123" s="32"/>
      <c r="AN123" s="32"/>
      <c r="AO123" s="32"/>
      <c r="AP123" s="32"/>
      <c r="AQ123" s="32"/>
      <c r="AR123" s="23"/>
    </row>
    <row r="124" spans="1:44" ht="16.5">
      <c r="A124" s="73">
        <v>11020202020101</v>
      </c>
      <c r="B124" s="73"/>
      <c r="C124" s="73"/>
      <c r="D124" s="73"/>
      <c r="E124" s="73"/>
      <c r="F124" s="32"/>
      <c r="G124" s="40" t="s">
        <v>173</v>
      </c>
      <c r="H124" s="32"/>
      <c r="I124" s="32"/>
      <c r="J124" s="32"/>
      <c r="K124" s="32"/>
      <c r="L124" s="32"/>
      <c r="M124" s="32"/>
      <c r="N124" s="32"/>
      <c r="O124" s="32"/>
      <c r="P124" s="32"/>
      <c r="Q124" s="32"/>
      <c r="R124" s="32"/>
      <c r="S124" s="32"/>
      <c r="T124" s="32"/>
      <c r="U124" s="32"/>
      <c r="V124" s="32"/>
      <c r="W124" s="32"/>
      <c r="X124" s="32"/>
      <c r="Y124" s="32"/>
      <c r="Z124" s="23"/>
      <c r="AA124" s="23"/>
      <c r="AB124" s="23"/>
      <c r="AC124" s="23"/>
      <c r="AD124" s="23"/>
      <c r="AE124" s="23"/>
      <c r="AF124" s="101">
        <v>782425277</v>
      </c>
      <c r="AG124" s="101"/>
      <c r="AH124" s="101"/>
      <c r="AI124" s="101"/>
      <c r="AJ124" s="101"/>
      <c r="AK124" s="101"/>
      <c r="AL124" s="32"/>
      <c r="AM124" s="32"/>
      <c r="AN124" s="32"/>
      <c r="AO124" s="32"/>
      <c r="AP124" s="32"/>
      <c r="AQ124" s="32"/>
      <c r="AR124" s="23"/>
    </row>
    <row r="125" spans="1:44" ht="16.5">
      <c r="A125" s="73">
        <v>11020202020102</v>
      </c>
      <c r="B125" s="73"/>
      <c r="C125" s="73"/>
      <c r="D125" s="73"/>
      <c r="E125" s="73"/>
      <c r="F125" s="32"/>
      <c r="G125" s="40" t="s">
        <v>174</v>
      </c>
      <c r="H125" s="32"/>
      <c r="I125" s="32"/>
      <c r="J125" s="32"/>
      <c r="K125" s="32"/>
      <c r="L125" s="32"/>
      <c r="M125" s="32"/>
      <c r="N125" s="32"/>
      <c r="O125" s="32"/>
      <c r="P125" s="32"/>
      <c r="Q125" s="32"/>
      <c r="R125" s="32"/>
      <c r="S125" s="32"/>
      <c r="T125" s="32"/>
      <c r="U125" s="32"/>
      <c r="V125" s="32"/>
      <c r="W125" s="32"/>
      <c r="X125" s="32"/>
      <c r="Y125" s="32"/>
      <c r="Z125" s="23"/>
      <c r="AA125" s="23"/>
      <c r="AB125" s="23"/>
      <c r="AC125" s="23"/>
      <c r="AD125" s="23"/>
      <c r="AE125" s="23"/>
      <c r="AF125" s="101">
        <v>0</v>
      </c>
      <c r="AG125" s="101"/>
      <c r="AH125" s="101"/>
      <c r="AI125" s="101"/>
      <c r="AJ125" s="101"/>
      <c r="AK125" s="101"/>
      <c r="AL125" s="32"/>
      <c r="AM125" s="32"/>
      <c r="AN125" s="32"/>
      <c r="AO125" s="32"/>
      <c r="AP125" s="32"/>
      <c r="AQ125" s="32"/>
      <c r="AR125" s="23"/>
    </row>
    <row r="126" spans="1:44" ht="16.5">
      <c r="A126" s="73">
        <v>110202020202</v>
      </c>
      <c r="B126" s="73"/>
      <c r="C126" s="73"/>
      <c r="D126" s="73"/>
      <c r="E126" s="73"/>
      <c r="F126" s="32"/>
      <c r="G126" s="38" t="s">
        <v>175</v>
      </c>
      <c r="H126" s="32"/>
      <c r="I126" s="32"/>
      <c r="J126" s="32"/>
      <c r="K126" s="32"/>
      <c r="L126" s="32"/>
      <c r="M126" s="32"/>
      <c r="N126" s="32"/>
      <c r="O126" s="32"/>
      <c r="P126" s="32"/>
      <c r="Q126" s="32"/>
      <c r="R126" s="32"/>
      <c r="S126" s="32"/>
      <c r="T126" s="32"/>
      <c r="U126" s="32"/>
      <c r="V126" s="32"/>
      <c r="W126" s="32"/>
      <c r="X126" s="32"/>
      <c r="Y126" s="32"/>
      <c r="Z126" s="23"/>
      <c r="AA126" s="23"/>
      <c r="AB126" s="23"/>
      <c r="AC126" s="23"/>
      <c r="AD126" s="23"/>
      <c r="AE126" s="23"/>
      <c r="AF126" s="97">
        <v>21962350</v>
      </c>
      <c r="AG126" s="97"/>
      <c r="AH126" s="97"/>
      <c r="AI126" s="97"/>
      <c r="AJ126" s="97"/>
      <c r="AK126" s="97"/>
      <c r="AL126" s="32"/>
      <c r="AM126" s="32"/>
      <c r="AN126" s="32"/>
      <c r="AO126" s="32"/>
      <c r="AP126" s="32"/>
      <c r="AQ126" s="32"/>
      <c r="AR126" s="23"/>
    </row>
    <row r="127" spans="1:44" ht="16.5">
      <c r="A127" s="39"/>
      <c r="B127" s="39"/>
      <c r="C127" s="39"/>
      <c r="D127" s="39"/>
      <c r="E127" s="39"/>
      <c r="F127" s="32"/>
      <c r="G127" s="38"/>
      <c r="H127" s="32"/>
      <c r="I127" s="32"/>
      <c r="J127" s="32"/>
      <c r="K127" s="32"/>
      <c r="L127" s="32"/>
      <c r="M127" s="32"/>
      <c r="N127" s="32"/>
      <c r="O127" s="32"/>
      <c r="P127" s="32"/>
      <c r="Q127" s="32"/>
      <c r="R127" s="32"/>
      <c r="S127" s="32"/>
      <c r="T127" s="32"/>
      <c r="U127" s="32"/>
      <c r="V127" s="32"/>
      <c r="W127" s="32"/>
      <c r="X127" s="32"/>
      <c r="Y127" s="32"/>
      <c r="Z127" s="23"/>
      <c r="AA127" s="23"/>
      <c r="AB127" s="23"/>
      <c r="AC127" s="23"/>
      <c r="AD127" s="23"/>
      <c r="AE127" s="23"/>
      <c r="AF127" s="32"/>
      <c r="AG127" s="32"/>
      <c r="AH127" s="32"/>
      <c r="AI127" s="32"/>
      <c r="AJ127" s="32"/>
      <c r="AK127" s="32"/>
      <c r="AL127" s="32"/>
      <c r="AM127" s="32"/>
      <c r="AN127" s="32"/>
      <c r="AO127" s="32"/>
      <c r="AP127" s="32"/>
      <c r="AQ127" s="32"/>
      <c r="AR127" s="23"/>
    </row>
    <row r="128" spans="1:44" ht="16.5">
      <c r="A128" s="73">
        <v>1102020203</v>
      </c>
      <c r="B128" s="73"/>
      <c r="C128" s="73"/>
      <c r="D128" s="73"/>
      <c r="E128" s="73"/>
      <c r="F128" s="32"/>
      <c r="G128" s="38" t="s">
        <v>45</v>
      </c>
      <c r="H128" s="32"/>
      <c r="I128" s="32"/>
      <c r="J128" s="32"/>
      <c r="K128" s="32"/>
      <c r="L128" s="32"/>
      <c r="M128" s="32"/>
      <c r="N128" s="32"/>
      <c r="O128" s="32"/>
      <c r="P128" s="32"/>
      <c r="Q128" s="32"/>
      <c r="R128" s="32"/>
      <c r="S128" s="32"/>
      <c r="T128" s="32"/>
      <c r="U128" s="32"/>
      <c r="V128" s="32"/>
      <c r="W128" s="32"/>
      <c r="X128" s="32"/>
      <c r="Y128" s="32"/>
      <c r="Z128" s="23"/>
      <c r="AA128" s="23"/>
      <c r="AB128" s="23"/>
      <c r="AC128" s="23"/>
      <c r="AD128" s="23"/>
      <c r="AE128" s="23"/>
      <c r="AF128" s="97">
        <v>43301940</v>
      </c>
      <c r="AG128" s="97"/>
      <c r="AH128" s="97"/>
      <c r="AI128" s="97"/>
      <c r="AJ128" s="97"/>
      <c r="AK128" s="97"/>
      <c r="AL128" s="32"/>
      <c r="AM128" s="32"/>
      <c r="AN128" s="32"/>
      <c r="AO128" s="32"/>
      <c r="AP128" s="32"/>
      <c r="AQ128" s="32"/>
      <c r="AR128" s="23"/>
    </row>
    <row r="129" spans="1:44" ht="16.5">
      <c r="A129" s="94"/>
      <c r="B129" s="94"/>
      <c r="C129" s="94"/>
      <c r="D129" s="94"/>
      <c r="E129" s="94"/>
      <c r="F129" s="32"/>
      <c r="G129" s="38"/>
      <c r="H129" s="32"/>
      <c r="I129" s="32"/>
      <c r="J129" s="32"/>
      <c r="K129" s="32"/>
      <c r="L129" s="32"/>
      <c r="M129" s="32"/>
      <c r="N129" s="32"/>
      <c r="O129" s="32"/>
      <c r="P129" s="32"/>
      <c r="Q129" s="32"/>
      <c r="R129" s="32"/>
      <c r="S129" s="32"/>
      <c r="T129" s="32"/>
      <c r="U129" s="32"/>
      <c r="V129" s="32"/>
      <c r="W129" s="32"/>
      <c r="X129" s="32"/>
      <c r="Y129" s="32"/>
      <c r="Z129" s="23"/>
      <c r="AA129" s="23"/>
      <c r="AB129" s="23"/>
      <c r="AC129" s="23"/>
      <c r="AD129" s="23"/>
      <c r="AE129" s="23"/>
      <c r="AF129" s="101"/>
      <c r="AG129" s="101"/>
      <c r="AH129" s="101"/>
      <c r="AI129" s="101"/>
      <c r="AJ129" s="101"/>
      <c r="AK129" s="101"/>
      <c r="AL129" s="32"/>
      <c r="AM129" s="32"/>
      <c r="AN129" s="32"/>
      <c r="AO129" s="32"/>
      <c r="AP129" s="32"/>
      <c r="AQ129" s="32"/>
      <c r="AR129" s="23"/>
    </row>
    <row r="130" spans="1:44" ht="16.5">
      <c r="A130" s="73">
        <v>1102020204</v>
      </c>
      <c r="B130" s="73"/>
      <c r="C130" s="73"/>
      <c r="D130" s="73"/>
      <c r="E130" s="73"/>
      <c r="F130" s="32"/>
      <c r="G130" s="38" t="s">
        <v>46</v>
      </c>
      <c r="H130" s="32"/>
      <c r="I130" s="32"/>
      <c r="J130" s="32"/>
      <c r="K130" s="32"/>
      <c r="L130" s="32"/>
      <c r="M130" s="32"/>
      <c r="N130" s="32"/>
      <c r="O130" s="32"/>
      <c r="P130" s="32"/>
      <c r="Q130" s="32"/>
      <c r="R130" s="32"/>
      <c r="S130" s="32"/>
      <c r="T130" s="32"/>
      <c r="U130" s="32"/>
      <c r="V130" s="32"/>
      <c r="W130" s="32"/>
      <c r="X130" s="32"/>
      <c r="Y130" s="32"/>
      <c r="Z130" s="23"/>
      <c r="AA130" s="23"/>
      <c r="AB130" s="23"/>
      <c r="AC130" s="23"/>
      <c r="AD130" s="23"/>
      <c r="AE130" s="23"/>
      <c r="AF130" s="97">
        <f>SUM(AF131:AK134)</f>
        <v>735782981</v>
      </c>
      <c r="AG130" s="97"/>
      <c r="AH130" s="97"/>
      <c r="AI130" s="97"/>
      <c r="AJ130" s="97"/>
      <c r="AK130" s="97"/>
      <c r="AL130" s="32"/>
      <c r="AM130" s="32"/>
      <c r="AN130" s="32"/>
      <c r="AO130" s="32"/>
      <c r="AP130" s="32"/>
      <c r="AQ130" s="32"/>
      <c r="AR130" s="23"/>
    </row>
    <row r="131" spans="1:44" ht="16.5">
      <c r="A131" s="73">
        <v>110202020401</v>
      </c>
      <c r="B131" s="73"/>
      <c r="C131" s="73"/>
      <c r="D131" s="73"/>
      <c r="E131" s="73"/>
      <c r="F131" s="32"/>
      <c r="G131" s="38" t="s">
        <v>176</v>
      </c>
      <c r="H131" s="32"/>
      <c r="I131" s="32"/>
      <c r="J131" s="32"/>
      <c r="K131" s="32"/>
      <c r="L131" s="32"/>
      <c r="M131" s="32"/>
      <c r="N131" s="32"/>
      <c r="O131" s="32"/>
      <c r="P131" s="32"/>
      <c r="Q131" s="32"/>
      <c r="R131" s="32"/>
      <c r="S131" s="32"/>
      <c r="T131" s="32"/>
      <c r="U131" s="32"/>
      <c r="V131" s="32"/>
      <c r="W131" s="32"/>
      <c r="X131" s="32"/>
      <c r="Y131" s="32"/>
      <c r="Z131" s="23"/>
      <c r="AA131" s="23"/>
      <c r="AB131" s="23"/>
      <c r="AC131" s="23"/>
      <c r="AD131" s="23"/>
      <c r="AE131" s="23"/>
      <c r="AF131" s="101">
        <v>335190025</v>
      </c>
      <c r="AG131" s="101"/>
      <c r="AH131" s="101"/>
      <c r="AI131" s="101"/>
      <c r="AJ131" s="101"/>
      <c r="AK131" s="101"/>
      <c r="AL131" s="32"/>
      <c r="AM131" s="32"/>
      <c r="AN131" s="32"/>
      <c r="AO131" s="32"/>
      <c r="AP131" s="32"/>
      <c r="AQ131" s="32"/>
      <c r="AR131" s="23"/>
    </row>
    <row r="132" spans="1:44" ht="16.5">
      <c r="A132" s="73">
        <v>110202020402</v>
      </c>
      <c r="B132" s="73"/>
      <c r="C132" s="73"/>
      <c r="D132" s="73"/>
      <c r="E132" s="73"/>
      <c r="F132" s="32"/>
      <c r="G132" s="38" t="s">
        <v>177</v>
      </c>
      <c r="H132" s="32"/>
      <c r="I132" s="32"/>
      <c r="J132" s="32"/>
      <c r="K132" s="32"/>
      <c r="L132" s="32"/>
      <c r="M132" s="32"/>
      <c r="N132" s="32"/>
      <c r="O132" s="32"/>
      <c r="P132" s="32"/>
      <c r="Q132" s="32"/>
      <c r="R132" s="32"/>
      <c r="S132" s="32"/>
      <c r="T132" s="32"/>
      <c r="U132" s="32"/>
      <c r="V132" s="32"/>
      <c r="W132" s="32"/>
      <c r="X132" s="32"/>
      <c r="Y132" s="32"/>
      <c r="Z132" s="23"/>
      <c r="AA132" s="23"/>
      <c r="AB132" s="23"/>
      <c r="AC132" s="23"/>
      <c r="AD132" s="23"/>
      <c r="AE132" s="23"/>
      <c r="AF132" s="101">
        <v>32701466</v>
      </c>
      <c r="AG132" s="101"/>
      <c r="AH132" s="101"/>
      <c r="AI132" s="101"/>
      <c r="AJ132" s="101"/>
      <c r="AK132" s="101"/>
      <c r="AL132" s="32"/>
      <c r="AM132" s="32"/>
      <c r="AN132" s="32"/>
      <c r="AO132" s="32"/>
      <c r="AP132" s="32"/>
      <c r="AQ132" s="32"/>
      <c r="AR132" s="23"/>
    </row>
    <row r="133" spans="1:44" ht="16.5">
      <c r="A133" s="73">
        <v>110202020403</v>
      </c>
      <c r="B133" s="73"/>
      <c r="C133" s="73"/>
      <c r="D133" s="73"/>
      <c r="E133" s="73"/>
      <c r="F133" s="32"/>
      <c r="G133" s="38" t="s">
        <v>178</v>
      </c>
      <c r="H133" s="32"/>
      <c r="I133" s="32"/>
      <c r="J133" s="32"/>
      <c r="K133" s="32"/>
      <c r="L133" s="32"/>
      <c r="M133" s="32"/>
      <c r="N133" s="32"/>
      <c r="O133" s="32"/>
      <c r="P133" s="32"/>
      <c r="Q133" s="32"/>
      <c r="R133" s="32"/>
      <c r="S133" s="32"/>
      <c r="T133" s="32"/>
      <c r="U133" s="32"/>
      <c r="V133" s="32"/>
      <c r="W133" s="32"/>
      <c r="X133" s="32"/>
      <c r="Y133" s="32"/>
      <c r="Z133" s="23"/>
      <c r="AA133" s="23"/>
      <c r="AB133" s="23"/>
      <c r="AC133" s="23"/>
      <c r="AD133" s="23"/>
      <c r="AE133" s="23"/>
      <c r="AF133" s="101">
        <v>24526099</v>
      </c>
      <c r="AG133" s="101"/>
      <c r="AH133" s="101"/>
      <c r="AI133" s="101"/>
      <c r="AJ133" s="101"/>
      <c r="AK133" s="101"/>
      <c r="AL133" s="32"/>
      <c r="AM133" s="32"/>
      <c r="AN133" s="32"/>
      <c r="AO133" s="32"/>
      <c r="AP133" s="32"/>
      <c r="AQ133" s="32"/>
      <c r="AR133" s="23"/>
    </row>
    <row r="134" spans="1:44" ht="16.5">
      <c r="A134" s="73">
        <v>110202020404</v>
      </c>
      <c r="B134" s="73"/>
      <c r="C134" s="73"/>
      <c r="D134" s="73"/>
      <c r="E134" s="73"/>
      <c r="F134" s="32"/>
      <c r="G134" s="38" t="s">
        <v>179</v>
      </c>
      <c r="H134" s="32"/>
      <c r="I134" s="32"/>
      <c r="J134" s="32"/>
      <c r="K134" s="32"/>
      <c r="L134" s="32"/>
      <c r="M134" s="32"/>
      <c r="N134" s="32"/>
      <c r="O134" s="32"/>
      <c r="P134" s="32"/>
      <c r="Q134" s="32"/>
      <c r="R134" s="32"/>
      <c r="S134" s="32"/>
      <c r="T134" s="32"/>
      <c r="U134" s="32"/>
      <c r="V134" s="32"/>
      <c r="W134" s="32"/>
      <c r="X134" s="32"/>
      <c r="Y134" s="32"/>
      <c r="Z134" s="23"/>
      <c r="AA134" s="23"/>
      <c r="AB134" s="23"/>
      <c r="AC134" s="23"/>
      <c r="AD134" s="23"/>
      <c r="AE134" s="23"/>
      <c r="AF134" s="101">
        <v>343365391</v>
      </c>
      <c r="AG134" s="101"/>
      <c r="AH134" s="101"/>
      <c r="AI134" s="101"/>
      <c r="AJ134" s="101"/>
      <c r="AK134" s="101"/>
      <c r="AL134" s="32"/>
      <c r="AM134" s="32"/>
      <c r="AN134" s="32"/>
      <c r="AO134" s="32"/>
      <c r="AP134" s="32"/>
      <c r="AQ134" s="32"/>
      <c r="AR134" s="23"/>
    </row>
    <row r="135" spans="1:44" ht="16.5">
      <c r="A135" s="39"/>
      <c r="B135" s="39"/>
      <c r="C135" s="39"/>
      <c r="D135" s="39"/>
      <c r="E135" s="39"/>
      <c r="F135" s="32"/>
      <c r="G135" s="32"/>
      <c r="H135" s="32"/>
      <c r="I135" s="32"/>
      <c r="J135" s="32"/>
      <c r="K135" s="32"/>
      <c r="L135" s="32"/>
      <c r="M135" s="32"/>
      <c r="N135" s="32"/>
      <c r="O135" s="32"/>
      <c r="P135" s="32"/>
      <c r="Q135" s="32"/>
      <c r="R135" s="32"/>
      <c r="S135" s="32"/>
      <c r="T135" s="32"/>
      <c r="U135" s="32"/>
      <c r="V135" s="32"/>
      <c r="W135" s="32"/>
      <c r="X135" s="32"/>
      <c r="Y135" s="32"/>
      <c r="Z135" s="23"/>
      <c r="AA135" s="23"/>
      <c r="AB135" s="23"/>
      <c r="AC135" s="23"/>
      <c r="AD135" s="23"/>
      <c r="AE135" s="23"/>
      <c r="AF135" s="32"/>
      <c r="AG135" s="32"/>
      <c r="AH135" s="32"/>
      <c r="AI135" s="32"/>
      <c r="AJ135" s="32"/>
      <c r="AK135" s="32"/>
      <c r="AL135" s="32"/>
      <c r="AM135" s="32"/>
      <c r="AN135" s="32"/>
      <c r="AO135" s="32"/>
      <c r="AP135" s="32"/>
      <c r="AQ135" s="32"/>
      <c r="AR135" s="23"/>
    </row>
    <row r="136" spans="1:44" ht="16.5">
      <c r="A136" s="73">
        <v>1102020205</v>
      </c>
      <c r="B136" s="73"/>
      <c r="C136" s="73"/>
      <c r="D136" s="73"/>
      <c r="E136" s="73"/>
      <c r="F136" s="32"/>
      <c r="G136" s="32" t="s">
        <v>47</v>
      </c>
      <c r="H136" s="32"/>
      <c r="I136" s="32"/>
      <c r="J136" s="32"/>
      <c r="K136" s="32"/>
      <c r="L136" s="32"/>
      <c r="M136" s="32"/>
      <c r="N136" s="32"/>
      <c r="O136" s="32"/>
      <c r="P136" s="32"/>
      <c r="Q136" s="32"/>
      <c r="R136" s="32"/>
      <c r="S136" s="32"/>
      <c r="T136" s="32"/>
      <c r="U136" s="32"/>
      <c r="V136" s="32"/>
      <c r="W136" s="32"/>
      <c r="X136" s="32"/>
      <c r="Y136" s="32"/>
      <c r="Z136" s="23"/>
      <c r="AA136" s="23"/>
      <c r="AB136" s="23"/>
      <c r="AC136" s="23"/>
      <c r="AD136" s="23"/>
      <c r="AE136" s="23"/>
      <c r="AF136" s="97">
        <f>SUM(AF137)</f>
        <v>1000</v>
      </c>
      <c r="AG136" s="97"/>
      <c r="AH136" s="97"/>
      <c r="AI136" s="97"/>
      <c r="AJ136" s="97"/>
      <c r="AK136" s="97"/>
      <c r="AL136" s="32"/>
      <c r="AM136" s="32"/>
      <c r="AN136" s="32"/>
      <c r="AO136" s="32"/>
      <c r="AP136" s="32"/>
      <c r="AQ136" s="32"/>
      <c r="AR136" s="23"/>
    </row>
    <row r="137" spans="1:44" ht="16.5">
      <c r="A137" s="73">
        <v>110202020501</v>
      </c>
      <c r="B137" s="73"/>
      <c r="C137" s="73"/>
      <c r="D137" s="73"/>
      <c r="E137" s="73"/>
      <c r="F137" s="32"/>
      <c r="G137" s="32" t="s">
        <v>184</v>
      </c>
      <c r="H137" s="32"/>
      <c r="I137" s="32"/>
      <c r="J137" s="32"/>
      <c r="K137" s="32"/>
      <c r="L137" s="32"/>
      <c r="M137" s="32"/>
      <c r="N137" s="32"/>
      <c r="O137" s="32"/>
      <c r="P137" s="32"/>
      <c r="Q137" s="32"/>
      <c r="R137" s="32"/>
      <c r="S137" s="32"/>
      <c r="T137" s="32"/>
      <c r="U137" s="32"/>
      <c r="V137" s="32"/>
      <c r="W137" s="32"/>
      <c r="X137" s="32"/>
      <c r="Y137" s="32"/>
      <c r="Z137" s="23"/>
      <c r="AA137" s="23"/>
      <c r="AB137" s="23"/>
      <c r="AC137" s="23"/>
      <c r="AD137" s="23"/>
      <c r="AE137" s="23"/>
      <c r="AF137" s="97">
        <f>SUM(AF138:AK139)</f>
        <v>1000</v>
      </c>
      <c r="AG137" s="97"/>
      <c r="AH137" s="97"/>
      <c r="AI137" s="97"/>
      <c r="AJ137" s="97"/>
      <c r="AK137" s="97"/>
      <c r="AL137" s="32"/>
      <c r="AM137" s="32"/>
      <c r="AN137" s="32"/>
      <c r="AO137" s="32"/>
      <c r="AP137" s="32"/>
      <c r="AQ137" s="32"/>
      <c r="AR137" s="23"/>
    </row>
    <row r="138" spans="1:44" ht="16.5">
      <c r="A138" s="73">
        <v>11020202050101</v>
      </c>
      <c r="B138" s="73"/>
      <c r="C138" s="73"/>
      <c r="D138" s="73"/>
      <c r="E138" s="73"/>
      <c r="F138" s="32"/>
      <c r="G138" s="32" t="s">
        <v>180</v>
      </c>
      <c r="H138" s="32"/>
      <c r="I138" s="32"/>
      <c r="J138" s="32"/>
      <c r="K138" s="32"/>
      <c r="L138" s="32"/>
      <c r="M138" s="32"/>
      <c r="N138" s="32"/>
      <c r="O138" s="32"/>
      <c r="P138" s="32"/>
      <c r="Q138" s="32"/>
      <c r="R138" s="32"/>
      <c r="S138" s="32"/>
      <c r="T138" s="32"/>
      <c r="U138" s="32"/>
      <c r="V138" s="32"/>
      <c r="W138" s="32"/>
      <c r="X138" s="32"/>
      <c r="Y138" s="32"/>
      <c r="Z138" s="23"/>
      <c r="AA138" s="23"/>
      <c r="AB138" s="23"/>
      <c r="AC138" s="23"/>
      <c r="AD138" s="23"/>
      <c r="AE138" s="23"/>
      <c r="AF138" s="101">
        <v>1000</v>
      </c>
      <c r="AG138" s="101"/>
      <c r="AH138" s="101"/>
      <c r="AI138" s="101"/>
      <c r="AJ138" s="101"/>
      <c r="AK138" s="101"/>
      <c r="AL138" s="32"/>
      <c r="AM138" s="32"/>
      <c r="AN138" s="32"/>
      <c r="AO138" s="32"/>
      <c r="AP138" s="32"/>
      <c r="AQ138" s="32"/>
      <c r="AR138" s="23"/>
    </row>
    <row r="139" spans="1:44" ht="16.5">
      <c r="A139" s="73">
        <v>11020202050102</v>
      </c>
      <c r="B139" s="73"/>
      <c r="C139" s="73"/>
      <c r="D139" s="73"/>
      <c r="E139" s="73"/>
      <c r="F139" s="32"/>
      <c r="G139" s="32" t="s">
        <v>181</v>
      </c>
      <c r="H139" s="32"/>
      <c r="I139" s="32"/>
      <c r="J139" s="32"/>
      <c r="K139" s="32"/>
      <c r="L139" s="32"/>
      <c r="M139" s="32"/>
      <c r="N139" s="32"/>
      <c r="O139" s="32"/>
      <c r="P139" s="32"/>
      <c r="Q139" s="32"/>
      <c r="R139" s="32"/>
      <c r="S139" s="32"/>
      <c r="T139" s="32"/>
      <c r="U139" s="32"/>
      <c r="V139" s="32"/>
      <c r="W139" s="32"/>
      <c r="X139" s="32"/>
      <c r="Y139" s="32"/>
      <c r="Z139" s="23"/>
      <c r="AA139" s="23"/>
      <c r="AB139" s="23"/>
      <c r="AC139" s="23"/>
      <c r="AD139" s="23"/>
      <c r="AE139" s="23"/>
      <c r="AF139" s="101">
        <v>0</v>
      </c>
      <c r="AG139" s="101"/>
      <c r="AH139" s="101"/>
      <c r="AI139" s="101"/>
      <c r="AJ139" s="101"/>
      <c r="AK139" s="101"/>
      <c r="AL139" s="32"/>
      <c r="AM139" s="32"/>
      <c r="AN139" s="32"/>
      <c r="AO139" s="32"/>
      <c r="AP139" s="32"/>
      <c r="AQ139" s="32"/>
      <c r="AR139" s="23"/>
    </row>
    <row r="140" spans="1:44" ht="16.5">
      <c r="A140" s="39"/>
      <c r="B140" s="39"/>
      <c r="C140" s="39"/>
      <c r="D140" s="39"/>
      <c r="E140" s="39"/>
      <c r="F140" s="32"/>
      <c r="G140" s="32"/>
      <c r="H140" s="32"/>
      <c r="I140" s="32"/>
      <c r="J140" s="32"/>
      <c r="K140" s="32"/>
      <c r="L140" s="32"/>
      <c r="M140" s="32"/>
      <c r="N140" s="32"/>
      <c r="O140" s="32"/>
      <c r="P140" s="32"/>
      <c r="Q140" s="32"/>
      <c r="R140" s="32"/>
      <c r="S140" s="32"/>
      <c r="T140" s="32"/>
      <c r="U140" s="32"/>
      <c r="V140" s="32"/>
      <c r="W140" s="32"/>
      <c r="X140" s="32"/>
      <c r="Y140" s="32"/>
      <c r="Z140" s="23"/>
      <c r="AA140" s="23"/>
      <c r="AB140" s="23"/>
      <c r="AC140" s="23"/>
      <c r="AD140" s="23"/>
      <c r="AE140" s="23"/>
      <c r="AF140" s="32"/>
      <c r="AG140" s="32"/>
      <c r="AH140" s="32"/>
      <c r="AI140" s="32"/>
      <c r="AJ140" s="32"/>
      <c r="AK140" s="32"/>
      <c r="AL140" s="32"/>
      <c r="AM140" s="32"/>
      <c r="AN140" s="32"/>
      <c r="AO140" s="32"/>
      <c r="AP140" s="32"/>
      <c r="AQ140" s="32"/>
      <c r="AR140" s="23"/>
    </row>
    <row r="141" spans="1:44" ht="16.5">
      <c r="A141" s="73">
        <v>1102020206</v>
      </c>
      <c r="B141" s="73"/>
      <c r="C141" s="73"/>
      <c r="D141" s="73"/>
      <c r="E141" s="73"/>
      <c r="F141" s="32"/>
      <c r="G141" s="32" t="s">
        <v>196</v>
      </c>
      <c r="H141" s="32"/>
      <c r="I141" s="32"/>
      <c r="J141" s="32"/>
      <c r="K141" s="32"/>
      <c r="L141" s="32"/>
      <c r="M141" s="32"/>
      <c r="N141" s="32"/>
      <c r="O141" s="32"/>
      <c r="P141" s="32"/>
      <c r="Q141" s="32"/>
      <c r="R141" s="32"/>
      <c r="S141" s="32"/>
      <c r="T141" s="32"/>
      <c r="U141" s="32"/>
      <c r="V141" s="32"/>
      <c r="W141" s="32"/>
      <c r="X141" s="32"/>
      <c r="Y141" s="32"/>
      <c r="Z141" s="23"/>
      <c r="AA141" s="23"/>
      <c r="AB141" s="23"/>
      <c r="AC141" s="23"/>
      <c r="AD141" s="23"/>
      <c r="AE141" s="23"/>
      <c r="AF141" s="97">
        <f>SUM(AF142:AK144)</f>
        <v>3000</v>
      </c>
      <c r="AG141" s="97"/>
      <c r="AH141" s="97"/>
      <c r="AI141" s="97"/>
      <c r="AJ141" s="97"/>
      <c r="AK141" s="97"/>
      <c r="AL141" s="32"/>
      <c r="AM141" s="32"/>
      <c r="AN141" s="32"/>
      <c r="AO141" s="32"/>
      <c r="AP141" s="32"/>
      <c r="AQ141" s="32"/>
      <c r="AR141" s="23"/>
    </row>
    <row r="142" spans="1:44" ht="16.5">
      <c r="A142" s="73">
        <v>110202020601</v>
      </c>
      <c r="B142" s="73"/>
      <c r="C142" s="73"/>
      <c r="D142" s="73"/>
      <c r="E142" s="73"/>
      <c r="F142" s="32"/>
      <c r="G142" s="32" t="s">
        <v>197</v>
      </c>
      <c r="H142" s="32"/>
      <c r="I142" s="32"/>
      <c r="J142" s="32"/>
      <c r="K142" s="32"/>
      <c r="L142" s="32"/>
      <c r="M142" s="32"/>
      <c r="N142" s="32"/>
      <c r="O142" s="32"/>
      <c r="P142" s="32"/>
      <c r="Q142" s="32"/>
      <c r="R142" s="32"/>
      <c r="S142" s="32"/>
      <c r="T142" s="32"/>
      <c r="U142" s="32"/>
      <c r="V142" s="32"/>
      <c r="W142" s="32"/>
      <c r="X142" s="32"/>
      <c r="Y142" s="32"/>
      <c r="Z142" s="23"/>
      <c r="AA142" s="23"/>
      <c r="AB142" s="23"/>
      <c r="AC142" s="23"/>
      <c r="AD142" s="23"/>
      <c r="AE142" s="23"/>
      <c r="AF142" s="101">
        <v>1000</v>
      </c>
      <c r="AG142" s="101"/>
      <c r="AH142" s="101"/>
      <c r="AI142" s="101"/>
      <c r="AJ142" s="101"/>
      <c r="AK142" s="101"/>
      <c r="AL142" s="32"/>
      <c r="AM142" s="32"/>
      <c r="AN142" s="32"/>
      <c r="AO142" s="32"/>
      <c r="AP142" s="32"/>
      <c r="AQ142" s="32"/>
      <c r="AR142" s="23"/>
    </row>
    <row r="143" spans="1:44" ht="16.5">
      <c r="A143" s="73">
        <v>110202020602</v>
      </c>
      <c r="B143" s="73"/>
      <c r="C143" s="73"/>
      <c r="D143" s="73"/>
      <c r="E143" s="73"/>
      <c r="F143" s="32"/>
      <c r="G143" s="32" t="s">
        <v>198</v>
      </c>
      <c r="H143" s="32"/>
      <c r="I143" s="32"/>
      <c r="J143" s="32"/>
      <c r="K143" s="32"/>
      <c r="L143" s="32"/>
      <c r="M143" s="32"/>
      <c r="N143" s="32"/>
      <c r="O143" s="32"/>
      <c r="P143" s="32"/>
      <c r="Q143" s="32"/>
      <c r="R143" s="32"/>
      <c r="S143" s="32"/>
      <c r="T143" s="32"/>
      <c r="U143" s="32"/>
      <c r="V143" s="32"/>
      <c r="W143" s="32"/>
      <c r="X143" s="32"/>
      <c r="Y143" s="32"/>
      <c r="Z143" s="23"/>
      <c r="AA143" s="23"/>
      <c r="AB143" s="23"/>
      <c r="AC143" s="23"/>
      <c r="AD143" s="23"/>
      <c r="AE143" s="23"/>
      <c r="AF143" s="101">
        <v>1000</v>
      </c>
      <c r="AG143" s="101"/>
      <c r="AH143" s="101"/>
      <c r="AI143" s="101"/>
      <c r="AJ143" s="101"/>
      <c r="AK143" s="101"/>
      <c r="AL143" s="32"/>
      <c r="AM143" s="32"/>
      <c r="AN143" s="32"/>
      <c r="AO143" s="32"/>
      <c r="AP143" s="32"/>
      <c r="AQ143" s="32"/>
      <c r="AR143" s="23"/>
    </row>
    <row r="144" spans="1:44" ht="16.5">
      <c r="A144" s="73">
        <v>110202020603</v>
      </c>
      <c r="B144" s="73"/>
      <c r="C144" s="73"/>
      <c r="D144" s="73"/>
      <c r="E144" s="73"/>
      <c r="F144" s="32"/>
      <c r="G144" s="32" t="s">
        <v>199</v>
      </c>
      <c r="H144" s="32"/>
      <c r="I144" s="32"/>
      <c r="J144" s="32"/>
      <c r="K144" s="32"/>
      <c r="L144" s="32"/>
      <c r="M144" s="32"/>
      <c r="N144" s="32"/>
      <c r="O144" s="32"/>
      <c r="P144" s="32"/>
      <c r="Q144" s="32"/>
      <c r="R144" s="32"/>
      <c r="S144" s="32"/>
      <c r="T144" s="32"/>
      <c r="U144" s="32"/>
      <c r="V144" s="32"/>
      <c r="W144" s="32"/>
      <c r="X144" s="32"/>
      <c r="Y144" s="32"/>
      <c r="Z144" s="23"/>
      <c r="AA144" s="23"/>
      <c r="AB144" s="23"/>
      <c r="AC144" s="23"/>
      <c r="AD144" s="23"/>
      <c r="AE144" s="23"/>
      <c r="AF144" s="101">
        <v>1000</v>
      </c>
      <c r="AG144" s="101"/>
      <c r="AH144" s="101"/>
      <c r="AI144" s="101"/>
      <c r="AJ144" s="101"/>
      <c r="AK144" s="101"/>
      <c r="AL144" s="32"/>
      <c r="AM144" s="32"/>
      <c r="AN144" s="32"/>
      <c r="AO144" s="32"/>
      <c r="AP144" s="32"/>
      <c r="AQ144" s="32"/>
      <c r="AR144" s="23"/>
    </row>
    <row r="145" spans="1:44" ht="16.5">
      <c r="A145" s="39"/>
      <c r="B145" s="39"/>
      <c r="C145" s="39"/>
      <c r="D145" s="39"/>
      <c r="E145" s="39"/>
      <c r="F145" s="32"/>
      <c r="G145" s="32"/>
      <c r="H145" s="32"/>
      <c r="I145" s="32"/>
      <c r="J145" s="32"/>
      <c r="K145" s="32"/>
      <c r="L145" s="32"/>
      <c r="M145" s="32"/>
      <c r="N145" s="32"/>
      <c r="O145" s="32"/>
      <c r="P145" s="32"/>
      <c r="Q145" s="32"/>
      <c r="R145" s="32"/>
      <c r="S145" s="32"/>
      <c r="T145" s="32"/>
      <c r="U145" s="32"/>
      <c r="V145" s="32"/>
      <c r="W145" s="32"/>
      <c r="X145" s="32"/>
      <c r="Y145" s="32"/>
      <c r="Z145" s="23"/>
      <c r="AA145" s="23"/>
      <c r="AB145" s="23"/>
      <c r="AC145" s="23"/>
      <c r="AD145" s="23"/>
      <c r="AE145" s="23"/>
      <c r="AF145" s="32"/>
      <c r="AG145" s="32"/>
      <c r="AH145" s="32"/>
      <c r="AI145" s="32"/>
      <c r="AJ145" s="32"/>
      <c r="AK145" s="32"/>
      <c r="AL145" s="32"/>
      <c r="AM145" s="32"/>
      <c r="AN145" s="32"/>
      <c r="AO145" s="32"/>
      <c r="AP145" s="32"/>
      <c r="AQ145" s="32"/>
      <c r="AR145" s="23"/>
    </row>
    <row r="146" spans="1:44" ht="16.5">
      <c r="A146" s="74">
        <v>110203</v>
      </c>
      <c r="B146" s="74"/>
      <c r="C146" s="74"/>
      <c r="D146" s="74"/>
      <c r="E146" s="74"/>
      <c r="F146" s="32"/>
      <c r="G146" s="38" t="s">
        <v>182</v>
      </c>
      <c r="H146" s="38"/>
      <c r="I146" s="38"/>
      <c r="J146" s="38"/>
      <c r="K146" s="32"/>
      <c r="L146" s="32"/>
      <c r="M146" s="32"/>
      <c r="N146" s="32"/>
      <c r="O146" s="32"/>
      <c r="P146" s="32"/>
      <c r="Q146" s="32"/>
      <c r="R146" s="32"/>
      <c r="S146" s="32"/>
      <c r="T146" s="32"/>
      <c r="U146" s="32"/>
      <c r="V146" s="32"/>
      <c r="W146" s="32"/>
      <c r="X146" s="32"/>
      <c r="Y146" s="32"/>
      <c r="Z146" s="23"/>
      <c r="AA146" s="23"/>
      <c r="AB146" s="23"/>
      <c r="AC146" s="23"/>
      <c r="AD146" s="23"/>
      <c r="AE146" s="23"/>
      <c r="AF146" s="97">
        <f>SUM(AF147:AF148)</f>
        <v>1000</v>
      </c>
      <c r="AG146" s="97"/>
      <c r="AH146" s="97"/>
      <c r="AI146" s="97"/>
      <c r="AJ146" s="97"/>
      <c r="AK146" s="97"/>
      <c r="AL146" s="32"/>
      <c r="AM146" s="32"/>
      <c r="AN146" s="32"/>
      <c r="AO146" s="32"/>
      <c r="AP146" s="32"/>
      <c r="AQ146" s="32"/>
      <c r="AR146" s="23"/>
    </row>
    <row r="147" spans="1:44" ht="16.5">
      <c r="A147" s="73">
        <v>11020301</v>
      </c>
      <c r="B147" s="73"/>
      <c r="C147" s="73"/>
      <c r="D147" s="73"/>
      <c r="E147" s="73"/>
      <c r="F147" s="32"/>
      <c r="G147" s="38" t="s">
        <v>183</v>
      </c>
      <c r="H147" s="38"/>
      <c r="I147" s="38"/>
      <c r="J147" s="38"/>
      <c r="K147" s="32"/>
      <c r="L147" s="32"/>
      <c r="M147" s="32"/>
      <c r="N147" s="32"/>
      <c r="O147" s="32"/>
      <c r="P147" s="32"/>
      <c r="Q147" s="32"/>
      <c r="R147" s="32"/>
      <c r="S147" s="32"/>
      <c r="T147" s="32"/>
      <c r="U147" s="32"/>
      <c r="V147" s="32"/>
      <c r="W147" s="32"/>
      <c r="X147" s="32"/>
      <c r="Y147" s="32"/>
      <c r="Z147" s="23"/>
      <c r="AA147" s="23"/>
      <c r="AB147" s="23"/>
      <c r="AC147" s="23"/>
      <c r="AD147" s="23"/>
      <c r="AE147" s="23"/>
      <c r="AF147" s="101">
        <v>1000</v>
      </c>
      <c r="AG147" s="101"/>
      <c r="AH147" s="101"/>
      <c r="AI147" s="101"/>
      <c r="AJ147" s="101"/>
      <c r="AK147" s="101"/>
      <c r="AL147" s="32"/>
      <c r="AM147" s="32"/>
      <c r="AN147" s="32"/>
      <c r="AO147" s="32"/>
      <c r="AP147" s="32"/>
      <c r="AQ147" s="32"/>
      <c r="AR147" s="23"/>
    </row>
    <row r="148" spans="1:44" ht="16.5">
      <c r="A148" s="94"/>
      <c r="B148" s="94"/>
      <c r="C148" s="94"/>
      <c r="D148" s="94"/>
      <c r="E148" s="94"/>
      <c r="F148" s="32"/>
      <c r="G148" s="38"/>
      <c r="H148" s="38"/>
      <c r="I148" s="38"/>
      <c r="J148" s="38"/>
      <c r="K148" s="32"/>
      <c r="L148" s="32"/>
      <c r="M148" s="32"/>
      <c r="N148" s="32"/>
      <c r="O148" s="32"/>
      <c r="P148" s="32"/>
      <c r="Q148" s="32"/>
      <c r="R148" s="32"/>
      <c r="S148" s="32"/>
      <c r="T148" s="32"/>
      <c r="U148" s="32"/>
      <c r="V148" s="32"/>
      <c r="W148" s="32"/>
      <c r="X148" s="32"/>
      <c r="Y148" s="32"/>
      <c r="Z148" s="23"/>
      <c r="AA148" s="23"/>
      <c r="AB148" s="23"/>
      <c r="AC148" s="23"/>
      <c r="AD148" s="23"/>
      <c r="AE148" s="23"/>
      <c r="AF148" s="101"/>
      <c r="AG148" s="101"/>
      <c r="AH148" s="101"/>
      <c r="AI148" s="101"/>
      <c r="AJ148" s="101"/>
      <c r="AK148" s="101"/>
      <c r="AL148" s="32"/>
      <c r="AM148" s="32"/>
      <c r="AN148" s="32"/>
      <c r="AO148" s="32"/>
      <c r="AP148" s="32"/>
      <c r="AQ148" s="32"/>
      <c r="AR148" s="23"/>
    </row>
    <row r="149" spans="1:44" ht="16.5">
      <c r="A149" s="23"/>
      <c r="B149" s="23"/>
      <c r="C149" s="23"/>
      <c r="D149" s="23"/>
      <c r="E149" s="23"/>
      <c r="F149" s="32"/>
      <c r="G149" s="38"/>
      <c r="H149" s="38"/>
      <c r="I149" s="38"/>
      <c r="J149" s="38"/>
      <c r="K149" s="32"/>
      <c r="L149" s="32"/>
      <c r="M149" s="32"/>
      <c r="N149" s="32"/>
      <c r="O149" s="32"/>
      <c r="P149" s="32"/>
      <c r="Q149" s="32"/>
      <c r="R149" s="32"/>
      <c r="S149" s="32"/>
      <c r="T149" s="32"/>
      <c r="U149" s="32"/>
      <c r="V149" s="32"/>
      <c r="W149" s="32"/>
      <c r="X149" s="32"/>
      <c r="Y149" s="32"/>
      <c r="Z149" s="23"/>
      <c r="AA149" s="23"/>
      <c r="AB149" s="23"/>
      <c r="AC149" s="23"/>
      <c r="AD149" s="23"/>
      <c r="AE149" s="23"/>
      <c r="AF149" s="36"/>
      <c r="AG149" s="36"/>
      <c r="AH149" s="36"/>
      <c r="AI149" s="36"/>
      <c r="AJ149" s="36"/>
      <c r="AK149" s="36"/>
      <c r="AL149" s="32"/>
      <c r="AM149" s="32"/>
      <c r="AN149" s="32"/>
      <c r="AO149" s="32"/>
      <c r="AP149" s="32"/>
      <c r="AQ149" s="32"/>
      <c r="AR149" s="23"/>
    </row>
    <row r="150" spans="1:44" ht="16.5">
      <c r="A150" s="23"/>
      <c r="B150" s="23"/>
      <c r="C150" s="23"/>
      <c r="D150" s="23"/>
      <c r="E150" s="23"/>
      <c r="F150" s="32"/>
      <c r="G150" s="38"/>
      <c r="H150" s="38"/>
      <c r="I150" s="38"/>
      <c r="J150" s="38"/>
      <c r="K150" s="32"/>
      <c r="L150" s="32"/>
      <c r="M150" s="32"/>
      <c r="N150" s="32"/>
      <c r="O150" s="32"/>
      <c r="P150" s="32"/>
      <c r="Q150" s="32"/>
      <c r="R150" s="32"/>
      <c r="S150" s="32"/>
      <c r="T150" s="32"/>
      <c r="U150" s="32"/>
      <c r="V150" s="32"/>
      <c r="W150" s="32"/>
      <c r="X150" s="32"/>
      <c r="Y150" s="32"/>
      <c r="Z150" s="23"/>
      <c r="AA150" s="23"/>
      <c r="AB150" s="23"/>
      <c r="AC150" s="23"/>
      <c r="AD150" s="23"/>
      <c r="AE150" s="23"/>
      <c r="AF150" s="36"/>
      <c r="AG150" s="36"/>
      <c r="AH150" s="36"/>
      <c r="AI150" s="36"/>
      <c r="AJ150" s="36"/>
      <c r="AK150" s="36"/>
      <c r="AL150" s="32"/>
      <c r="AM150" s="32"/>
      <c r="AN150" s="32"/>
      <c r="AO150" s="32"/>
      <c r="AP150" s="32"/>
      <c r="AQ150" s="32"/>
      <c r="AR150" s="23"/>
    </row>
    <row r="151" spans="1:44" ht="16.5">
      <c r="A151" s="94"/>
      <c r="B151" s="94"/>
      <c r="C151" s="94"/>
      <c r="D151" s="94"/>
      <c r="E151" s="94"/>
      <c r="F151" s="32"/>
      <c r="G151" s="32"/>
      <c r="H151" s="32"/>
      <c r="I151" s="32"/>
      <c r="J151" s="32"/>
      <c r="K151" s="32"/>
      <c r="L151" s="32"/>
      <c r="M151" s="32"/>
      <c r="N151" s="32"/>
      <c r="O151" s="32"/>
      <c r="P151" s="32"/>
      <c r="Q151" s="32"/>
      <c r="R151" s="32"/>
      <c r="S151" s="32"/>
      <c r="T151" s="32"/>
      <c r="U151" s="32"/>
      <c r="V151" s="32"/>
      <c r="W151" s="32"/>
      <c r="X151" s="32"/>
      <c r="Y151" s="32"/>
      <c r="Z151" s="23"/>
      <c r="AA151" s="23"/>
      <c r="AB151" s="23"/>
      <c r="AC151" s="23"/>
      <c r="AD151" s="23"/>
      <c r="AE151" s="23"/>
      <c r="AF151" s="32"/>
      <c r="AG151" s="32"/>
      <c r="AH151" s="32"/>
      <c r="AI151" s="32"/>
      <c r="AJ151" s="32"/>
      <c r="AK151" s="32"/>
      <c r="AL151" s="32"/>
      <c r="AM151" s="32"/>
      <c r="AN151" s="32"/>
      <c r="AO151" s="32"/>
      <c r="AP151" s="32"/>
      <c r="AQ151" s="32"/>
      <c r="AR151" s="23"/>
    </row>
    <row r="152" spans="1:44" ht="16.5">
      <c r="A152" s="75" t="s">
        <v>93</v>
      </c>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row>
    <row r="153" spans="1:44" ht="16.5">
      <c r="A153" s="75" t="s">
        <v>94</v>
      </c>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row>
    <row r="154" spans="1:44" ht="16.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row>
    <row r="155" spans="1:44" ht="16.5">
      <c r="A155" s="95">
        <v>12</v>
      </c>
      <c r="B155" s="95"/>
      <c r="C155" s="95"/>
      <c r="D155" s="95"/>
      <c r="E155" s="95"/>
      <c r="F155" s="32"/>
      <c r="G155" s="30" t="s">
        <v>94</v>
      </c>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97">
        <f>SUM(AF157+AF161+AF167+AF171+AF176)</f>
        <v>3012000</v>
      </c>
      <c r="AG155" s="98"/>
      <c r="AH155" s="98"/>
      <c r="AI155" s="98"/>
      <c r="AJ155" s="98"/>
      <c r="AK155" s="98"/>
      <c r="AL155" s="32"/>
      <c r="AM155" s="32"/>
      <c r="AN155" s="32"/>
      <c r="AO155" s="32"/>
      <c r="AP155" s="32"/>
      <c r="AQ155" s="32"/>
      <c r="AR155" s="23"/>
    </row>
    <row r="156" spans="1:44" ht="16.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23"/>
    </row>
    <row r="157" spans="1:44" ht="16.5">
      <c r="A157" s="95">
        <v>1201</v>
      </c>
      <c r="B157" s="95"/>
      <c r="C157" s="95"/>
      <c r="D157" s="95"/>
      <c r="E157" s="95"/>
      <c r="F157" s="32"/>
      <c r="G157" s="30" t="s">
        <v>48</v>
      </c>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97">
        <f>SUM(AF158:AK159)</f>
        <v>2000</v>
      </c>
      <c r="AG157" s="98"/>
      <c r="AH157" s="98"/>
      <c r="AI157" s="98"/>
      <c r="AJ157" s="98"/>
      <c r="AK157" s="98"/>
      <c r="AL157" s="32"/>
      <c r="AM157" s="32"/>
      <c r="AN157" s="32"/>
      <c r="AO157" s="32"/>
      <c r="AP157" s="32"/>
      <c r="AQ157" s="32"/>
      <c r="AR157" s="23"/>
    </row>
    <row r="158" spans="1:44" ht="16.5">
      <c r="A158" s="94">
        <v>120101</v>
      </c>
      <c r="B158" s="94"/>
      <c r="C158" s="94"/>
      <c r="D158" s="94"/>
      <c r="E158" s="94"/>
      <c r="F158" s="32"/>
      <c r="G158" s="38" t="s">
        <v>49</v>
      </c>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101">
        <v>1000</v>
      </c>
      <c r="AG158" s="100"/>
      <c r="AH158" s="100"/>
      <c r="AI158" s="100"/>
      <c r="AJ158" s="100"/>
      <c r="AK158" s="100"/>
      <c r="AL158" s="32"/>
      <c r="AM158" s="32"/>
      <c r="AN158" s="32"/>
      <c r="AO158" s="32"/>
      <c r="AP158" s="32"/>
      <c r="AQ158" s="32"/>
      <c r="AR158" s="23"/>
    </row>
    <row r="159" spans="1:44" ht="16.5">
      <c r="A159" s="94">
        <v>120102</v>
      </c>
      <c r="B159" s="94"/>
      <c r="C159" s="94"/>
      <c r="D159" s="94"/>
      <c r="E159" s="94"/>
      <c r="F159" s="32"/>
      <c r="G159" s="38" t="s">
        <v>50</v>
      </c>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101">
        <v>1000</v>
      </c>
      <c r="AG159" s="100"/>
      <c r="AH159" s="100"/>
      <c r="AI159" s="100"/>
      <c r="AJ159" s="100"/>
      <c r="AK159" s="100"/>
      <c r="AL159" s="32"/>
      <c r="AM159" s="32"/>
      <c r="AN159" s="32"/>
      <c r="AO159" s="32"/>
      <c r="AP159" s="32"/>
      <c r="AQ159" s="32"/>
      <c r="AR159" s="23"/>
    </row>
    <row r="160" spans="1:44" ht="16.5">
      <c r="A160" s="94"/>
      <c r="B160" s="94"/>
      <c r="C160" s="94"/>
      <c r="D160" s="94"/>
      <c r="E160" s="94"/>
      <c r="F160" s="32"/>
      <c r="G160" s="38"/>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101"/>
      <c r="AG160" s="101"/>
      <c r="AH160" s="101"/>
      <c r="AI160" s="101"/>
      <c r="AJ160" s="101"/>
      <c r="AK160" s="101"/>
      <c r="AL160" s="32"/>
      <c r="AM160" s="32"/>
      <c r="AN160" s="32"/>
      <c r="AO160" s="32"/>
      <c r="AP160" s="32"/>
      <c r="AQ160" s="32"/>
      <c r="AR160" s="23"/>
    </row>
    <row r="161" spans="1:44" ht="16.5">
      <c r="A161" s="95">
        <v>1202</v>
      </c>
      <c r="B161" s="95"/>
      <c r="C161" s="95"/>
      <c r="D161" s="95"/>
      <c r="E161" s="95"/>
      <c r="F161" s="32"/>
      <c r="G161" s="37" t="s">
        <v>95</v>
      </c>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97">
        <f>SUM(AF162:AK165)</f>
        <v>3003000</v>
      </c>
      <c r="AG161" s="97"/>
      <c r="AH161" s="97"/>
      <c r="AI161" s="97"/>
      <c r="AJ161" s="97"/>
      <c r="AK161" s="97"/>
      <c r="AL161" s="32"/>
      <c r="AM161" s="32"/>
      <c r="AN161" s="32"/>
      <c r="AO161" s="32"/>
      <c r="AP161" s="32"/>
      <c r="AQ161" s="32"/>
      <c r="AR161" s="23"/>
    </row>
    <row r="162" spans="1:44" ht="16.5">
      <c r="A162" s="94">
        <v>120201</v>
      </c>
      <c r="B162" s="94"/>
      <c r="C162" s="94"/>
      <c r="D162" s="94"/>
      <c r="E162" s="94"/>
      <c r="F162" s="32"/>
      <c r="G162" s="38" t="s">
        <v>185</v>
      </c>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101">
        <v>3000000</v>
      </c>
      <c r="AG162" s="101"/>
      <c r="AH162" s="101"/>
      <c r="AI162" s="101"/>
      <c r="AJ162" s="101"/>
      <c r="AK162" s="101"/>
      <c r="AL162" s="32"/>
      <c r="AM162" s="32"/>
      <c r="AN162" s="32"/>
      <c r="AO162" s="32"/>
      <c r="AP162" s="32"/>
      <c r="AQ162" s="32"/>
      <c r="AR162" s="23"/>
    </row>
    <row r="163" spans="1:44" ht="16.5">
      <c r="A163" s="94">
        <v>120202</v>
      </c>
      <c r="B163" s="94"/>
      <c r="C163" s="94"/>
      <c r="D163" s="94"/>
      <c r="E163" s="94"/>
      <c r="F163" s="32"/>
      <c r="G163" s="38" t="s">
        <v>96</v>
      </c>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101">
        <v>1000</v>
      </c>
      <c r="AG163" s="101"/>
      <c r="AH163" s="101"/>
      <c r="AI163" s="101"/>
      <c r="AJ163" s="101"/>
      <c r="AK163" s="101"/>
      <c r="AL163" s="32"/>
      <c r="AM163" s="32"/>
      <c r="AN163" s="32"/>
      <c r="AO163" s="32"/>
      <c r="AP163" s="32"/>
      <c r="AQ163" s="32"/>
      <c r="AR163" s="23"/>
    </row>
    <row r="164" spans="1:44" ht="16.5">
      <c r="A164" s="94">
        <v>120203</v>
      </c>
      <c r="B164" s="94"/>
      <c r="C164" s="94"/>
      <c r="D164" s="94"/>
      <c r="E164" s="94"/>
      <c r="F164" s="32"/>
      <c r="G164" s="38" t="s">
        <v>401</v>
      </c>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101">
        <v>1000</v>
      </c>
      <c r="AG164" s="101"/>
      <c r="AH164" s="101"/>
      <c r="AI164" s="101"/>
      <c r="AJ164" s="101"/>
      <c r="AK164" s="101"/>
      <c r="AL164" s="32"/>
      <c r="AM164" s="32"/>
      <c r="AN164" s="32"/>
      <c r="AO164" s="32"/>
      <c r="AP164" s="32"/>
      <c r="AQ164" s="32"/>
      <c r="AR164" s="23"/>
    </row>
    <row r="165" spans="1:44" ht="16.5">
      <c r="A165" s="94">
        <v>120204</v>
      </c>
      <c r="B165" s="94"/>
      <c r="C165" s="94"/>
      <c r="D165" s="94"/>
      <c r="E165" s="94"/>
      <c r="F165" s="32"/>
      <c r="G165" s="38" t="s">
        <v>186</v>
      </c>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101">
        <v>1000</v>
      </c>
      <c r="AG165" s="101"/>
      <c r="AH165" s="101"/>
      <c r="AI165" s="101"/>
      <c r="AJ165" s="101"/>
      <c r="AK165" s="101"/>
      <c r="AL165" s="32"/>
      <c r="AM165" s="32"/>
      <c r="AN165" s="32"/>
      <c r="AO165" s="32"/>
      <c r="AP165" s="32"/>
      <c r="AQ165" s="32"/>
      <c r="AR165" s="23"/>
    </row>
    <row r="166" spans="1:44" ht="16.5">
      <c r="A166" s="23"/>
      <c r="B166" s="23"/>
      <c r="C166" s="23"/>
      <c r="D166" s="23"/>
      <c r="E166" s="23"/>
      <c r="F166" s="32"/>
      <c r="G166" s="38"/>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6"/>
      <c r="AG166" s="36"/>
      <c r="AH166" s="36"/>
      <c r="AI166" s="36"/>
      <c r="AJ166" s="36"/>
      <c r="AK166" s="36"/>
      <c r="AL166" s="32"/>
      <c r="AM166" s="32"/>
      <c r="AN166" s="32"/>
      <c r="AO166" s="32"/>
      <c r="AP166" s="32"/>
      <c r="AQ166" s="32"/>
      <c r="AR166" s="23"/>
    </row>
    <row r="167" spans="1:44" ht="16.5">
      <c r="A167" s="95">
        <v>1203</v>
      </c>
      <c r="B167" s="95"/>
      <c r="C167" s="95"/>
      <c r="D167" s="95"/>
      <c r="E167" s="95"/>
      <c r="F167" s="32"/>
      <c r="G167" s="37" t="s">
        <v>187</v>
      </c>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97">
        <f>SUM(AF168:AK169)</f>
        <v>2000</v>
      </c>
      <c r="AG167" s="97"/>
      <c r="AH167" s="97"/>
      <c r="AI167" s="97"/>
      <c r="AJ167" s="97"/>
      <c r="AK167" s="97"/>
      <c r="AL167" s="32"/>
      <c r="AM167" s="32"/>
      <c r="AN167" s="32"/>
      <c r="AO167" s="32"/>
      <c r="AP167" s="32"/>
      <c r="AQ167" s="32"/>
      <c r="AR167" s="23"/>
    </row>
    <row r="168" spans="1:44" ht="16.5">
      <c r="A168" s="94">
        <v>120301</v>
      </c>
      <c r="B168" s="94"/>
      <c r="C168" s="94"/>
      <c r="D168" s="94"/>
      <c r="E168" s="94"/>
      <c r="F168" s="32"/>
      <c r="G168" s="38" t="s">
        <v>188</v>
      </c>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101">
        <v>1000</v>
      </c>
      <c r="AG168" s="101"/>
      <c r="AH168" s="101"/>
      <c r="AI168" s="101"/>
      <c r="AJ168" s="101"/>
      <c r="AK168" s="101"/>
      <c r="AL168" s="32"/>
      <c r="AM168" s="32"/>
      <c r="AN168" s="32"/>
      <c r="AO168" s="32"/>
      <c r="AP168" s="32"/>
      <c r="AQ168" s="32"/>
      <c r="AR168" s="23"/>
    </row>
    <row r="169" spans="1:44" ht="16.5">
      <c r="A169" s="94">
        <v>120302</v>
      </c>
      <c r="B169" s="94"/>
      <c r="C169" s="94"/>
      <c r="D169" s="94"/>
      <c r="E169" s="94"/>
      <c r="F169" s="32"/>
      <c r="G169" s="38" t="s">
        <v>189</v>
      </c>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101">
        <v>1000</v>
      </c>
      <c r="AG169" s="101"/>
      <c r="AH169" s="101"/>
      <c r="AI169" s="101"/>
      <c r="AJ169" s="101"/>
      <c r="AK169" s="101"/>
      <c r="AL169" s="32"/>
      <c r="AM169" s="32"/>
      <c r="AN169" s="32"/>
      <c r="AO169" s="32"/>
      <c r="AP169" s="32"/>
      <c r="AQ169" s="32"/>
      <c r="AR169" s="23"/>
    </row>
    <row r="170" spans="1:44" ht="16.5">
      <c r="A170" s="23"/>
      <c r="B170" s="23"/>
      <c r="C170" s="23"/>
      <c r="D170" s="23"/>
      <c r="E170" s="23"/>
      <c r="F170" s="32"/>
      <c r="G170" s="38"/>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6"/>
      <c r="AG170" s="36"/>
      <c r="AH170" s="36"/>
      <c r="AI170" s="36"/>
      <c r="AJ170" s="36"/>
      <c r="AK170" s="36"/>
      <c r="AL170" s="32"/>
      <c r="AM170" s="32"/>
      <c r="AN170" s="32"/>
      <c r="AO170" s="32"/>
      <c r="AP170" s="32"/>
      <c r="AQ170" s="32"/>
      <c r="AR170" s="23"/>
    </row>
    <row r="171" spans="1:44" ht="16.5">
      <c r="A171" s="95">
        <v>1204</v>
      </c>
      <c r="B171" s="95"/>
      <c r="C171" s="95"/>
      <c r="D171" s="95"/>
      <c r="E171" s="95"/>
      <c r="F171" s="32"/>
      <c r="G171" s="37" t="s">
        <v>190</v>
      </c>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97">
        <f>SUM(AF172:AK174)</f>
        <v>3000</v>
      </c>
      <c r="AG171" s="97"/>
      <c r="AH171" s="97"/>
      <c r="AI171" s="97"/>
      <c r="AJ171" s="97"/>
      <c r="AK171" s="97"/>
      <c r="AL171" s="32"/>
      <c r="AM171" s="32"/>
      <c r="AN171" s="32"/>
      <c r="AO171" s="32"/>
      <c r="AP171" s="32"/>
      <c r="AQ171" s="32"/>
      <c r="AR171" s="23"/>
    </row>
    <row r="172" spans="1:44" ht="16.5">
      <c r="A172" s="94">
        <v>120401</v>
      </c>
      <c r="B172" s="94"/>
      <c r="C172" s="94"/>
      <c r="D172" s="94"/>
      <c r="E172" s="94"/>
      <c r="F172" s="32"/>
      <c r="G172" s="38" t="s">
        <v>191</v>
      </c>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101">
        <v>1000</v>
      </c>
      <c r="AG172" s="101"/>
      <c r="AH172" s="101"/>
      <c r="AI172" s="101"/>
      <c r="AJ172" s="101"/>
      <c r="AK172" s="101"/>
      <c r="AL172" s="32"/>
      <c r="AM172" s="32"/>
      <c r="AN172" s="32"/>
      <c r="AO172" s="32"/>
      <c r="AP172" s="32"/>
      <c r="AQ172" s="32"/>
      <c r="AR172" s="23"/>
    </row>
    <row r="173" spans="1:44" ht="16.5">
      <c r="A173" s="94">
        <v>12040101</v>
      </c>
      <c r="B173" s="94"/>
      <c r="C173" s="94"/>
      <c r="D173" s="94"/>
      <c r="E173" s="94"/>
      <c r="F173" s="32"/>
      <c r="G173" s="38" t="s">
        <v>192</v>
      </c>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101">
        <v>1000</v>
      </c>
      <c r="AG173" s="101"/>
      <c r="AH173" s="101"/>
      <c r="AI173" s="101"/>
      <c r="AJ173" s="101"/>
      <c r="AK173" s="101"/>
      <c r="AL173" s="32"/>
      <c r="AM173" s="32"/>
      <c r="AN173" s="32"/>
      <c r="AO173" s="32"/>
      <c r="AP173" s="32"/>
      <c r="AQ173" s="32"/>
      <c r="AR173" s="23"/>
    </row>
    <row r="174" spans="1:44" ht="16.5">
      <c r="A174" s="94">
        <v>12040102</v>
      </c>
      <c r="B174" s="94"/>
      <c r="C174" s="94"/>
      <c r="D174" s="94"/>
      <c r="E174" s="94"/>
      <c r="F174" s="32"/>
      <c r="G174" s="38" t="s">
        <v>193</v>
      </c>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101">
        <v>1000</v>
      </c>
      <c r="AG174" s="101"/>
      <c r="AH174" s="101"/>
      <c r="AI174" s="101"/>
      <c r="AJ174" s="101"/>
      <c r="AK174" s="101"/>
      <c r="AL174" s="32"/>
      <c r="AM174" s="32"/>
      <c r="AN174" s="32"/>
      <c r="AO174" s="32"/>
      <c r="AP174" s="32"/>
      <c r="AQ174" s="32"/>
      <c r="AR174" s="23"/>
    </row>
    <row r="175" spans="1:44" ht="16.5">
      <c r="A175" s="94"/>
      <c r="B175" s="94"/>
      <c r="C175" s="94"/>
      <c r="D175" s="94"/>
      <c r="E175" s="94"/>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23"/>
    </row>
    <row r="176" spans="1:44" ht="16.5">
      <c r="A176" s="95">
        <v>1205</v>
      </c>
      <c r="B176" s="95"/>
      <c r="C176" s="95"/>
      <c r="D176" s="95"/>
      <c r="E176" s="95"/>
      <c r="F176" s="32"/>
      <c r="G176" s="37" t="s">
        <v>97</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97">
        <f>SUM(AF177:AK178)</f>
        <v>2000</v>
      </c>
      <c r="AG176" s="97"/>
      <c r="AH176" s="97"/>
      <c r="AI176" s="97"/>
      <c r="AJ176" s="97"/>
      <c r="AK176" s="97"/>
      <c r="AL176" s="32"/>
      <c r="AM176" s="32"/>
      <c r="AN176" s="32"/>
      <c r="AO176" s="32"/>
      <c r="AP176" s="32"/>
      <c r="AQ176" s="32"/>
      <c r="AR176" s="23"/>
    </row>
    <row r="177" spans="1:44" ht="16.5">
      <c r="A177" s="94">
        <v>1230201</v>
      </c>
      <c r="B177" s="94"/>
      <c r="C177" s="94"/>
      <c r="D177" s="94"/>
      <c r="E177" s="94"/>
      <c r="F177" s="32"/>
      <c r="G177" s="38" t="s">
        <v>194</v>
      </c>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101">
        <v>1000</v>
      </c>
      <c r="AG177" s="101"/>
      <c r="AH177" s="101"/>
      <c r="AI177" s="101"/>
      <c r="AJ177" s="101"/>
      <c r="AK177" s="101"/>
      <c r="AL177" s="32"/>
      <c r="AM177" s="32"/>
      <c r="AN177" s="32"/>
      <c r="AO177" s="32"/>
      <c r="AP177" s="32"/>
      <c r="AQ177" s="32"/>
      <c r="AR177" s="23"/>
    </row>
    <row r="178" spans="1:44" ht="16.5">
      <c r="A178" s="94">
        <v>1230202</v>
      </c>
      <c r="B178" s="94"/>
      <c r="C178" s="94"/>
      <c r="D178" s="94"/>
      <c r="E178" s="94"/>
      <c r="F178" s="32"/>
      <c r="G178" s="38" t="s">
        <v>195</v>
      </c>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101">
        <v>1000</v>
      </c>
      <c r="AG178" s="101"/>
      <c r="AH178" s="101"/>
      <c r="AI178" s="101"/>
      <c r="AJ178" s="101"/>
      <c r="AK178" s="101"/>
      <c r="AL178" s="32"/>
      <c r="AM178" s="32"/>
      <c r="AN178" s="32"/>
      <c r="AO178" s="32"/>
      <c r="AP178" s="32"/>
      <c r="AQ178" s="32"/>
      <c r="AR178" s="23"/>
    </row>
    <row r="179" spans="1:44" ht="16.5">
      <c r="A179" s="23"/>
      <c r="B179" s="23"/>
      <c r="C179" s="23"/>
      <c r="D179" s="23"/>
      <c r="E179" s="23"/>
      <c r="F179" s="32"/>
      <c r="G179" s="38"/>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6"/>
      <c r="AG179" s="36"/>
      <c r="AH179" s="36"/>
      <c r="AI179" s="36"/>
      <c r="AJ179" s="36"/>
      <c r="AK179" s="36"/>
      <c r="AL179" s="32"/>
      <c r="AM179" s="32"/>
      <c r="AN179" s="32"/>
      <c r="AO179" s="32"/>
      <c r="AP179" s="32"/>
      <c r="AQ179" s="32"/>
      <c r="AR179" s="23"/>
    </row>
    <row r="180" spans="1:44" ht="16.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23"/>
    </row>
    <row r="181" spans="1:44" ht="16.5">
      <c r="A181" s="99" t="s">
        <v>98</v>
      </c>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row>
    <row r="182" spans="1:44" ht="16.5">
      <c r="A182" s="99" t="s">
        <v>99</v>
      </c>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row>
    <row r="183" spans="1:44" ht="16.5">
      <c r="A183" s="98">
        <v>13</v>
      </c>
      <c r="B183" s="98"/>
      <c r="C183" s="98"/>
      <c r="D183" s="98"/>
      <c r="E183" s="98"/>
      <c r="F183" s="32"/>
      <c r="G183" s="33" t="s">
        <v>100</v>
      </c>
      <c r="H183" s="33"/>
      <c r="I183" s="33"/>
      <c r="J183" s="33"/>
      <c r="K183" s="33"/>
      <c r="L183" s="33"/>
      <c r="M183" s="33"/>
      <c r="N183" s="33"/>
      <c r="O183" s="33"/>
      <c r="P183" s="33"/>
      <c r="Q183" s="33"/>
      <c r="R183" s="33"/>
      <c r="S183" s="33"/>
      <c r="T183" s="33"/>
      <c r="U183" s="33"/>
      <c r="V183" s="33"/>
      <c r="W183" s="33"/>
      <c r="X183" s="33"/>
      <c r="Y183" s="33"/>
      <c r="Z183" s="33"/>
      <c r="AA183" s="33"/>
      <c r="AB183" s="33"/>
      <c r="AC183" s="32"/>
      <c r="AD183" s="32"/>
      <c r="AE183" s="32"/>
      <c r="AF183" s="97">
        <f>SUM(AF186)</f>
        <v>85000000</v>
      </c>
      <c r="AG183" s="98"/>
      <c r="AH183" s="98"/>
      <c r="AI183" s="98"/>
      <c r="AJ183" s="98"/>
      <c r="AK183" s="98"/>
      <c r="AL183" s="98"/>
      <c r="AM183" s="98"/>
      <c r="AN183" s="32"/>
      <c r="AO183" s="32"/>
      <c r="AP183" s="32"/>
      <c r="AQ183" s="32"/>
      <c r="AR183" s="23"/>
    </row>
    <row r="184" spans="1:44" ht="16.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23"/>
    </row>
    <row r="185" spans="1:44" ht="16.5">
      <c r="A185" s="98">
        <v>1301</v>
      </c>
      <c r="B185" s="98"/>
      <c r="C185" s="98"/>
      <c r="D185" s="98"/>
      <c r="E185" s="98"/>
      <c r="F185" s="32"/>
      <c r="G185" s="98" t="s">
        <v>77</v>
      </c>
      <c r="H185" s="98"/>
      <c r="I185" s="98"/>
      <c r="J185" s="98"/>
      <c r="K185" s="98"/>
      <c r="L185" s="98"/>
      <c r="M185" s="98"/>
      <c r="N185" s="98"/>
      <c r="O185" s="98"/>
      <c r="P185" s="98"/>
      <c r="Q185" s="98"/>
      <c r="R185" s="98"/>
      <c r="S185" s="98"/>
      <c r="T185" s="98"/>
      <c r="U185" s="98"/>
      <c r="V185" s="98"/>
      <c r="W185" s="98"/>
      <c r="X185" s="98"/>
      <c r="Y185" s="98"/>
      <c r="Z185" s="98"/>
      <c r="AA185" s="98"/>
      <c r="AB185" s="98"/>
      <c r="AC185" s="98"/>
      <c r="AD185" s="32"/>
      <c r="AE185" s="32"/>
      <c r="AF185" s="32"/>
      <c r="AG185" s="32"/>
      <c r="AH185" s="32"/>
      <c r="AI185" s="32"/>
      <c r="AJ185" s="32"/>
      <c r="AK185" s="32"/>
      <c r="AL185" s="32"/>
      <c r="AM185" s="32"/>
      <c r="AN185" s="32"/>
      <c r="AO185" s="32"/>
      <c r="AP185" s="32"/>
      <c r="AQ185" s="32"/>
      <c r="AR185" s="23"/>
    </row>
    <row r="186" spans="1:44" ht="16.5">
      <c r="A186" s="98">
        <v>130101</v>
      </c>
      <c r="B186" s="98"/>
      <c r="C186" s="98"/>
      <c r="D186" s="98"/>
      <c r="E186" s="98"/>
      <c r="F186" s="32"/>
      <c r="G186" s="33" t="s">
        <v>101</v>
      </c>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97">
        <f>SUM(AF187:AM189)</f>
        <v>85000000</v>
      </c>
      <c r="AG186" s="97"/>
      <c r="AH186" s="97"/>
      <c r="AI186" s="97"/>
      <c r="AJ186" s="97"/>
      <c r="AK186" s="97"/>
      <c r="AL186" s="97"/>
      <c r="AM186" s="97"/>
      <c r="AN186" s="32"/>
      <c r="AO186" s="32"/>
      <c r="AP186" s="32"/>
      <c r="AQ186" s="32"/>
      <c r="AR186" s="23"/>
    </row>
    <row r="187" spans="1:44" ht="16.5">
      <c r="A187" s="100">
        <v>13010101</v>
      </c>
      <c r="B187" s="100"/>
      <c r="C187" s="100"/>
      <c r="D187" s="100"/>
      <c r="E187" s="100"/>
      <c r="F187" s="33"/>
      <c r="G187" s="32" t="s">
        <v>102</v>
      </c>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101">
        <v>50000000</v>
      </c>
      <c r="AG187" s="101"/>
      <c r="AH187" s="101"/>
      <c r="AI187" s="101"/>
      <c r="AJ187" s="101"/>
      <c r="AK187" s="101"/>
      <c r="AL187" s="101"/>
      <c r="AM187" s="101"/>
      <c r="AN187" s="32"/>
      <c r="AO187" s="32"/>
      <c r="AP187" s="32"/>
      <c r="AQ187" s="32"/>
      <c r="AR187" s="23"/>
    </row>
    <row r="188" spans="1:44" ht="16.5">
      <c r="A188" s="100">
        <v>13010102</v>
      </c>
      <c r="B188" s="100"/>
      <c r="C188" s="100"/>
      <c r="D188" s="100"/>
      <c r="E188" s="100"/>
      <c r="F188" s="33"/>
      <c r="G188" s="32" t="s">
        <v>103</v>
      </c>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101">
        <v>20000000</v>
      </c>
      <c r="AG188" s="101"/>
      <c r="AH188" s="101"/>
      <c r="AI188" s="101"/>
      <c r="AJ188" s="101"/>
      <c r="AK188" s="101"/>
      <c r="AL188" s="101"/>
      <c r="AM188" s="101"/>
      <c r="AN188" s="32"/>
      <c r="AO188" s="32"/>
      <c r="AP188" s="32"/>
      <c r="AQ188" s="32"/>
      <c r="AR188" s="23"/>
    </row>
    <row r="189" spans="1:44" ht="16.5">
      <c r="A189" s="100">
        <v>13010103</v>
      </c>
      <c r="B189" s="100"/>
      <c r="C189" s="100"/>
      <c r="D189" s="100"/>
      <c r="E189" s="100"/>
      <c r="F189" s="32"/>
      <c r="G189" s="32" t="s">
        <v>104</v>
      </c>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101">
        <v>15000000</v>
      </c>
      <c r="AG189" s="101"/>
      <c r="AH189" s="101"/>
      <c r="AI189" s="101"/>
      <c r="AJ189" s="101"/>
      <c r="AK189" s="101"/>
      <c r="AL189" s="101"/>
      <c r="AM189" s="101"/>
      <c r="AN189" s="32"/>
      <c r="AO189" s="32"/>
      <c r="AP189" s="32"/>
      <c r="AQ189" s="32"/>
      <c r="AR189" s="23"/>
    </row>
    <row r="190" spans="1:44" ht="16.5">
      <c r="A190" s="33" t="s">
        <v>385</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97">
        <f>SUM(AF183+AF155+AF76+AF50)</f>
        <v>2381378564</v>
      </c>
      <c r="AG190" s="97"/>
      <c r="AH190" s="97"/>
      <c r="AI190" s="97"/>
      <c r="AJ190" s="97"/>
      <c r="AK190" s="97"/>
      <c r="AL190" s="97"/>
      <c r="AM190" s="97"/>
      <c r="AN190" s="32"/>
      <c r="AO190" s="32"/>
      <c r="AP190" s="32"/>
      <c r="AQ190" s="32"/>
      <c r="AR190" s="23"/>
    </row>
    <row r="191" spans="1:44" ht="16.5">
      <c r="A191" s="33"/>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4"/>
      <c r="AG191" s="34"/>
      <c r="AH191" s="34"/>
      <c r="AI191" s="34"/>
      <c r="AJ191" s="34"/>
      <c r="AK191" s="34"/>
      <c r="AL191" s="34"/>
      <c r="AM191" s="34"/>
      <c r="AN191" s="32"/>
      <c r="AO191" s="32"/>
      <c r="AP191" s="32"/>
      <c r="AQ191" s="32"/>
      <c r="AR191" s="23"/>
    </row>
    <row r="192" spans="1:43" ht="16.5">
      <c r="A192" s="99" t="s">
        <v>105</v>
      </c>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28"/>
    </row>
    <row r="193" spans="1:43" ht="16.5">
      <c r="A193" s="99" t="s">
        <v>106</v>
      </c>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28"/>
    </row>
    <row r="194" spans="1:43" ht="16.5">
      <c r="A194" s="42"/>
      <c r="B194" s="42"/>
      <c r="C194" s="42"/>
      <c r="D194" s="42"/>
      <c r="E194" s="42"/>
      <c r="F194" s="28"/>
      <c r="G194" s="43"/>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44"/>
      <c r="AG194" s="44"/>
      <c r="AH194" s="44"/>
      <c r="AI194" s="44"/>
      <c r="AJ194" s="44"/>
      <c r="AK194" s="44"/>
      <c r="AL194" s="44"/>
      <c r="AM194" s="44"/>
      <c r="AN194" s="28"/>
      <c r="AO194" s="28"/>
      <c r="AP194" s="28"/>
      <c r="AQ194" s="28"/>
    </row>
    <row r="195" spans="1:51" ht="15.75" customHeight="1">
      <c r="A195" s="111" t="s">
        <v>437</v>
      </c>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row>
    <row r="196" spans="1:51" ht="15.7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row>
    <row r="197" spans="1:51" ht="15.7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row>
    <row r="198" spans="1:51" ht="19.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row>
    <row r="199" spans="1:43" ht="16.5">
      <c r="A199" s="42"/>
      <c r="B199" s="42"/>
      <c r="C199" s="42"/>
      <c r="D199" s="42"/>
      <c r="E199" s="42"/>
      <c r="F199" s="28"/>
      <c r="G199" s="43"/>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44"/>
      <c r="AG199" s="44"/>
      <c r="AH199" s="44"/>
      <c r="AI199" s="44"/>
      <c r="AJ199" s="44"/>
      <c r="AK199" s="44"/>
      <c r="AL199" s="44"/>
      <c r="AM199" s="44"/>
      <c r="AN199" s="28"/>
      <c r="AO199" s="28"/>
      <c r="AP199" s="28"/>
      <c r="AQ199" s="28"/>
    </row>
    <row r="200" spans="1:43" ht="16.5">
      <c r="A200" s="99" t="s">
        <v>76</v>
      </c>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28"/>
    </row>
    <row r="201" spans="1:43" ht="16.5">
      <c r="A201" s="99" t="s">
        <v>107</v>
      </c>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28"/>
    </row>
    <row r="202" spans="1:43" ht="16.5">
      <c r="A202" s="100"/>
      <c r="B202" s="100"/>
      <c r="C202" s="100"/>
      <c r="D202" s="100"/>
      <c r="E202" s="100"/>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28"/>
    </row>
    <row r="203" spans="1:44" ht="16.5">
      <c r="A203" s="33">
        <v>2</v>
      </c>
      <c r="B203" s="42"/>
      <c r="C203" s="42"/>
      <c r="D203" s="42"/>
      <c r="E203" s="42"/>
      <c r="F203" s="28"/>
      <c r="G203" s="45" t="s">
        <v>200</v>
      </c>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80">
        <f>SUM(AF205+AF230+AT242)</f>
        <v>2381378564</v>
      </c>
      <c r="AG203" s="80"/>
      <c r="AH203" s="80"/>
      <c r="AI203" s="80"/>
      <c r="AJ203" s="80"/>
      <c r="AK203" s="80"/>
      <c r="AL203" s="80"/>
      <c r="AM203" s="44"/>
      <c r="AN203" s="44"/>
      <c r="AO203" s="44"/>
      <c r="AP203" s="44"/>
      <c r="AQ203" s="44"/>
      <c r="AR203" s="44"/>
    </row>
    <row r="204" spans="1:44" ht="16.5">
      <c r="A204" s="33"/>
      <c r="B204" s="42"/>
      <c r="C204" s="42"/>
      <c r="D204" s="42"/>
      <c r="E204" s="42"/>
      <c r="F204" s="28"/>
      <c r="G204" s="45"/>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44"/>
      <c r="AG204" s="44"/>
      <c r="AH204" s="44"/>
      <c r="AI204" s="44"/>
      <c r="AJ204" s="44"/>
      <c r="AK204" s="44"/>
      <c r="AL204" s="44"/>
      <c r="AM204" s="44"/>
      <c r="AN204" s="44"/>
      <c r="AO204" s="44"/>
      <c r="AP204" s="44"/>
      <c r="AQ204" s="44"/>
      <c r="AR204" s="44"/>
    </row>
    <row r="205" spans="1:43" ht="16.5">
      <c r="A205" s="98">
        <v>21</v>
      </c>
      <c r="B205" s="98"/>
      <c r="C205" s="98"/>
      <c r="D205" s="98"/>
      <c r="E205" s="98"/>
      <c r="F205" s="28"/>
      <c r="G205" s="45" t="s">
        <v>107</v>
      </c>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97">
        <f>SUM(AF207+AF212+AF217)</f>
        <v>504841734</v>
      </c>
      <c r="AG205" s="97"/>
      <c r="AH205" s="97"/>
      <c r="AI205" s="97"/>
      <c r="AJ205" s="97"/>
      <c r="AK205" s="97"/>
      <c r="AL205" s="44"/>
      <c r="AM205" s="44"/>
      <c r="AN205" s="28"/>
      <c r="AO205" s="28"/>
      <c r="AP205" s="28"/>
      <c r="AQ205" s="28"/>
    </row>
    <row r="206" spans="1:43" ht="16.5">
      <c r="A206" s="42"/>
      <c r="B206" s="42"/>
      <c r="C206" s="42"/>
      <c r="D206" s="42"/>
      <c r="E206" s="42"/>
      <c r="F206" s="28"/>
      <c r="G206" s="43"/>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36"/>
      <c r="AG206" s="36"/>
      <c r="AH206" s="36"/>
      <c r="AI206" s="36"/>
      <c r="AJ206" s="36"/>
      <c r="AK206" s="36"/>
      <c r="AL206" s="44"/>
      <c r="AM206" s="44"/>
      <c r="AN206" s="28"/>
      <c r="AO206" s="28"/>
      <c r="AP206" s="28"/>
      <c r="AQ206" s="28"/>
    </row>
    <row r="207" spans="1:43" ht="16.5">
      <c r="A207" s="98">
        <v>2101</v>
      </c>
      <c r="B207" s="98"/>
      <c r="C207" s="98"/>
      <c r="D207" s="98"/>
      <c r="E207" s="98"/>
      <c r="F207" s="33"/>
      <c r="G207" s="33" t="s">
        <v>108</v>
      </c>
      <c r="H207" s="33"/>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97">
        <f>SUM(AF208+AF209+AF210)</f>
        <v>67813334</v>
      </c>
      <c r="AG207" s="97"/>
      <c r="AH207" s="97"/>
      <c r="AI207" s="97"/>
      <c r="AJ207" s="97"/>
      <c r="AK207" s="97"/>
      <c r="AL207" s="36"/>
      <c r="AM207" s="44"/>
      <c r="AN207" s="28"/>
      <c r="AO207" s="28"/>
      <c r="AP207" s="28"/>
      <c r="AQ207" s="28"/>
    </row>
    <row r="208" spans="1:43" ht="16.5">
      <c r="A208" s="100">
        <v>210101</v>
      </c>
      <c r="B208" s="100"/>
      <c r="C208" s="100"/>
      <c r="D208" s="100"/>
      <c r="E208" s="100"/>
      <c r="F208" s="32"/>
      <c r="G208" s="32" t="s">
        <v>201</v>
      </c>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101">
        <v>48123595</v>
      </c>
      <c r="AG208" s="101"/>
      <c r="AH208" s="101"/>
      <c r="AI208" s="101"/>
      <c r="AJ208" s="101"/>
      <c r="AK208" s="101"/>
      <c r="AL208" s="36"/>
      <c r="AM208" s="44"/>
      <c r="AN208" s="28"/>
      <c r="AO208" s="28"/>
      <c r="AP208" s="28"/>
      <c r="AQ208" s="28"/>
    </row>
    <row r="209" spans="1:43" ht="16.5">
      <c r="A209" s="100">
        <v>210102</v>
      </c>
      <c r="B209" s="100"/>
      <c r="C209" s="100"/>
      <c r="D209" s="100"/>
      <c r="E209" s="100"/>
      <c r="F209" s="28"/>
      <c r="G209" s="26" t="s">
        <v>51</v>
      </c>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101">
        <v>2756405</v>
      </c>
      <c r="AG209" s="101"/>
      <c r="AH209" s="101"/>
      <c r="AI209" s="101"/>
      <c r="AJ209" s="101"/>
      <c r="AK209" s="101"/>
      <c r="AL209" s="44"/>
      <c r="AM209" s="44"/>
      <c r="AN209" s="28"/>
      <c r="AO209" s="28"/>
      <c r="AP209" s="28"/>
      <c r="AQ209" s="28"/>
    </row>
    <row r="210" spans="1:43" ht="16.5">
      <c r="A210" s="100">
        <v>210103</v>
      </c>
      <c r="B210" s="100"/>
      <c r="C210" s="100"/>
      <c r="D210" s="100"/>
      <c r="E210" s="100"/>
      <c r="F210" s="28"/>
      <c r="G210" s="26" t="s">
        <v>109</v>
      </c>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101">
        <v>16933334</v>
      </c>
      <c r="AG210" s="101"/>
      <c r="AH210" s="101"/>
      <c r="AI210" s="101"/>
      <c r="AJ210" s="101"/>
      <c r="AK210" s="101"/>
      <c r="AL210" s="44"/>
      <c r="AM210" s="44"/>
      <c r="AN210" s="28"/>
      <c r="AO210" s="28"/>
      <c r="AP210" s="28"/>
      <c r="AQ210" s="28"/>
    </row>
    <row r="211" spans="1:43" ht="16.5">
      <c r="A211" s="32"/>
      <c r="B211" s="32"/>
      <c r="C211" s="32"/>
      <c r="D211" s="32"/>
      <c r="E211" s="32"/>
      <c r="F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37"/>
      <c r="AG211" s="37"/>
      <c r="AH211" s="37"/>
      <c r="AI211" s="37"/>
      <c r="AJ211" s="37"/>
      <c r="AK211" s="37"/>
      <c r="AL211" s="44"/>
      <c r="AM211" s="44"/>
      <c r="AN211" s="28"/>
      <c r="AO211" s="28"/>
      <c r="AP211" s="28"/>
      <c r="AQ211" s="28"/>
    </row>
    <row r="212" spans="1:43" ht="16.5">
      <c r="A212" s="98">
        <v>2102</v>
      </c>
      <c r="B212" s="98"/>
      <c r="C212" s="98"/>
      <c r="D212" s="98"/>
      <c r="E212" s="98"/>
      <c r="F212" s="28"/>
      <c r="G212" s="46" t="s">
        <v>111</v>
      </c>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97">
        <f>SUM(AF213+AF214+AF215)</f>
        <v>54055333</v>
      </c>
      <c r="AG212" s="97"/>
      <c r="AH212" s="97"/>
      <c r="AI212" s="97"/>
      <c r="AJ212" s="97"/>
      <c r="AK212" s="97"/>
      <c r="AL212" s="44"/>
      <c r="AM212" s="44"/>
      <c r="AN212" s="28"/>
      <c r="AO212" s="28"/>
      <c r="AP212" s="28"/>
      <c r="AQ212" s="28"/>
    </row>
    <row r="213" spans="1:43" ht="16.5">
      <c r="A213" s="100">
        <v>210201</v>
      </c>
      <c r="B213" s="100"/>
      <c r="C213" s="100"/>
      <c r="D213" s="100"/>
      <c r="E213" s="100"/>
      <c r="F213" s="28"/>
      <c r="G213" s="32" t="s">
        <v>201</v>
      </c>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101">
        <v>33291500</v>
      </c>
      <c r="AG213" s="101"/>
      <c r="AH213" s="101"/>
      <c r="AI213" s="101"/>
      <c r="AJ213" s="101"/>
      <c r="AK213" s="101"/>
      <c r="AL213" s="44"/>
      <c r="AM213" s="44"/>
      <c r="AN213" s="28"/>
      <c r="AO213" s="28"/>
      <c r="AP213" s="28"/>
      <c r="AQ213" s="28"/>
    </row>
    <row r="214" spans="1:43" ht="16.5">
      <c r="A214" s="94">
        <v>210202</v>
      </c>
      <c r="B214" s="94"/>
      <c r="C214" s="94"/>
      <c r="D214" s="94"/>
      <c r="E214" s="94"/>
      <c r="F214" s="28"/>
      <c r="G214" s="26" t="s">
        <v>51</v>
      </c>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101">
        <v>10835274</v>
      </c>
      <c r="AG214" s="101"/>
      <c r="AH214" s="101"/>
      <c r="AI214" s="101"/>
      <c r="AJ214" s="101"/>
      <c r="AK214" s="101"/>
      <c r="AL214" s="44"/>
      <c r="AM214" s="44"/>
      <c r="AN214" s="28"/>
      <c r="AO214" s="28"/>
      <c r="AP214" s="28"/>
      <c r="AQ214" s="28"/>
    </row>
    <row r="215" spans="1:43" ht="16.5">
      <c r="A215" s="94">
        <v>210203</v>
      </c>
      <c r="B215" s="94"/>
      <c r="C215" s="94"/>
      <c r="D215" s="94"/>
      <c r="E215" s="94"/>
      <c r="F215" s="28"/>
      <c r="G215" s="26" t="s">
        <v>109</v>
      </c>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101">
        <v>9928559</v>
      </c>
      <c r="AG215" s="101"/>
      <c r="AH215" s="101"/>
      <c r="AI215" s="101"/>
      <c r="AJ215" s="101"/>
      <c r="AK215" s="101"/>
      <c r="AL215" s="44"/>
      <c r="AM215" s="44"/>
      <c r="AN215" s="28"/>
      <c r="AO215" s="28"/>
      <c r="AP215" s="28"/>
      <c r="AQ215" s="28"/>
    </row>
    <row r="216" spans="1:43" ht="16.5">
      <c r="A216" s="23"/>
      <c r="B216" s="23"/>
      <c r="C216" s="23"/>
      <c r="D216" s="23"/>
      <c r="E216" s="23"/>
      <c r="F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44"/>
      <c r="AG216" s="44"/>
      <c r="AH216" s="44"/>
      <c r="AI216" s="44"/>
      <c r="AJ216" s="44"/>
      <c r="AK216" s="44"/>
      <c r="AL216" s="44"/>
      <c r="AM216" s="44"/>
      <c r="AN216" s="28"/>
      <c r="AO216" s="28"/>
      <c r="AP216" s="28"/>
      <c r="AQ216" s="28"/>
    </row>
    <row r="217" spans="1:43" ht="16.5">
      <c r="A217" s="95">
        <v>2103</v>
      </c>
      <c r="B217" s="95"/>
      <c r="C217" s="95"/>
      <c r="D217" s="95"/>
      <c r="E217" s="95"/>
      <c r="F217" s="28"/>
      <c r="G217" s="46" t="s">
        <v>112</v>
      </c>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97">
        <f>SUM(AF219+AF220+AF222+AF224+AF226)</f>
        <v>382973067</v>
      </c>
      <c r="AG217" s="97"/>
      <c r="AH217" s="97"/>
      <c r="AI217" s="97"/>
      <c r="AJ217" s="97"/>
      <c r="AK217" s="97"/>
      <c r="AL217" s="44"/>
      <c r="AM217" s="44"/>
      <c r="AN217" s="28"/>
      <c r="AO217" s="28"/>
      <c r="AP217" s="28"/>
      <c r="AQ217" s="28"/>
    </row>
    <row r="218" spans="1:43" ht="16.5">
      <c r="A218" s="23"/>
      <c r="B218" s="23"/>
      <c r="C218" s="23"/>
      <c r="D218" s="23"/>
      <c r="E218" s="23"/>
      <c r="F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36"/>
      <c r="AG218" s="36"/>
      <c r="AH218" s="36"/>
      <c r="AI218" s="36"/>
      <c r="AJ218" s="36"/>
      <c r="AK218" s="36"/>
      <c r="AL218" s="44"/>
      <c r="AM218" s="44"/>
      <c r="AN218" s="28"/>
      <c r="AO218" s="28"/>
      <c r="AP218" s="28"/>
      <c r="AQ218" s="28"/>
    </row>
    <row r="219" spans="1:43" ht="16.5">
      <c r="A219" s="94">
        <v>210301</v>
      </c>
      <c r="B219" s="94"/>
      <c r="C219" s="94"/>
      <c r="D219" s="94"/>
      <c r="E219" s="94"/>
      <c r="F219" s="28"/>
      <c r="G219" s="32" t="s">
        <v>201</v>
      </c>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101">
        <v>144145971</v>
      </c>
      <c r="AG219" s="101"/>
      <c r="AH219" s="101"/>
      <c r="AI219" s="101"/>
      <c r="AJ219" s="101"/>
      <c r="AK219" s="101"/>
      <c r="AL219" s="44"/>
      <c r="AM219" s="44"/>
      <c r="AN219" s="28"/>
      <c r="AO219" s="28"/>
      <c r="AP219" s="28"/>
      <c r="AQ219" s="28"/>
    </row>
    <row r="220" spans="1:43" ht="16.5">
      <c r="A220" s="94">
        <v>210302</v>
      </c>
      <c r="B220" s="94"/>
      <c r="C220" s="94"/>
      <c r="D220" s="94"/>
      <c r="E220" s="94"/>
      <c r="F220" s="28"/>
      <c r="G220" s="26" t="s">
        <v>51</v>
      </c>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101">
        <v>42039505</v>
      </c>
      <c r="AG220" s="101"/>
      <c r="AH220" s="101"/>
      <c r="AI220" s="101"/>
      <c r="AJ220" s="101"/>
      <c r="AK220" s="101"/>
      <c r="AL220" s="44"/>
      <c r="AM220" s="44"/>
      <c r="AN220" s="28"/>
      <c r="AO220" s="28"/>
      <c r="AP220" s="28"/>
      <c r="AQ220" s="28"/>
    </row>
    <row r="221" spans="1:43" ht="16.5" hidden="1">
      <c r="A221" s="23"/>
      <c r="B221" s="23"/>
      <c r="C221" s="23"/>
      <c r="D221" s="23"/>
      <c r="E221" s="23"/>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32"/>
      <c r="AG221" s="32"/>
      <c r="AH221" s="32"/>
      <c r="AI221" s="32"/>
      <c r="AJ221" s="32"/>
      <c r="AK221" s="32"/>
      <c r="AL221" s="28"/>
      <c r="AM221" s="28"/>
      <c r="AN221" s="28"/>
      <c r="AO221" s="28"/>
      <c r="AP221" s="28"/>
      <c r="AQ221" s="28"/>
    </row>
    <row r="222" spans="1:44" ht="16.5">
      <c r="A222" s="94">
        <v>210303</v>
      </c>
      <c r="B222" s="94"/>
      <c r="C222" s="94"/>
      <c r="D222" s="94"/>
      <c r="E222" s="94"/>
      <c r="F222" s="28"/>
      <c r="G222" s="26" t="s">
        <v>109</v>
      </c>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101">
        <v>156020858</v>
      </c>
      <c r="AG222" s="101"/>
      <c r="AH222" s="101"/>
      <c r="AI222" s="101"/>
      <c r="AJ222" s="101"/>
      <c r="AK222" s="101"/>
      <c r="AL222" s="28"/>
      <c r="AM222" s="44"/>
      <c r="AN222" s="44"/>
      <c r="AO222" s="44"/>
      <c r="AP222" s="44"/>
      <c r="AQ222" s="44"/>
      <c r="AR222" s="44"/>
    </row>
    <row r="223" spans="1:43" ht="16.5" hidden="1">
      <c r="A223" s="23"/>
      <c r="B223" s="23"/>
      <c r="C223" s="23"/>
      <c r="D223" s="23"/>
      <c r="E223" s="23"/>
      <c r="F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37"/>
      <c r="AG223" s="37"/>
      <c r="AH223" s="37"/>
      <c r="AI223" s="37"/>
      <c r="AJ223" s="37"/>
      <c r="AK223" s="37"/>
      <c r="AL223" s="28"/>
      <c r="AM223" s="28"/>
      <c r="AN223" s="28"/>
      <c r="AO223" s="28"/>
      <c r="AP223" s="28"/>
      <c r="AQ223" s="28"/>
    </row>
    <row r="224" spans="1:43" ht="16.5">
      <c r="A224" s="94">
        <v>210304</v>
      </c>
      <c r="B224" s="94"/>
      <c r="C224" s="94"/>
      <c r="D224" s="94"/>
      <c r="E224" s="94"/>
      <c r="F224" s="28"/>
      <c r="G224" s="26" t="s">
        <v>215</v>
      </c>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101">
        <v>39266733</v>
      </c>
      <c r="AG224" s="101"/>
      <c r="AH224" s="101"/>
      <c r="AI224" s="101"/>
      <c r="AJ224" s="101"/>
      <c r="AK224" s="101"/>
      <c r="AL224" s="28"/>
      <c r="AM224" s="28"/>
      <c r="AN224" s="28"/>
      <c r="AO224" s="28"/>
      <c r="AP224" s="28"/>
      <c r="AQ224" s="28"/>
    </row>
    <row r="225" spans="1:43" ht="16.5" hidden="1">
      <c r="A225" s="94"/>
      <c r="B225" s="94"/>
      <c r="C225" s="94"/>
      <c r="D225" s="94"/>
      <c r="E225" s="94"/>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32"/>
      <c r="AG225" s="32"/>
      <c r="AH225" s="32"/>
      <c r="AI225" s="32"/>
      <c r="AJ225" s="32"/>
      <c r="AK225" s="32"/>
      <c r="AL225" s="28"/>
      <c r="AM225" s="28"/>
      <c r="AN225" s="28"/>
      <c r="AO225" s="28"/>
      <c r="AP225" s="28"/>
      <c r="AQ225" s="28"/>
    </row>
    <row r="226" spans="1:43" ht="16.5">
      <c r="A226" s="94">
        <v>210305</v>
      </c>
      <c r="B226" s="94"/>
      <c r="C226" s="94"/>
      <c r="D226" s="94"/>
      <c r="E226" s="94"/>
      <c r="F226" s="28"/>
      <c r="G226" s="26" t="s">
        <v>88</v>
      </c>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101">
        <v>1500000</v>
      </c>
      <c r="AG226" s="101"/>
      <c r="AH226" s="101"/>
      <c r="AI226" s="101"/>
      <c r="AJ226" s="101"/>
      <c r="AK226" s="101"/>
      <c r="AL226" s="28"/>
      <c r="AM226" s="28"/>
      <c r="AN226" s="28"/>
      <c r="AO226" s="28"/>
      <c r="AP226" s="28"/>
      <c r="AQ226" s="28"/>
    </row>
    <row r="227" spans="1:43" ht="16.5">
      <c r="A227" s="27"/>
      <c r="B227" s="27"/>
      <c r="C227" s="27"/>
      <c r="D227" s="27"/>
      <c r="E227" s="27"/>
      <c r="F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row>
    <row r="228" spans="1:43" ht="16.5">
      <c r="A228" s="99" t="s">
        <v>93</v>
      </c>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28"/>
    </row>
    <row r="229" spans="1:43" ht="16.5">
      <c r="A229" s="99" t="s">
        <v>100</v>
      </c>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28"/>
    </row>
    <row r="230" spans="1:43" ht="16.5">
      <c r="A230" s="95">
        <v>22</v>
      </c>
      <c r="B230" s="95"/>
      <c r="C230" s="95"/>
      <c r="D230" s="95"/>
      <c r="E230" s="95"/>
      <c r="F230" s="28"/>
      <c r="G230" s="46" t="s">
        <v>99</v>
      </c>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97">
        <f>SUM(AF232+AF233+AF235)</f>
        <v>85000000</v>
      </c>
      <c r="AG230" s="97"/>
      <c r="AH230" s="97"/>
      <c r="AI230" s="97"/>
      <c r="AJ230" s="97"/>
      <c r="AK230" s="97"/>
      <c r="AL230" s="28"/>
      <c r="AM230" s="28"/>
      <c r="AN230" s="28"/>
      <c r="AO230" s="28"/>
      <c r="AP230" s="28"/>
      <c r="AQ230" s="28"/>
    </row>
    <row r="231" spans="1:43" ht="16.5">
      <c r="A231" s="25"/>
      <c r="B231" s="25"/>
      <c r="C231" s="25"/>
      <c r="D231" s="25"/>
      <c r="E231" s="25"/>
      <c r="F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32"/>
      <c r="AG231" s="32"/>
      <c r="AH231" s="32"/>
      <c r="AI231" s="32"/>
      <c r="AJ231" s="32"/>
      <c r="AK231" s="32"/>
      <c r="AL231" s="28"/>
      <c r="AM231" s="28"/>
      <c r="AN231" s="28"/>
      <c r="AO231" s="28"/>
      <c r="AP231" s="28"/>
      <c r="AQ231" s="28"/>
    </row>
    <row r="232" spans="1:43" ht="16.5">
      <c r="A232" s="94" t="s">
        <v>113</v>
      </c>
      <c r="B232" s="94"/>
      <c r="C232" s="94"/>
      <c r="D232" s="94"/>
      <c r="E232" s="94"/>
      <c r="F232" s="28"/>
      <c r="G232" s="32" t="s">
        <v>201</v>
      </c>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101">
        <v>32502683</v>
      </c>
      <c r="AG232" s="101"/>
      <c r="AH232" s="101"/>
      <c r="AI232" s="101"/>
      <c r="AJ232" s="101"/>
      <c r="AK232" s="101"/>
      <c r="AL232" s="28"/>
      <c r="AM232" s="28"/>
      <c r="AN232" s="28"/>
      <c r="AO232" s="28"/>
      <c r="AP232" s="28"/>
      <c r="AQ232" s="28"/>
    </row>
    <row r="233" spans="1:43" ht="16.5">
      <c r="A233" s="94" t="s">
        <v>225</v>
      </c>
      <c r="B233" s="94"/>
      <c r="C233" s="94"/>
      <c r="D233" s="94"/>
      <c r="E233" s="94"/>
      <c r="F233" s="28"/>
      <c r="G233" s="26" t="s">
        <v>52</v>
      </c>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101">
        <v>8218390</v>
      </c>
      <c r="AG233" s="101"/>
      <c r="AH233" s="101"/>
      <c r="AI233" s="101"/>
      <c r="AJ233" s="101"/>
      <c r="AK233" s="101"/>
      <c r="AL233" s="28"/>
      <c r="AM233" s="28"/>
      <c r="AN233" s="28"/>
      <c r="AO233" s="28"/>
      <c r="AP233" s="28"/>
      <c r="AQ233" s="28"/>
    </row>
    <row r="234" spans="2:43" ht="16.5" hidden="1">
      <c r="B234" s="27"/>
      <c r="C234" s="27"/>
      <c r="D234" s="27"/>
      <c r="E234" s="27"/>
      <c r="F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32"/>
      <c r="AG234" s="32"/>
      <c r="AH234" s="32"/>
      <c r="AI234" s="32"/>
      <c r="AJ234" s="32"/>
      <c r="AK234" s="32"/>
      <c r="AL234" s="28"/>
      <c r="AM234" s="28"/>
      <c r="AN234" s="28"/>
      <c r="AO234" s="28"/>
      <c r="AP234" s="28"/>
      <c r="AQ234" s="28"/>
    </row>
    <row r="235" spans="1:43" ht="16.5">
      <c r="A235" s="94" t="s">
        <v>226</v>
      </c>
      <c r="B235" s="94"/>
      <c r="C235" s="94"/>
      <c r="D235" s="94"/>
      <c r="E235" s="94"/>
      <c r="F235" s="28"/>
      <c r="G235" s="26" t="s">
        <v>109</v>
      </c>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101">
        <v>44278927</v>
      </c>
      <c r="AG235" s="101"/>
      <c r="AH235" s="101"/>
      <c r="AI235" s="101"/>
      <c r="AJ235" s="101"/>
      <c r="AK235" s="101"/>
      <c r="AL235" s="28"/>
      <c r="AM235" s="28"/>
      <c r="AN235" s="28"/>
      <c r="AO235" s="28"/>
      <c r="AP235" s="28"/>
      <c r="AQ235" s="28"/>
    </row>
    <row r="236" spans="2:43" ht="16.5">
      <c r="B236" s="27"/>
      <c r="C236" s="27"/>
      <c r="D236" s="27"/>
      <c r="E236" s="27"/>
      <c r="F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101"/>
      <c r="AG236" s="101"/>
      <c r="AH236" s="101"/>
      <c r="AI236" s="101"/>
      <c r="AJ236" s="101"/>
      <c r="AK236" s="101"/>
      <c r="AL236" s="28"/>
      <c r="AM236" s="28"/>
      <c r="AN236" s="28"/>
      <c r="AO236" s="28"/>
      <c r="AP236" s="28"/>
      <c r="AQ236" s="28"/>
    </row>
    <row r="237" spans="1:43" ht="16.5">
      <c r="A237" s="108" t="s">
        <v>98</v>
      </c>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row>
    <row r="238" spans="1:43" ht="16.5">
      <c r="A238" s="108" t="s">
        <v>115</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row>
    <row r="239" spans="1:43" ht="16.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row>
    <row r="240" spans="1:51" ht="16.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105" t="s">
        <v>53</v>
      </c>
      <c r="AG240" s="106"/>
      <c r="AH240" s="106"/>
      <c r="AI240" s="106"/>
      <c r="AJ240" s="106"/>
      <c r="AK240" s="106"/>
      <c r="AL240" s="106"/>
      <c r="AM240" s="106"/>
      <c r="AN240" s="106"/>
      <c r="AO240" s="106"/>
      <c r="AP240" s="106"/>
      <c r="AQ240" s="106"/>
      <c r="AR240" s="106"/>
      <c r="AS240" s="106"/>
      <c r="AT240" s="106"/>
      <c r="AU240" s="106"/>
      <c r="AV240" s="106"/>
      <c r="AW240" s="106"/>
      <c r="AX240" s="106"/>
      <c r="AY240" s="107"/>
    </row>
    <row r="241" spans="32:51" ht="16.5">
      <c r="AF241" s="77" t="s">
        <v>328</v>
      </c>
      <c r="AG241" s="78"/>
      <c r="AH241" s="78"/>
      <c r="AI241" s="78"/>
      <c r="AJ241" s="78"/>
      <c r="AK241" s="79"/>
      <c r="AL241" s="48"/>
      <c r="AM241" s="77" t="s">
        <v>54</v>
      </c>
      <c r="AN241" s="78"/>
      <c r="AO241" s="78"/>
      <c r="AP241" s="78"/>
      <c r="AQ241" s="78"/>
      <c r="AR241" s="79"/>
      <c r="AS241" s="49"/>
      <c r="AT241" s="102" t="s">
        <v>344</v>
      </c>
      <c r="AU241" s="103"/>
      <c r="AV241" s="103"/>
      <c r="AW241" s="103"/>
      <c r="AX241" s="103"/>
      <c r="AY241" s="104"/>
    </row>
    <row r="242" spans="1:51" ht="16.5">
      <c r="A242" s="95" t="s">
        <v>227</v>
      </c>
      <c r="B242" s="95"/>
      <c r="C242" s="95"/>
      <c r="D242" s="95"/>
      <c r="E242" s="46" t="s">
        <v>115</v>
      </c>
      <c r="AE242" s="50"/>
      <c r="AF242" s="114">
        <f>SUM(AF244+AF259+AF267+AF292+AF308+AF323+AF363)</f>
        <v>1663930646</v>
      </c>
      <c r="AG242" s="103"/>
      <c r="AH242" s="103"/>
      <c r="AI242" s="103"/>
      <c r="AJ242" s="103"/>
      <c r="AK242" s="104"/>
      <c r="AL242" s="50"/>
      <c r="AM242" s="114">
        <f>SUM(AM244+AM259+AM267+AM292+AM308+AM323+AM363)</f>
        <v>127606184</v>
      </c>
      <c r="AN242" s="103"/>
      <c r="AO242" s="103"/>
      <c r="AP242" s="103"/>
      <c r="AQ242" s="103"/>
      <c r="AR242" s="104"/>
      <c r="AS242" s="51"/>
      <c r="AT242" s="114">
        <f>SUM(AM242+AF242)</f>
        <v>1791536830</v>
      </c>
      <c r="AU242" s="115"/>
      <c r="AV242" s="115"/>
      <c r="AW242" s="115"/>
      <c r="AX242" s="115"/>
      <c r="AY242" s="72"/>
    </row>
    <row r="243" spans="1:51" ht="16.5">
      <c r="A243" s="52"/>
      <c r="B243" s="50"/>
      <c r="AE243" s="50"/>
      <c r="AF243" s="53"/>
      <c r="AG243" s="50"/>
      <c r="AH243" s="50"/>
      <c r="AI243" s="50"/>
      <c r="AJ243" s="50"/>
      <c r="AK243" s="50"/>
      <c r="AL243" s="50"/>
      <c r="AM243" s="96"/>
      <c r="AN243" s="96"/>
      <c r="AO243" s="96"/>
      <c r="AP243" s="96"/>
      <c r="AQ243" s="96"/>
      <c r="AR243" s="96"/>
      <c r="AT243" s="93"/>
      <c r="AU243" s="93"/>
      <c r="AV243" s="93"/>
      <c r="AW243" s="93"/>
      <c r="AX243" s="93"/>
      <c r="AY243" s="93"/>
    </row>
    <row r="244" spans="1:51" ht="16.5">
      <c r="A244" s="95" t="s">
        <v>228</v>
      </c>
      <c r="B244" s="95"/>
      <c r="C244" s="95"/>
      <c r="D244" s="95"/>
      <c r="E244" s="46" t="s">
        <v>116</v>
      </c>
      <c r="AE244" s="50"/>
      <c r="AF244" s="96">
        <f>SUM(AF247)</f>
        <v>80458098</v>
      </c>
      <c r="AG244" s="96"/>
      <c r="AH244" s="96"/>
      <c r="AI244" s="96"/>
      <c r="AJ244" s="96"/>
      <c r="AK244" s="96"/>
      <c r="AL244" s="50"/>
      <c r="AM244" s="96">
        <f>SUM(AM246)</f>
        <v>0</v>
      </c>
      <c r="AN244" s="96"/>
      <c r="AO244" s="96"/>
      <c r="AP244" s="96"/>
      <c r="AQ244" s="96"/>
      <c r="AR244" s="96"/>
      <c r="AS244" s="50"/>
      <c r="AT244" s="96">
        <f>SUM(AM244+AF244)</f>
        <v>80458098</v>
      </c>
      <c r="AU244" s="96"/>
      <c r="AV244" s="96"/>
      <c r="AW244" s="96"/>
      <c r="AX244" s="96"/>
      <c r="AY244" s="96"/>
    </row>
    <row r="245" spans="1:46" ht="16.5">
      <c r="A245" s="54"/>
      <c r="B245" s="50"/>
      <c r="AE245" s="50"/>
      <c r="AF245" s="96"/>
      <c r="AG245" s="96"/>
      <c r="AH245" s="96"/>
      <c r="AI245" s="96"/>
      <c r="AJ245" s="96"/>
      <c r="AK245" s="96"/>
      <c r="AL245" s="50"/>
      <c r="AM245" s="55"/>
      <c r="AN245" s="50"/>
      <c r="AO245" s="50"/>
      <c r="AP245" s="50"/>
      <c r="AQ245" s="50"/>
      <c r="AR245" s="50"/>
      <c r="AS245" s="50"/>
      <c r="AT245" s="50"/>
    </row>
    <row r="246" spans="1:45" ht="16.5">
      <c r="A246" s="95" t="s">
        <v>236</v>
      </c>
      <c r="B246" s="95"/>
      <c r="C246" s="95"/>
      <c r="D246" s="95"/>
      <c r="E246" s="56" t="s">
        <v>386</v>
      </c>
      <c r="G246" s="50"/>
      <c r="AE246" s="50"/>
      <c r="AL246" s="50"/>
      <c r="AM246" s="50"/>
      <c r="AN246" s="50"/>
      <c r="AO246" s="50"/>
      <c r="AP246" s="50"/>
      <c r="AQ246" s="50"/>
      <c r="AR246" s="50"/>
      <c r="AS246" s="50"/>
    </row>
    <row r="247" spans="1:51" ht="16.5">
      <c r="A247" s="30"/>
      <c r="B247" s="30"/>
      <c r="C247" s="30"/>
      <c r="D247" s="30"/>
      <c r="E247" s="56" t="s">
        <v>387</v>
      </c>
      <c r="G247" s="50"/>
      <c r="AE247" s="50"/>
      <c r="AF247" s="96">
        <f>SUM(AF248+AF251+AF255)</f>
        <v>80458098</v>
      </c>
      <c r="AG247" s="96"/>
      <c r="AH247" s="96"/>
      <c r="AI247" s="96"/>
      <c r="AJ247" s="96"/>
      <c r="AK247" s="96"/>
      <c r="AL247" s="50"/>
      <c r="AM247" s="50"/>
      <c r="AN247" s="50"/>
      <c r="AO247" s="50"/>
      <c r="AP247" s="50"/>
      <c r="AQ247" s="50"/>
      <c r="AR247" s="50"/>
      <c r="AS247" s="50"/>
      <c r="AT247" s="96">
        <f>SUM(AM246+AF247)</f>
        <v>80458098</v>
      </c>
      <c r="AU247" s="96"/>
      <c r="AV247" s="96"/>
      <c r="AW247" s="96"/>
      <c r="AX247" s="96"/>
      <c r="AY247" s="96"/>
    </row>
    <row r="248" spans="1:51" ht="16.5">
      <c r="A248" s="94" t="s">
        <v>237</v>
      </c>
      <c r="B248" s="94"/>
      <c r="C248" s="94"/>
      <c r="D248" s="94"/>
      <c r="E248" s="50" t="s">
        <v>55</v>
      </c>
      <c r="G248" s="50"/>
      <c r="AE248" s="50"/>
      <c r="AF248" s="93">
        <v>32968677</v>
      </c>
      <c r="AG248" s="93"/>
      <c r="AH248" s="93"/>
      <c r="AI248" s="93"/>
      <c r="AJ248" s="93"/>
      <c r="AK248" s="93"/>
      <c r="AL248" s="50"/>
      <c r="AM248" s="93">
        <f>SUM(AM249:AR250)</f>
        <v>0</v>
      </c>
      <c r="AN248" s="93"/>
      <c r="AO248" s="93"/>
      <c r="AP248" s="93"/>
      <c r="AQ248" s="93"/>
      <c r="AR248" s="93"/>
      <c r="AS248" s="50"/>
      <c r="AT248" s="93">
        <f>SUM(AM248+AF248)</f>
        <v>32968677</v>
      </c>
      <c r="AU248" s="93"/>
      <c r="AV248" s="93"/>
      <c r="AW248" s="93"/>
      <c r="AX248" s="93"/>
      <c r="AY248" s="93"/>
    </row>
    <row r="249" spans="1:46" ht="16.5" hidden="1">
      <c r="A249" s="94" t="s">
        <v>238</v>
      </c>
      <c r="B249" s="94"/>
      <c r="C249" s="94"/>
      <c r="D249" s="94"/>
      <c r="E249" s="50" t="s">
        <v>239</v>
      </c>
      <c r="G249" s="50"/>
      <c r="AE249" s="50"/>
      <c r="AF249" s="93">
        <v>12000000</v>
      </c>
      <c r="AG249" s="93"/>
      <c r="AH249" s="93"/>
      <c r="AI249" s="93"/>
      <c r="AJ249" s="93"/>
      <c r="AK249" s="93"/>
      <c r="AL249" s="50"/>
      <c r="AM249" s="47"/>
      <c r="AN249" s="47"/>
      <c r="AO249" s="47"/>
      <c r="AP249" s="47"/>
      <c r="AQ249" s="47"/>
      <c r="AR249" s="47"/>
      <c r="AS249" s="50"/>
      <c r="AT249" s="50"/>
    </row>
    <row r="250" spans="1:46" ht="16.5" hidden="1">
      <c r="A250" s="94" t="s">
        <v>240</v>
      </c>
      <c r="B250" s="94"/>
      <c r="C250" s="94"/>
      <c r="D250" s="94"/>
      <c r="E250" s="50" t="s">
        <v>241</v>
      </c>
      <c r="G250" s="50"/>
      <c r="AE250" s="50"/>
      <c r="AF250" s="93">
        <v>5000000</v>
      </c>
      <c r="AG250" s="93"/>
      <c r="AH250" s="93"/>
      <c r="AI250" s="93"/>
      <c r="AJ250" s="93"/>
      <c r="AK250" s="93"/>
      <c r="AL250" s="50"/>
      <c r="AM250" s="53"/>
      <c r="AN250" s="50"/>
      <c r="AO250" s="50"/>
      <c r="AP250" s="50"/>
      <c r="AQ250" s="50"/>
      <c r="AR250" s="50"/>
      <c r="AS250" s="50"/>
      <c r="AT250" s="50"/>
    </row>
    <row r="251" spans="1:51" ht="16.5">
      <c r="A251" s="94" t="s">
        <v>242</v>
      </c>
      <c r="B251" s="94"/>
      <c r="C251" s="94"/>
      <c r="D251" s="94"/>
      <c r="E251" s="50" t="s">
        <v>243</v>
      </c>
      <c r="G251" s="50"/>
      <c r="AE251" s="50"/>
      <c r="AF251" s="93">
        <f>SUM(AF252:AK254)</f>
        <v>35000000</v>
      </c>
      <c r="AG251" s="93"/>
      <c r="AH251" s="93"/>
      <c r="AI251" s="93"/>
      <c r="AJ251" s="93"/>
      <c r="AK251" s="93"/>
      <c r="AL251" s="50"/>
      <c r="AM251" s="93">
        <f>SUM(AM252:AR254)</f>
        <v>0</v>
      </c>
      <c r="AN251" s="93"/>
      <c r="AO251" s="93"/>
      <c r="AP251" s="93"/>
      <c r="AQ251" s="93"/>
      <c r="AR251" s="93"/>
      <c r="AS251" s="50"/>
      <c r="AT251" s="93">
        <f>SUM(AM251+AF251)</f>
        <v>35000000</v>
      </c>
      <c r="AU251" s="93"/>
      <c r="AV251" s="93"/>
      <c r="AW251" s="93"/>
      <c r="AX251" s="93"/>
      <c r="AY251" s="93"/>
    </row>
    <row r="252" spans="1:46" ht="16.5" hidden="1">
      <c r="A252" s="94" t="s">
        <v>244</v>
      </c>
      <c r="B252" s="94"/>
      <c r="C252" s="94"/>
      <c r="D252" s="94"/>
      <c r="E252" s="50" t="s">
        <v>245</v>
      </c>
      <c r="G252" s="50"/>
      <c r="AE252" s="50"/>
      <c r="AF252" s="93">
        <v>10000000</v>
      </c>
      <c r="AG252" s="93"/>
      <c r="AH252" s="93"/>
      <c r="AI252" s="93"/>
      <c r="AJ252" s="93"/>
      <c r="AK252" s="93"/>
      <c r="AL252" s="50"/>
      <c r="AM252" s="93"/>
      <c r="AN252" s="93"/>
      <c r="AO252" s="93"/>
      <c r="AP252" s="93"/>
      <c r="AQ252" s="93"/>
      <c r="AR252" s="93"/>
      <c r="AS252" s="50"/>
      <c r="AT252" s="50"/>
    </row>
    <row r="253" spans="1:46" ht="16.5" hidden="1">
      <c r="A253" s="94" t="s">
        <v>246</v>
      </c>
      <c r="B253" s="94"/>
      <c r="C253" s="94"/>
      <c r="D253" s="94"/>
      <c r="E253" s="50" t="s">
        <v>247</v>
      </c>
      <c r="G253" s="50"/>
      <c r="AE253" s="50"/>
      <c r="AF253" s="93">
        <v>10000000</v>
      </c>
      <c r="AG253" s="93"/>
      <c r="AH253" s="93"/>
      <c r="AI253" s="93"/>
      <c r="AJ253" s="93"/>
      <c r="AK253" s="93"/>
      <c r="AL253" s="50"/>
      <c r="AM253" s="93"/>
      <c r="AN253" s="93"/>
      <c r="AO253" s="93"/>
      <c r="AP253" s="93"/>
      <c r="AQ253" s="93"/>
      <c r="AR253" s="93"/>
      <c r="AS253" s="50"/>
      <c r="AT253" s="50"/>
    </row>
    <row r="254" spans="1:46" ht="16.5" hidden="1">
      <c r="A254" s="94" t="s">
        <v>248</v>
      </c>
      <c r="B254" s="94"/>
      <c r="C254" s="94"/>
      <c r="D254" s="94"/>
      <c r="E254" s="50" t="s">
        <v>117</v>
      </c>
      <c r="G254" s="50"/>
      <c r="AE254" s="50"/>
      <c r="AF254" s="93">
        <v>15000000</v>
      </c>
      <c r="AG254" s="93"/>
      <c r="AH254" s="93"/>
      <c r="AI254" s="93"/>
      <c r="AJ254" s="93"/>
      <c r="AK254" s="93"/>
      <c r="AL254" s="50"/>
      <c r="AM254" s="93"/>
      <c r="AN254" s="93"/>
      <c r="AO254" s="93"/>
      <c r="AP254" s="93"/>
      <c r="AQ254" s="93"/>
      <c r="AR254" s="93"/>
      <c r="AS254" s="50"/>
      <c r="AT254" s="50"/>
    </row>
    <row r="255" spans="1:51" ht="16.5">
      <c r="A255" s="94" t="s">
        <v>249</v>
      </c>
      <c r="B255" s="94"/>
      <c r="C255" s="94"/>
      <c r="D255" s="94"/>
      <c r="E255" s="50" t="s">
        <v>250</v>
      </c>
      <c r="G255" s="50"/>
      <c r="AE255" s="50"/>
      <c r="AF255" s="93">
        <f>SUM(AF256:AK257)</f>
        <v>12489421</v>
      </c>
      <c r="AG255" s="93"/>
      <c r="AH255" s="93"/>
      <c r="AI255" s="93"/>
      <c r="AJ255" s="93"/>
      <c r="AK255" s="93"/>
      <c r="AL255" s="50"/>
      <c r="AM255" s="93">
        <f>SUM(AM256:AR257)</f>
        <v>0</v>
      </c>
      <c r="AN255" s="93"/>
      <c r="AO255" s="93"/>
      <c r="AP255" s="93"/>
      <c r="AQ255" s="93"/>
      <c r="AR255" s="93"/>
      <c r="AS255" s="50"/>
      <c r="AT255" s="93">
        <f>SUM(AM255+AF255)</f>
        <v>12489421</v>
      </c>
      <c r="AU255" s="93"/>
      <c r="AV255" s="93"/>
      <c r="AW255" s="93"/>
      <c r="AX255" s="93"/>
      <c r="AY255" s="93"/>
    </row>
    <row r="256" spans="1:46" ht="16.5" hidden="1">
      <c r="A256" s="94" t="s">
        <v>251</v>
      </c>
      <c r="B256" s="94"/>
      <c r="C256" s="94"/>
      <c r="D256" s="94"/>
      <c r="E256" s="50" t="s">
        <v>388</v>
      </c>
      <c r="G256" s="50"/>
      <c r="AE256" s="50"/>
      <c r="AF256" s="93">
        <v>8000000</v>
      </c>
      <c r="AG256" s="93"/>
      <c r="AH256" s="93"/>
      <c r="AI256" s="93"/>
      <c r="AJ256" s="93"/>
      <c r="AK256" s="93"/>
      <c r="AL256" s="50"/>
      <c r="AM256" s="93"/>
      <c r="AN256" s="93"/>
      <c r="AO256" s="93"/>
      <c r="AP256" s="93"/>
      <c r="AQ256" s="93"/>
      <c r="AR256" s="93"/>
      <c r="AS256" s="50"/>
      <c r="AT256" s="50"/>
    </row>
    <row r="257" spans="1:46" ht="16.5" hidden="1">
      <c r="A257" s="94" t="s">
        <v>252</v>
      </c>
      <c r="B257" s="94"/>
      <c r="C257" s="94"/>
      <c r="D257" s="94"/>
      <c r="E257" s="50" t="s">
        <v>253</v>
      </c>
      <c r="G257" s="50"/>
      <c r="AE257" s="50"/>
      <c r="AF257" s="93">
        <v>4489421</v>
      </c>
      <c r="AG257" s="93"/>
      <c r="AH257" s="93"/>
      <c r="AI257" s="93"/>
      <c r="AJ257" s="93"/>
      <c r="AK257" s="93"/>
      <c r="AL257" s="50"/>
      <c r="AM257" s="93"/>
      <c r="AN257" s="93"/>
      <c r="AO257" s="93"/>
      <c r="AP257" s="93"/>
      <c r="AQ257" s="93"/>
      <c r="AR257" s="93"/>
      <c r="AS257" s="50"/>
      <c r="AT257" s="50"/>
    </row>
    <row r="258" spans="1:46" ht="16.5">
      <c r="A258" s="52"/>
      <c r="B258" s="50"/>
      <c r="E258" s="50"/>
      <c r="G258" s="50"/>
      <c r="AE258" s="50"/>
      <c r="AF258" s="93"/>
      <c r="AG258" s="93"/>
      <c r="AH258" s="93"/>
      <c r="AI258" s="93"/>
      <c r="AJ258" s="93"/>
      <c r="AK258" s="93"/>
      <c r="AL258" s="50"/>
      <c r="AM258" s="93"/>
      <c r="AN258" s="93"/>
      <c r="AO258" s="93"/>
      <c r="AP258" s="93"/>
      <c r="AQ258" s="93"/>
      <c r="AR258" s="93"/>
      <c r="AS258" s="50"/>
      <c r="AT258" s="50"/>
    </row>
    <row r="259" spans="1:51" ht="16.5">
      <c r="A259" s="95" t="s">
        <v>229</v>
      </c>
      <c r="B259" s="95"/>
      <c r="C259" s="95"/>
      <c r="D259" s="95"/>
      <c r="E259" s="56" t="s">
        <v>118</v>
      </c>
      <c r="G259" s="50"/>
      <c r="AE259" s="50"/>
      <c r="AF259" s="96">
        <f>SUM(AF261)</f>
        <v>804387627</v>
      </c>
      <c r="AG259" s="96"/>
      <c r="AH259" s="96"/>
      <c r="AI259" s="96"/>
      <c r="AJ259" s="96"/>
      <c r="AK259" s="96"/>
      <c r="AL259" s="50"/>
      <c r="AM259" s="96">
        <f>SUM(AM261)</f>
        <v>0</v>
      </c>
      <c r="AN259" s="96"/>
      <c r="AO259" s="96"/>
      <c r="AP259" s="96"/>
      <c r="AQ259" s="96"/>
      <c r="AR259" s="96"/>
      <c r="AS259" s="50"/>
      <c r="AT259" s="96">
        <f>SUM(AM259+AF259)</f>
        <v>804387627</v>
      </c>
      <c r="AU259" s="96"/>
      <c r="AV259" s="96"/>
      <c r="AW259" s="96"/>
      <c r="AX259" s="96"/>
      <c r="AY259" s="96"/>
    </row>
    <row r="260" spans="1:46" ht="16.5">
      <c r="A260" s="54"/>
      <c r="B260" s="50"/>
      <c r="E260" s="50"/>
      <c r="G260" s="50"/>
      <c r="AE260" s="50"/>
      <c r="AF260" s="101"/>
      <c r="AG260" s="101"/>
      <c r="AH260" s="101"/>
      <c r="AI260" s="101"/>
      <c r="AJ260" s="101"/>
      <c r="AK260" s="101"/>
      <c r="AL260" s="50"/>
      <c r="AM260" s="96"/>
      <c r="AN260" s="96"/>
      <c r="AO260" s="96"/>
      <c r="AP260" s="96"/>
      <c r="AQ260" s="96"/>
      <c r="AR260" s="96"/>
      <c r="AS260" s="50"/>
      <c r="AT260" s="50"/>
    </row>
    <row r="261" spans="1:51" ht="16.5">
      <c r="A261" s="95" t="s">
        <v>254</v>
      </c>
      <c r="B261" s="95"/>
      <c r="C261" s="95"/>
      <c r="D261" s="95"/>
      <c r="E261" s="56" t="s">
        <v>255</v>
      </c>
      <c r="G261" s="50"/>
      <c r="AE261" s="50"/>
      <c r="AF261" s="96">
        <f>SUM(AF262+AF264)</f>
        <v>804387627</v>
      </c>
      <c r="AG261" s="96"/>
      <c r="AH261" s="96"/>
      <c r="AI261" s="96"/>
      <c r="AJ261" s="96"/>
      <c r="AK261" s="96"/>
      <c r="AL261" s="50"/>
      <c r="AM261" s="96">
        <f>SUM(AM262+AM264)</f>
        <v>0</v>
      </c>
      <c r="AN261" s="96"/>
      <c r="AO261" s="96"/>
      <c r="AP261" s="96"/>
      <c r="AQ261" s="96"/>
      <c r="AR261" s="96"/>
      <c r="AS261" s="50"/>
      <c r="AT261" s="96">
        <f>SUM(AM261+AF261)</f>
        <v>804387627</v>
      </c>
      <c r="AU261" s="96"/>
      <c r="AV261" s="96"/>
      <c r="AW261" s="96"/>
      <c r="AX261" s="96"/>
      <c r="AY261" s="96"/>
    </row>
    <row r="262" spans="1:51" ht="16.5">
      <c r="A262" s="94" t="s">
        <v>256</v>
      </c>
      <c r="B262" s="94"/>
      <c r="C262" s="94"/>
      <c r="D262" s="94"/>
      <c r="E262" s="50" t="s">
        <v>56</v>
      </c>
      <c r="G262" s="50"/>
      <c r="AE262" s="50"/>
      <c r="AF262" s="93">
        <f>SUM(AF263)</f>
        <v>782425277</v>
      </c>
      <c r="AG262" s="93"/>
      <c r="AH262" s="93"/>
      <c r="AI262" s="93"/>
      <c r="AJ262" s="93"/>
      <c r="AK262" s="93"/>
      <c r="AL262" s="50"/>
      <c r="AM262" s="93">
        <f>SUM(AM263)</f>
        <v>0</v>
      </c>
      <c r="AN262" s="93"/>
      <c r="AO262" s="93"/>
      <c r="AP262" s="93"/>
      <c r="AQ262" s="93"/>
      <c r="AR262" s="93"/>
      <c r="AS262" s="50"/>
      <c r="AT262" s="93">
        <f>SUM(AM262+AF262)</f>
        <v>782425277</v>
      </c>
      <c r="AU262" s="93"/>
      <c r="AV262" s="93"/>
      <c r="AW262" s="93"/>
      <c r="AX262" s="93"/>
      <c r="AY262" s="93"/>
    </row>
    <row r="263" spans="1:46" ht="16.5" hidden="1">
      <c r="A263" s="94" t="s">
        <v>257</v>
      </c>
      <c r="B263" s="94"/>
      <c r="C263" s="94"/>
      <c r="D263" s="94"/>
      <c r="E263" s="50" t="s">
        <v>258</v>
      </c>
      <c r="G263" s="50"/>
      <c r="AE263" s="50"/>
      <c r="AF263" s="93">
        <v>782425277</v>
      </c>
      <c r="AG263" s="93"/>
      <c r="AH263" s="93"/>
      <c r="AI263" s="93"/>
      <c r="AJ263" s="93"/>
      <c r="AK263" s="93"/>
      <c r="AL263" s="50"/>
      <c r="AM263" s="93"/>
      <c r="AN263" s="93"/>
      <c r="AO263" s="93"/>
      <c r="AP263" s="93"/>
      <c r="AQ263" s="93"/>
      <c r="AR263" s="93"/>
      <c r="AS263" s="50"/>
      <c r="AT263" s="50"/>
    </row>
    <row r="264" spans="1:51" ht="16.5">
      <c r="A264" s="94" t="s">
        <v>260</v>
      </c>
      <c r="B264" s="94"/>
      <c r="C264" s="94"/>
      <c r="D264" s="94"/>
      <c r="E264" s="50" t="s">
        <v>259</v>
      </c>
      <c r="G264" s="50"/>
      <c r="AE264" s="50"/>
      <c r="AF264" s="93">
        <f>SUM(AF265:AF265)</f>
        <v>21962350</v>
      </c>
      <c r="AG264" s="93"/>
      <c r="AH264" s="93"/>
      <c r="AI264" s="93"/>
      <c r="AJ264" s="93"/>
      <c r="AK264" s="93"/>
      <c r="AL264" s="50"/>
      <c r="AM264" s="93">
        <f>SUM(AM265:AM265)</f>
        <v>0</v>
      </c>
      <c r="AN264" s="93"/>
      <c r="AO264" s="93"/>
      <c r="AP264" s="93"/>
      <c r="AQ264" s="93"/>
      <c r="AR264" s="93"/>
      <c r="AS264" s="50"/>
      <c r="AT264" s="93">
        <f>SUM(AM264+AF264)</f>
        <v>21962350</v>
      </c>
      <c r="AU264" s="93"/>
      <c r="AV264" s="93"/>
      <c r="AW264" s="93"/>
      <c r="AX264" s="93"/>
      <c r="AY264" s="93"/>
    </row>
    <row r="265" spans="1:46" ht="16.5" hidden="1">
      <c r="A265" s="94" t="s">
        <v>261</v>
      </c>
      <c r="B265" s="94"/>
      <c r="C265" s="94"/>
      <c r="D265" s="94"/>
      <c r="E265" s="50" t="s">
        <v>213</v>
      </c>
      <c r="G265" s="50"/>
      <c r="AE265" s="50"/>
      <c r="AF265" s="93">
        <v>21962350</v>
      </c>
      <c r="AG265" s="93"/>
      <c r="AH265" s="93"/>
      <c r="AI265" s="93"/>
      <c r="AJ265" s="93"/>
      <c r="AK265" s="93"/>
      <c r="AL265" s="50"/>
      <c r="AM265" s="93"/>
      <c r="AN265" s="93"/>
      <c r="AO265" s="93"/>
      <c r="AP265" s="93"/>
      <c r="AQ265" s="93"/>
      <c r="AR265" s="93"/>
      <c r="AS265" s="50"/>
      <c r="AT265" s="50"/>
    </row>
    <row r="266" spans="1:46" ht="16.5">
      <c r="A266" s="54"/>
      <c r="B266" s="50"/>
      <c r="E266" s="50"/>
      <c r="G266" s="50"/>
      <c r="AE266" s="50"/>
      <c r="AF266" s="96"/>
      <c r="AG266" s="96"/>
      <c r="AH266" s="96"/>
      <c r="AI266" s="96"/>
      <c r="AJ266" s="96"/>
      <c r="AK266" s="96"/>
      <c r="AL266" s="50"/>
      <c r="AM266" s="96"/>
      <c r="AN266" s="96"/>
      <c r="AO266" s="96"/>
      <c r="AP266" s="96"/>
      <c r="AQ266" s="96"/>
      <c r="AR266" s="96"/>
      <c r="AS266" s="50"/>
      <c r="AT266" s="50"/>
    </row>
    <row r="267" spans="1:51" ht="16.5">
      <c r="A267" s="95" t="s">
        <v>230</v>
      </c>
      <c r="B267" s="95"/>
      <c r="C267" s="95"/>
      <c r="D267" s="95"/>
      <c r="E267" s="56" t="s">
        <v>119</v>
      </c>
      <c r="G267" s="50"/>
      <c r="AE267" s="50"/>
      <c r="AF267" s="96">
        <f>SUM(AF271+AF278+AF285+AF288)</f>
        <v>335190025</v>
      </c>
      <c r="AG267" s="96"/>
      <c r="AH267" s="96"/>
      <c r="AI267" s="96"/>
      <c r="AJ267" s="96"/>
      <c r="AK267" s="96"/>
      <c r="AL267" s="50"/>
      <c r="AM267" s="96">
        <f>SUM(AM271+AM278+AM285+AM288)</f>
        <v>0</v>
      </c>
      <c r="AN267" s="96"/>
      <c r="AO267" s="96"/>
      <c r="AP267" s="96"/>
      <c r="AQ267" s="96"/>
      <c r="AR267" s="96"/>
      <c r="AS267" s="50"/>
      <c r="AT267" s="96">
        <f>SUM(AM267+AF267)</f>
        <v>335190025</v>
      </c>
      <c r="AU267" s="96"/>
      <c r="AV267" s="96"/>
      <c r="AW267" s="96"/>
      <c r="AX267" s="96"/>
      <c r="AY267" s="96"/>
    </row>
    <row r="268" spans="1:46" ht="16.5">
      <c r="A268" s="54"/>
      <c r="B268" s="50"/>
      <c r="E268" s="50"/>
      <c r="G268" s="50"/>
      <c r="AE268" s="50"/>
      <c r="AF268" s="96"/>
      <c r="AG268" s="96"/>
      <c r="AH268" s="96"/>
      <c r="AI268" s="96"/>
      <c r="AJ268" s="96"/>
      <c r="AK268" s="96"/>
      <c r="AL268" s="50"/>
      <c r="AM268" s="96"/>
      <c r="AN268" s="96"/>
      <c r="AO268" s="96"/>
      <c r="AP268" s="96"/>
      <c r="AQ268" s="96"/>
      <c r="AR268" s="96"/>
      <c r="AS268" s="50"/>
      <c r="AT268" s="50"/>
    </row>
    <row r="269" spans="1:51" ht="16.5">
      <c r="A269" s="95" t="s">
        <v>262</v>
      </c>
      <c r="B269" s="95"/>
      <c r="C269" s="95"/>
      <c r="D269" s="95"/>
      <c r="E269" s="56" t="s">
        <v>57</v>
      </c>
      <c r="G269" s="50"/>
      <c r="AE269" s="50"/>
      <c r="AF269" s="96">
        <f>SUM(AF272:AK277)</f>
        <v>152000000</v>
      </c>
      <c r="AG269" s="96"/>
      <c r="AH269" s="96"/>
      <c r="AI269" s="96"/>
      <c r="AJ269" s="96"/>
      <c r="AK269" s="96"/>
      <c r="AL269" s="50"/>
      <c r="AM269" s="96">
        <f>SUM(AM272:AR277)</f>
        <v>0</v>
      </c>
      <c r="AN269" s="96"/>
      <c r="AO269" s="96"/>
      <c r="AP269" s="96"/>
      <c r="AQ269" s="96"/>
      <c r="AR269" s="96"/>
      <c r="AS269" s="50"/>
      <c r="AT269" s="96">
        <f>SUM(AM269+AF269)</f>
        <v>152000000</v>
      </c>
      <c r="AU269" s="96"/>
      <c r="AV269" s="96"/>
      <c r="AW269" s="96"/>
      <c r="AX269" s="96"/>
      <c r="AY269" s="96"/>
    </row>
    <row r="270" spans="1:46" ht="16.5">
      <c r="A270" s="94" t="s">
        <v>263</v>
      </c>
      <c r="B270" s="94"/>
      <c r="C270" s="94"/>
      <c r="D270" s="94"/>
      <c r="E270" s="50" t="s">
        <v>265</v>
      </c>
      <c r="G270" s="50"/>
      <c r="AE270" s="50"/>
      <c r="AF270" s="47"/>
      <c r="AG270" s="47"/>
      <c r="AH270" s="47"/>
      <c r="AI270" s="47"/>
      <c r="AJ270" s="47"/>
      <c r="AK270" s="47"/>
      <c r="AL270" s="50"/>
      <c r="AM270" s="47"/>
      <c r="AN270" s="47"/>
      <c r="AO270" s="47"/>
      <c r="AP270" s="47"/>
      <c r="AQ270" s="47"/>
      <c r="AR270" s="47"/>
      <c r="AS270" s="50"/>
      <c r="AT270" s="50"/>
    </row>
    <row r="271" spans="1:51" ht="16.5">
      <c r="A271" s="23"/>
      <c r="B271" s="23"/>
      <c r="C271" s="23"/>
      <c r="D271" s="23"/>
      <c r="E271" s="50" t="s">
        <v>264</v>
      </c>
      <c r="G271" s="50"/>
      <c r="AE271" s="50"/>
      <c r="AF271" s="93">
        <f>SUM(AF272:AK277)</f>
        <v>152000000</v>
      </c>
      <c r="AG271" s="93"/>
      <c r="AH271" s="93"/>
      <c r="AI271" s="93"/>
      <c r="AJ271" s="93"/>
      <c r="AK271" s="93"/>
      <c r="AL271" s="50"/>
      <c r="AM271" s="93">
        <f>SUM(AM272:AR277)</f>
        <v>0</v>
      </c>
      <c r="AN271" s="93"/>
      <c r="AO271" s="93"/>
      <c r="AP271" s="93"/>
      <c r="AQ271" s="93"/>
      <c r="AR271" s="93"/>
      <c r="AS271" s="50"/>
      <c r="AT271" s="93">
        <f>SUM(AM271+AF271)</f>
        <v>152000000</v>
      </c>
      <c r="AU271" s="93"/>
      <c r="AV271" s="93"/>
      <c r="AW271" s="93"/>
      <c r="AX271" s="93"/>
      <c r="AY271" s="93"/>
    </row>
    <row r="272" spans="1:46" ht="16.5" hidden="1">
      <c r="A272" s="94" t="s">
        <v>285</v>
      </c>
      <c r="B272" s="94"/>
      <c r="C272" s="94"/>
      <c r="D272" s="94"/>
      <c r="E272" s="50" t="s">
        <v>58</v>
      </c>
      <c r="G272" s="50"/>
      <c r="AE272" s="50"/>
      <c r="AF272" s="93">
        <v>48000000</v>
      </c>
      <c r="AG272" s="93"/>
      <c r="AH272" s="93"/>
      <c r="AI272" s="93"/>
      <c r="AJ272" s="93"/>
      <c r="AK272" s="93"/>
      <c r="AL272" s="50"/>
      <c r="AM272" s="93"/>
      <c r="AN272" s="93"/>
      <c r="AO272" s="93"/>
      <c r="AP272" s="93"/>
      <c r="AQ272" s="93"/>
      <c r="AR272" s="93"/>
      <c r="AS272" s="50"/>
      <c r="AT272" s="50"/>
    </row>
    <row r="273" spans="1:46" ht="16.5" hidden="1">
      <c r="A273" s="94" t="s">
        <v>286</v>
      </c>
      <c r="B273" s="94"/>
      <c r="C273" s="94"/>
      <c r="D273" s="94"/>
      <c r="E273" s="50" t="s">
        <v>281</v>
      </c>
      <c r="G273" s="50"/>
      <c r="AE273" s="50"/>
      <c r="AF273" s="93">
        <v>20000000</v>
      </c>
      <c r="AG273" s="93"/>
      <c r="AH273" s="93"/>
      <c r="AI273" s="93"/>
      <c r="AJ273" s="93"/>
      <c r="AK273" s="93"/>
      <c r="AL273" s="50"/>
      <c r="AM273" s="93"/>
      <c r="AN273" s="93"/>
      <c r="AO273" s="93"/>
      <c r="AP273" s="93"/>
      <c r="AQ273" s="93"/>
      <c r="AR273" s="93"/>
      <c r="AS273" s="50"/>
      <c r="AT273" s="50"/>
    </row>
    <row r="274" spans="1:46" ht="16.5" hidden="1">
      <c r="A274" s="94" t="s">
        <v>287</v>
      </c>
      <c r="B274" s="94"/>
      <c r="C274" s="94"/>
      <c r="D274" s="94"/>
      <c r="E274" s="50" t="s">
        <v>282</v>
      </c>
      <c r="G274" s="50"/>
      <c r="AE274" s="50"/>
      <c r="AF274" s="93">
        <v>10000000</v>
      </c>
      <c r="AG274" s="93"/>
      <c r="AH274" s="93"/>
      <c r="AI274" s="93"/>
      <c r="AJ274" s="93"/>
      <c r="AK274" s="93"/>
      <c r="AL274" s="50"/>
      <c r="AM274" s="93"/>
      <c r="AN274" s="93"/>
      <c r="AO274" s="93"/>
      <c r="AP274" s="93"/>
      <c r="AQ274" s="93"/>
      <c r="AR274" s="93"/>
      <c r="AS274" s="50"/>
      <c r="AT274" s="50"/>
    </row>
    <row r="275" spans="1:46" ht="16.5" hidden="1">
      <c r="A275" s="94" t="s">
        <v>288</v>
      </c>
      <c r="B275" s="94"/>
      <c r="C275" s="94"/>
      <c r="D275" s="94"/>
      <c r="E275" s="50" t="s">
        <v>283</v>
      </c>
      <c r="G275" s="50"/>
      <c r="AE275" s="50"/>
      <c r="AF275" s="93">
        <v>9000000</v>
      </c>
      <c r="AG275" s="93"/>
      <c r="AH275" s="93"/>
      <c r="AI275" s="93"/>
      <c r="AJ275" s="93"/>
      <c r="AK275" s="93"/>
      <c r="AL275" s="50"/>
      <c r="AM275" s="93"/>
      <c r="AN275" s="93"/>
      <c r="AO275" s="93"/>
      <c r="AP275" s="93"/>
      <c r="AQ275" s="93"/>
      <c r="AR275" s="93"/>
      <c r="AS275" s="50"/>
      <c r="AT275" s="50"/>
    </row>
    <row r="276" spans="1:46" ht="16.5" hidden="1">
      <c r="A276" s="94" t="s">
        <v>289</v>
      </c>
      <c r="B276" s="94"/>
      <c r="C276" s="94"/>
      <c r="D276" s="94"/>
      <c r="E276" s="50" t="s">
        <v>284</v>
      </c>
      <c r="G276" s="50"/>
      <c r="AE276" s="50"/>
      <c r="AF276" s="93">
        <v>5000000</v>
      </c>
      <c r="AG276" s="93"/>
      <c r="AH276" s="93"/>
      <c r="AI276" s="93"/>
      <c r="AJ276" s="93"/>
      <c r="AK276" s="93"/>
      <c r="AL276" s="50"/>
      <c r="AM276" s="93"/>
      <c r="AN276" s="93"/>
      <c r="AO276" s="93"/>
      <c r="AP276" s="93"/>
      <c r="AQ276" s="93"/>
      <c r="AR276" s="93"/>
      <c r="AS276" s="50"/>
      <c r="AT276" s="50"/>
    </row>
    <row r="277" spans="1:46" ht="16.5" hidden="1">
      <c r="A277" s="94" t="s">
        <v>322</v>
      </c>
      <c r="B277" s="94"/>
      <c r="C277" s="94"/>
      <c r="D277" s="94"/>
      <c r="E277" s="50" t="s">
        <v>323</v>
      </c>
      <c r="G277" s="50"/>
      <c r="AE277" s="50"/>
      <c r="AF277" s="93">
        <v>60000000</v>
      </c>
      <c r="AG277" s="93"/>
      <c r="AH277" s="93"/>
      <c r="AI277" s="93"/>
      <c r="AJ277" s="93"/>
      <c r="AK277" s="93"/>
      <c r="AL277" s="50"/>
      <c r="AM277" s="93"/>
      <c r="AN277" s="93"/>
      <c r="AO277" s="93"/>
      <c r="AP277" s="93"/>
      <c r="AQ277" s="93"/>
      <c r="AR277" s="93"/>
      <c r="AS277" s="50"/>
      <c r="AT277" s="50"/>
    </row>
    <row r="278" spans="1:51" ht="16.5">
      <c r="A278" s="94" t="s">
        <v>266</v>
      </c>
      <c r="B278" s="94"/>
      <c r="C278" s="94"/>
      <c r="D278" s="94"/>
      <c r="E278" s="50" t="s">
        <v>59</v>
      </c>
      <c r="G278" s="50"/>
      <c r="H278" s="50"/>
      <c r="AE278" s="50"/>
      <c r="AF278" s="93">
        <f>SUM(AF279:AK283)</f>
        <v>78190025</v>
      </c>
      <c r="AG278" s="93"/>
      <c r="AH278" s="93"/>
      <c r="AI278" s="93"/>
      <c r="AJ278" s="93"/>
      <c r="AK278" s="93"/>
      <c r="AL278" s="50"/>
      <c r="AM278" s="93">
        <f>SUM(AM279:AR283)</f>
        <v>0</v>
      </c>
      <c r="AN278" s="93"/>
      <c r="AO278" s="93"/>
      <c r="AP278" s="93"/>
      <c r="AQ278" s="93"/>
      <c r="AR278" s="93"/>
      <c r="AS278" s="50"/>
      <c r="AT278" s="93">
        <f>SUM(AM278+AF278)</f>
        <v>78190025</v>
      </c>
      <c r="AU278" s="93"/>
      <c r="AV278" s="93"/>
      <c r="AW278" s="93"/>
      <c r="AX278" s="93"/>
      <c r="AY278" s="93"/>
    </row>
    <row r="279" spans="1:46" ht="16.5" hidden="1">
      <c r="A279" s="94" t="s">
        <v>267</v>
      </c>
      <c r="B279" s="94"/>
      <c r="C279" s="94"/>
      <c r="D279" s="94"/>
      <c r="E279" s="50" t="s">
        <v>268</v>
      </c>
      <c r="G279" s="50"/>
      <c r="H279" s="50"/>
      <c r="AE279" s="50"/>
      <c r="AF279" s="93">
        <v>20000000</v>
      </c>
      <c r="AG279" s="93"/>
      <c r="AH279" s="93"/>
      <c r="AI279" s="93"/>
      <c r="AJ279" s="93"/>
      <c r="AK279" s="93"/>
      <c r="AL279" s="50"/>
      <c r="AM279" s="93"/>
      <c r="AN279" s="93"/>
      <c r="AO279" s="93"/>
      <c r="AP279" s="93"/>
      <c r="AQ279" s="93"/>
      <c r="AR279" s="93"/>
      <c r="AS279" s="50"/>
      <c r="AT279" s="50"/>
    </row>
    <row r="280" spans="1:46" ht="16.5" hidden="1">
      <c r="A280" s="94" t="s">
        <v>269</v>
      </c>
      <c r="B280" s="94"/>
      <c r="C280" s="94"/>
      <c r="D280" s="94"/>
      <c r="E280" s="50" t="s">
        <v>270</v>
      </c>
      <c r="G280" s="50"/>
      <c r="H280" s="50"/>
      <c r="AE280" s="50"/>
      <c r="AF280" s="93">
        <v>5000000</v>
      </c>
      <c r="AG280" s="93"/>
      <c r="AH280" s="93"/>
      <c r="AI280" s="93"/>
      <c r="AJ280" s="93"/>
      <c r="AK280" s="93"/>
      <c r="AL280" s="50"/>
      <c r="AM280" s="93"/>
      <c r="AN280" s="93"/>
      <c r="AO280" s="93"/>
      <c r="AP280" s="93"/>
      <c r="AQ280" s="93"/>
      <c r="AR280" s="93"/>
      <c r="AS280" s="50"/>
      <c r="AT280" s="50"/>
    </row>
    <row r="281" spans="1:46" ht="16.5" hidden="1">
      <c r="A281" s="94" t="s">
        <v>271</v>
      </c>
      <c r="B281" s="94"/>
      <c r="C281" s="94"/>
      <c r="D281" s="94"/>
      <c r="E281" s="50" t="s">
        <v>272</v>
      </c>
      <c r="G281" s="50"/>
      <c r="H281" s="50"/>
      <c r="AE281" s="50"/>
      <c r="AF281" s="93">
        <v>3000000</v>
      </c>
      <c r="AG281" s="93"/>
      <c r="AH281" s="93"/>
      <c r="AI281" s="93"/>
      <c r="AJ281" s="93"/>
      <c r="AK281" s="93"/>
      <c r="AL281" s="50"/>
      <c r="AM281" s="93"/>
      <c r="AN281" s="93"/>
      <c r="AO281" s="93"/>
      <c r="AP281" s="93"/>
      <c r="AQ281" s="93"/>
      <c r="AR281" s="93"/>
      <c r="AS281" s="50"/>
      <c r="AT281" s="50"/>
    </row>
    <row r="282" spans="1:46" ht="16.5" hidden="1">
      <c r="A282" s="94" t="s">
        <v>324</v>
      </c>
      <c r="B282" s="94"/>
      <c r="C282" s="94"/>
      <c r="D282" s="94"/>
      <c r="E282" s="50" t="s">
        <v>325</v>
      </c>
      <c r="G282" s="50"/>
      <c r="H282" s="50"/>
      <c r="AE282" s="50"/>
      <c r="AF282" s="93">
        <v>10000000</v>
      </c>
      <c r="AG282" s="93"/>
      <c r="AH282" s="93"/>
      <c r="AI282" s="93"/>
      <c r="AJ282" s="93"/>
      <c r="AK282" s="93"/>
      <c r="AL282" s="50"/>
      <c r="AM282" s="47"/>
      <c r="AN282" s="47"/>
      <c r="AO282" s="47"/>
      <c r="AP282" s="47"/>
      <c r="AQ282" s="47"/>
      <c r="AR282" s="47"/>
      <c r="AS282" s="50"/>
      <c r="AT282" s="50"/>
    </row>
    <row r="283" spans="1:46" ht="16.5" hidden="1">
      <c r="A283" s="94" t="s">
        <v>326</v>
      </c>
      <c r="B283" s="94"/>
      <c r="C283" s="94"/>
      <c r="D283" s="94"/>
      <c r="E283" s="50" t="s">
        <v>60</v>
      </c>
      <c r="G283" s="50"/>
      <c r="H283" s="50"/>
      <c r="AE283" s="50"/>
      <c r="AF283" s="93">
        <v>40190025</v>
      </c>
      <c r="AG283" s="93"/>
      <c r="AH283" s="93"/>
      <c r="AI283" s="93"/>
      <c r="AJ283" s="93"/>
      <c r="AK283" s="93"/>
      <c r="AL283" s="50"/>
      <c r="AM283" s="47"/>
      <c r="AN283" s="47"/>
      <c r="AO283" s="47"/>
      <c r="AP283" s="47"/>
      <c r="AQ283" s="47"/>
      <c r="AR283" s="47"/>
      <c r="AS283" s="50"/>
      <c r="AT283" s="50"/>
    </row>
    <row r="284" spans="1:46" ht="16.5">
      <c r="A284" s="94" t="s">
        <v>273</v>
      </c>
      <c r="B284" s="94"/>
      <c r="C284" s="94"/>
      <c r="D284" s="94"/>
      <c r="E284" s="50" t="s">
        <v>61</v>
      </c>
      <c r="G284" s="50"/>
      <c r="H284" s="50"/>
      <c r="AE284" s="50"/>
      <c r="AF284" s="47"/>
      <c r="AG284" s="47"/>
      <c r="AH284" s="47"/>
      <c r="AI284" s="47"/>
      <c r="AJ284" s="47"/>
      <c r="AK284" s="47"/>
      <c r="AL284" s="50"/>
      <c r="AM284" s="47"/>
      <c r="AN284" s="47"/>
      <c r="AO284" s="47"/>
      <c r="AP284" s="47"/>
      <c r="AQ284" s="47"/>
      <c r="AR284" s="47"/>
      <c r="AS284" s="50"/>
      <c r="AT284" s="50"/>
    </row>
    <row r="285" spans="1:51" ht="16.5">
      <c r="A285" s="23"/>
      <c r="B285" s="23"/>
      <c r="C285" s="23"/>
      <c r="D285" s="23"/>
      <c r="E285" s="50" t="s">
        <v>279</v>
      </c>
      <c r="G285" s="50"/>
      <c r="H285" s="50"/>
      <c r="AE285" s="50"/>
      <c r="AF285" s="93">
        <f>SUM(AF286:AK287)</f>
        <v>50000000</v>
      </c>
      <c r="AG285" s="93"/>
      <c r="AH285" s="93"/>
      <c r="AI285" s="93"/>
      <c r="AJ285" s="93"/>
      <c r="AK285" s="93"/>
      <c r="AL285" s="50"/>
      <c r="AM285" s="93">
        <f>SUM(AM286:AR287)</f>
        <v>0</v>
      </c>
      <c r="AN285" s="93"/>
      <c r="AO285" s="93"/>
      <c r="AP285" s="93"/>
      <c r="AQ285" s="93"/>
      <c r="AR285" s="93"/>
      <c r="AS285" s="50"/>
      <c r="AT285" s="93">
        <f>SUM(AM285+AF285)</f>
        <v>50000000</v>
      </c>
      <c r="AU285" s="93"/>
      <c r="AV285" s="93"/>
      <c r="AW285" s="93"/>
      <c r="AX285" s="93"/>
      <c r="AY285" s="93"/>
    </row>
    <row r="286" spans="1:46" ht="16.5" hidden="1">
      <c r="A286" s="94" t="s">
        <v>275</v>
      </c>
      <c r="B286" s="94"/>
      <c r="C286" s="94"/>
      <c r="D286" s="94"/>
      <c r="E286" s="50" t="s">
        <v>62</v>
      </c>
      <c r="G286" s="50"/>
      <c r="H286" s="50"/>
      <c r="AE286" s="50"/>
      <c r="AF286" s="93">
        <v>40000000</v>
      </c>
      <c r="AG286" s="93"/>
      <c r="AH286" s="93"/>
      <c r="AI286" s="93"/>
      <c r="AJ286" s="93"/>
      <c r="AK286" s="93"/>
      <c r="AL286" s="50"/>
      <c r="AM286" s="47"/>
      <c r="AN286" s="47"/>
      <c r="AO286" s="47"/>
      <c r="AP286" s="47"/>
      <c r="AQ286" s="47"/>
      <c r="AR286" s="47"/>
      <c r="AS286" s="50"/>
      <c r="AT286" s="50"/>
    </row>
    <row r="287" spans="1:46" ht="16.5" hidden="1">
      <c r="A287" s="94" t="s">
        <v>280</v>
      </c>
      <c r="B287" s="94"/>
      <c r="C287" s="94"/>
      <c r="D287" s="94"/>
      <c r="E287" s="50" t="s">
        <v>63</v>
      </c>
      <c r="G287" s="50"/>
      <c r="H287" s="50"/>
      <c r="AE287" s="50"/>
      <c r="AF287" s="93">
        <v>10000000</v>
      </c>
      <c r="AG287" s="93"/>
      <c r="AH287" s="93"/>
      <c r="AI287" s="93"/>
      <c r="AJ287" s="93"/>
      <c r="AK287" s="93"/>
      <c r="AL287" s="50"/>
      <c r="AM287" s="47"/>
      <c r="AN287" s="47"/>
      <c r="AO287" s="47"/>
      <c r="AP287" s="47"/>
      <c r="AQ287" s="47"/>
      <c r="AR287" s="47"/>
      <c r="AS287" s="50"/>
      <c r="AT287" s="50"/>
    </row>
    <row r="288" spans="1:51" ht="16.5">
      <c r="A288" s="94" t="s">
        <v>277</v>
      </c>
      <c r="B288" s="94"/>
      <c r="C288" s="94"/>
      <c r="D288" s="94"/>
      <c r="E288" s="50" t="s">
        <v>274</v>
      </c>
      <c r="G288" s="50"/>
      <c r="H288" s="50"/>
      <c r="AE288" s="50"/>
      <c r="AF288" s="93">
        <f>SUM(AF289)</f>
        <v>55000000</v>
      </c>
      <c r="AG288" s="93"/>
      <c r="AH288" s="93"/>
      <c r="AI288" s="93"/>
      <c r="AJ288" s="93"/>
      <c r="AK288" s="93"/>
      <c r="AL288" s="50"/>
      <c r="AM288" s="93">
        <f>SUM(AM289)</f>
        <v>0</v>
      </c>
      <c r="AN288" s="93"/>
      <c r="AO288" s="93"/>
      <c r="AP288" s="93"/>
      <c r="AQ288" s="93"/>
      <c r="AR288" s="93"/>
      <c r="AS288" s="50"/>
      <c r="AT288" s="93">
        <f>SUM(AM288+AF288)</f>
        <v>55000000</v>
      </c>
      <c r="AU288" s="93"/>
      <c r="AV288" s="93"/>
      <c r="AW288" s="93"/>
      <c r="AX288" s="93"/>
      <c r="AY288" s="93"/>
    </row>
    <row r="289" spans="1:46" ht="16.5" hidden="1">
      <c r="A289" s="94" t="s">
        <v>278</v>
      </c>
      <c r="B289" s="94"/>
      <c r="C289" s="94"/>
      <c r="D289" s="94"/>
      <c r="E289" s="50" t="s">
        <v>276</v>
      </c>
      <c r="G289" s="50"/>
      <c r="H289" s="50"/>
      <c r="AE289" s="50"/>
      <c r="AF289" s="93">
        <v>55000000</v>
      </c>
      <c r="AG289" s="93"/>
      <c r="AH289" s="93"/>
      <c r="AI289" s="93"/>
      <c r="AJ289" s="93"/>
      <c r="AK289" s="93"/>
      <c r="AL289" s="50"/>
      <c r="AM289" s="93"/>
      <c r="AN289" s="93"/>
      <c r="AO289" s="93"/>
      <c r="AP289" s="93"/>
      <c r="AQ289" s="93"/>
      <c r="AR289" s="93"/>
      <c r="AS289" s="50"/>
      <c r="AT289" s="50"/>
    </row>
    <row r="290" spans="1:46" ht="16.5">
      <c r="A290" s="54"/>
      <c r="B290" s="50"/>
      <c r="G290" s="50"/>
      <c r="H290" s="50"/>
      <c r="AE290" s="50"/>
      <c r="AF290" s="53"/>
      <c r="AG290" s="50"/>
      <c r="AH290" s="50"/>
      <c r="AI290" s="50"/>
      <c r="AJ290" s="50"/>
      <c r="AK290" s="50"/>
      <c r="AL290" s="50"/>
      <c r="AM290" s="96"/>
      <c r="AN290" s="96"/>
      <c r="AO290" s="96"/>
      <c r="AP290" s="96"/>
      <c r="AQ290" s="96"/>
      <c r="AR290" s="96"/>
      <c r="AS290" s="50"/>
      <c r="AT290" s="50"/>
    </row>
    <row r="291" spans="7:46" ht="16.5">
      <c r="G291" s="50"/>
      <c r="H291" s="50"/>
      <c r="AE291" s="50"/>
      <c r="AF291" s="53"/>
      <c r="AG291" s="50"/>
      <c r="AH291" s="50"/>
      <c r="AI291" s="50"/>
      <c r="AJ291" s="50"/>
      <c r="AK291" s="50"/>
      <c r="AL291" s="50"/>
      <c r="AM291" s="96"/>
      <c r="AN291" s="96"/>
      <c r="AO291" s="96"/>
      <c r="AP291" s="96"/>
      <c r="AQ291" s="96"/>
      <c r="AR291" s="96"/>
      <c r="AS291" s="50"/>
      <c r="AT291" s="50"/>
    </row>
    <row r="292" spans="1:51" ht="16.5">
      <c r="A292" s="95" t="s">
        <v>230</v>
      </c>
      <c r="B292" s="95"/>
      <c r="C292" s="95"/>
      <c r="D292" s="95"/>
      <c r="E292" s="56" t="s">
        <v>290</v>
      </c>
      <c r="G292" s="50"/>
      <c r="AE292" s="50"/>
      <c r="AF292" s="96">
        <f>SUM(AF295)</f>
        <v>32701466</v>
      </c>
      <c r="AG292" s="96"/>
      <c r="AH292" s="96"/>
      <c r="AI292" s="96"/>
      <c r="AJ292" s="96"/>
      <c r="AK292" s="96"/>
      <c r="AL292" s="50"/>
      <c r="AM292" s="96">
        <f>SUM(AM295)</f>
        <v>64730000</v>
      </c>
      <c r="AN292" s="96"/>
      <c r="AO292" s="96"/>
      <c r="AP292" s="96"/>
      <c r="AQ292" s="96"/>
      <c r="AR292" s="96"/>
      <c r="AS292" s="50"/>
      <c r="AT292" s="96">
        <f>SUM(AM292+AF292)</f>
        <v>97431466</v>
      </c>
      <c r="AU292" s="96"/>
      <c r="AV292" s="96"/>
      <c r="AW292" s="96"/>
      <c r="AX292" s="96"/>
      <c r="AY292" s="96"/>
    </row>
    <row r="293" spans="1:46" ht="16.5">
      <c r="A293" s="30"/>
      <c r="B293" s="30"/>
      <c r="C293" s="30"/>
      <c r="D293" s="30"/>
      <c r="E293" s="56"/>
      <c r="G293" s="50"/>
      <c r="AE293" s="50"/>
      <c r="AF293" s="96"/>
      <c r="AG293" s="96"/>
      <c r="AH293" s="96"/>
      <c r="AI293" s="96"/>
      <c r="AJ293" s="96"/>
      <c r="AK293" s="96"/>
      <c r="AL293" s="50"/>
      <c r="AM293" s="24"/>
      <c r="AN293" s="24"/>
      <c r="AO293" s="24"/>
      <c r="AP293" s="24"/>
      <c r="AQ293" s="24"/>
      <c r="AR293" s="24"/>
      <c r="AS293" s="50"/>
      <c r="AT293" s="50"/>
    </row>
    <row r="294" spans="1:46" ht="16.5">
      <c r="A294" s="95" t="s">
        <v>262</v>
      </c>
      <c r="B294" s="95"/>
      <c r="C294" s="95"/>
      <c r="D294" s="95"/>
      <c r="E294" s="56" t="s">
        <v>64</v>
      </c>
      <c r="G294" s="50"/>
      <c r="AE294" s="50"/>
      <c r="AL294" s="50"/>
      <c r="AM294" s="96"/>
      <c r="AN294" s="96"/>
      <c r="AO294" s="96"/>
      <c r="AP294" s="96"/>
      <c r="AQ294" s="96"/>
      <c r="AR294" s="96"/>
      <c r="AS294" s="50"/>
      <c r="AT294" s="50"/>
    </row>
    <row r="295" spans="1:51" ht="16.5">
      <c r="A295" s="30"/>
      <c r="B295" s="30"/>
      <c r="C295" s="30"/>
      <c r="D295" s="30"/>
      <c r="E295" s="56" t="s">
        <v>291</v>
      </c>
      <c r="G295" s="50"/>
      <c r="AE295" s="50"/>
      <c r="AF295" s="96">
        <f>SUM(AF296+AF300+AF303)</f>
        <v>32701466</v>
      </c>
      <c r="AG295" s="96"/>
      <c r="AH295" s="96"/>
      <c r="AI295" s="96"/>
      <c r="AJ295" s="96"/>
      <c r="AK295" s="96"/>
      <c r="AL295" s="50"/>
      <c r="AM295" s="96">
        <f>SUM(AM296+AM300+AM303)</f>
        <v>64730000</v>
      </c>
      <c r="AN295" s="96"/>
      <c r="AO295" s="96"/>
      <c r="AP295" s="96"/>
      <c r="AQ295" s="96"/>
      <c r="AR295" s="96"/>
      <c r="AS295" s="50"/>
      <c r="AT295" s="96">
        <f>SUM(AM295+AF295)</f>
        <v>97431466</v>
      </c>
      <c r="AU295" s="96"/>
      <c r="AV295" s="96"/>
      <c r="AW295" s="96"/>
      <c r="AX295" s="96"/>
      <c r="AY295" s="96"/>
    </row>
    <row r="296" spans="1:51" ht="16.5">
      <c r="A296" s="94" t="s">
        <v>263</v>
      </c>
      <c r="B296" s="94"/>
      <c r="C296" s="94"/>
      <c r="D296" s="94"/>
      <c r="E296" s="50" t="s">
        <v>292</v>
      </c>
      <c r="G296" s="50"/>
      <c r="AE296" s="50"/>
      <c r="AF296" s="93">
        <f>SUM(AF297:AK299)</f>
        <v>10201466</v>
      </c>
      <c r="AG296" s="93"/>
      <c r="AH296" s="93"/>
      <c r="AI296" s="93"/>
      <c r="AJ296" s="93"/>
      <c r="AK296" s="93"/>
      <c r="AL296" s="50"/>
      <c r="AM296" s="93">
        <v>61000000</v>
      </c>
      <c r="AN296" s="93"/>
      <c r="AO296" s="93"/>
      <c r="AP296" s="93"/>
      <c r="AQ296" s="93"/>
      <c r="AR296" s="93"/>
      <c r="AS296" s="50"/>
      <c r="AT296" s="93">
        <f>SUM(AM296+AF296)</f>
        <v>71201466</v>
      </c>
      <c r="AU296" s="93"/>
      <c r="AV296" s="93"/>
      <c r="AW296" s="93"/>
      <c r="AX296" s="93"/>
      <c r="AY296" s="93"/>
    </row>
    <row r="297" spans="1:46" ht="15.75" customHeight="1" hidden="1">
      <c r="A297" s="94" t="s">
        <v>285</v>
      </c>
      <c r="B297" s="94"/>
      <c r="C297" s="94"/>
      <c r="D297" s="94"/>
      <c r="E297" s="50" t="s">
        <v>293</v>
      </c>
      <c r="G297" s="50"/>
      <c r="AE297" s="50"/>
      <c r="AF297" s="93">
        <v>2201466</v>
      </c>
      <c r="AG297" s="93"/>
      <c r="AH297" s="93"/>
      <c r="AI297" s="93"/>
      <c r="AJ297" s="93"/>
      <c r="AK297" s="93"/>
      <c r="AL297" s="50"/>
      <c r="AM297" s="93"/>
      <c r="AN297" s="93"/>
      <c r="AO297" s="93"/>
      <c r="AP297" s="93"/>
      <c r="AQ297" s="93"/>
      <c r="AR297" s="93"/>
      <c r="AS297" s="50"/>
      <c r="AT297" s="50"/>
    </row>
    <row r="298" spans="1:46" ht="16.5" hidden="1">
      <c r="A298" s="94" t="s">
        <v>286</v>
      </c>
      <c r="B298" s="94"/>
      <c r="C298" s="94"/>
      <c r="D298" s="94"/>
      <c r="E298" s="50" t="s">
        <v>300</v>
      </c>
      <c r="G298" s="50"/>
      <c r="AE298" s="50"/>
      <c r="AF298" s="93">
        <v>3000000</v>
      </c>
      <c r="AG298" s="93"/>
      <c r="AH298" s="93"/>
      <c r="AI298" s="93"/>
      <c r="AJ298" s="93"/>
      <c r="AK298" s="93"/>
      <c r="AL298" s="50"/>
      <c r="AM298" s="93">
        <v>47000000</v>
      </c>
      <c r="AN298" s="93"/>
      <c r="AO298" s="93"/>
      <c r="AP298" s="93"/>
      <c r="AQ298" s="93"/>
      <c r="AR298" s="93"/>
      <c r="AS298" s="50"/>
      <c r="AT298" s="50"/>
    </row>
    <row r="299" spans="1:46" ht="16.5" hidden="1">
      <c r="A299" s="94" t="s">
        <v>287</v>
      </c>
      <c r="B299" s="94"/>
      <c r="C299" s="94"/>
      <c r="D299" s="94"/>
      <c r="E299" s="50" t="s">
        <v>294</v>
      </c>
      <c r="G299" s="50"/>
      <c r="AE299" s="50"/>
      <c r="AF299" s="93">
        <v>5000000</v>
      </c>
      <c r="AG299" s="93"/>
      <c r="AH299" s="93"/>
      <c r="AI299" s="93"/>
      <c r="AJ299" s="93"/>
      <c r="AK299" s="93"/>
      <c r="AL299" s="50"/>
      <c r="AM299" s="93"/>
      <c r="AN299" s="93"/>
      <c r="AO299" s="93"/>
      <c r="AP299" s="93"/>
      <c r="AQ299" s="93"/>
      <c r="AR299" s="93"/>
      <c r="AS299" s="50"/>
      <c r="AT299" s="50"/>
    </row>
    <row r="300" spans="1:51" ht="16.5">
      <c r="A300" s="94" t="s">
        <v>266</v>
      </c>
      <c r="B300" s="94"/>
      <c r="C300" s="94"/>
      <c r="D300" s="94"/>
      <c r="E300" s="50" t="s">
        <v>295</v>
      </c>
      <c r="G300" s="50"/>
      <c r="AE300" s="50"/>
      <c r="AF300" s="93">
        <f>SUM(AF301:AK302)</f>
        <v>7500000</v>
      </c>
      <c r="AG300" s="93"/>
      <c r="AH300" s="93"/>
      <c r="AI300" s="93"/>
      <c r="AJ300" s="93"/>
      <c r="AK300" s="93"/>
      <c r="AL300" s="93">
        <f>SUM(AL301:AQ302)</f>
        <v>0</v>
      </c>
      <c r="AM300" s="93"/>
      <c r="AN300" s="93"/>
      <c r="AO300" s="93"/>
      <c r="AP300" s="93"/>
      <c r="AQ300" s="93"/>
      <c r="AR300" s="47"/>
      <c r="AS300" s="50"/>
      <c r="AT300" s="93">
        <f>SUM(AM300+AF300)</f>
        <v>7500000</v>
      </c>
      <c r="AU300" s="93"/>
      <c r="AV300" s="93"/>
      <c r="AW300" s="93"/>
      <c r="AX300" s="93"/>
      <c r="AY300" s="93"/>
    </row>
    <row r="301" spans="1:46" ht="16.5" hidden="1">
      <c r="A301" s="94" t="s">
        <v>267</v>
      </c>
      <c r="B301" s="94"/>
      <c r="C301" s="94"/>
      <c r="D301" s="94"/>
      <c r="E301" s="50" t="s">
        <v>296</v>
      </c>
      <c r="G301" s="50"/>
      <c r="AE301" s="50"/>
      <c r="AF301" s="93">
        <v>2500000</v>
      </c>
      <c r="AG301" s="93"/>
      <c r="AH301" s="93"/>
      <c r="AI301" s="93"/>
      <c r="AJ301" s="93"/>
      <c r="AK301" s="93"/>
      <c r="AL301" s="50"/>
      <c r="AM301" s="47"/>
      <c r="AN301" s="47"/>
      <c r="AO301" s="47"/>
      <c r="AP301" s="47"/>
      <c r="AQ301" s="47"/>
      <c r="AR301" s="47"/>
      <c r="AS301" s="50"/>
      <c r="AT301" s="50"/>
    </row>
    <row r="302" spans="1:46" ht="16.5" hidden="1">
      <c r="A302" s="94" t="s">
        <v>269</v>
      </c>
      <c r="B302" s="94"/>
      <c r="C302" s="94"/>
      <c r="D302" s="94"/>
      <c r="E302" s="50" t="s">
        <v>297</v>
      </c>
      <c r="G302" s="50"/>
      <c r="AE302" s="50"/>
      <c r="AF302" s="93">
        <v>5000000</v>
      </c>
      <c r="AG302" s="93"/>
      <c r="AH302" s="93"/>
      <c r="AI302" s="93"/>
      <c r="AJ302" s="93"/>
      <c r="AK302" s="93"/>
      <c r="AL302" s="50"/>
      <c r="AM302" s="47"/>
      <c r="AN302" s="47"/>
      <c r="AO302" s="47"/>
      <c r="AP302" s="47"/>
      <c r="AQ302" s="47"/>
      <c r="AR302" s="47"/>
      <c r="AS302" s="50"/>
      <c r="AT302" s="50"/>
    </row>
    <row r="303" spans="1:51" ht="16.5">
      <c r="A303" s="94" t="s">
        <v>273</v>
      </c>
      <c r="B303" s="94"/>
      <c r="C303" s="94"/>
      <c r="D303" s="94"/>
      <c r="E303" s="50" t="s">
        <v>299</v>
      </c>
      <c r="G303" s="50"/>
      <c r="AE303" s="50"/>
      <c r="AF303" s="93">
        <f>SUM(AF304:AK305)</f>
        <v>15000000</v>
      </c>
      <c r="AG303" s="93"/>
      <c r="AH303" s="93"/>
      <c r="AI303" s="93"/>
      <c r="AJ303" s="93"/>
      <c r="AK303" s="93"/>
      <c r="AL303" s="50"/>
      <c r="AM303" s="93">
        <f>SUM(AM304:AR305)</f>
        <v>3730000</v>
      </c>
      <c r="AN303" s="93"/>
      <c r="AO303" s="93"/>
      <c r="AP303" s="93"/>
      <c r="AQ303" s="93"/>
      <c r="AR303" s="93"/>
      <c r="AS303" s="50"/>
      <c r="AT303" s="93">
        <f>SUM(AM303+AF303)</f>
        <v>18730000</v>
      </c>
      <c r="AU303" s="93"/>
      <c r="AV303" s="93"/>
      <c r="AW303" s="93"/>
      <c r="AX303" s="93"/>
      <c r="AY303" s="93"/>
    </row>
    <row r="304" spans="1:46" ht="16.5" hidden="1">
      <c r="A304" s="94" t="s">
        <v>275</v>
      </c>
      <c r="B304" s="94"/>
      <c r="C304" s="94"/>
      <c r="D304" s="94"/>
      <c r="E304" s="50" t="s">
        <v>298</v>
      </c>
      <c r="G304" s="50"/>
      <c r="AE304" s="50"/>
      <c r="AF304" s="93">
        <v>10000000</v>
      </c>
      <c r="AG304" s="93"/>
      <c r="AH304" s="93"/>
      <c r="AI304" s="93"/>
      <c r="AJ304" s="93"/>
      <c r="AK304" s="93"/>
      <c r="AL304" s="50"/>
      <c r="AM304" s="93">
        <v>3730000</v>
      </c>
      <c r="AN304" s="93"/>
      <c r="AO304" s="93"/>
      <c r="AP304" s="93"/>
      <c r="AQ304" s="93"/>
      <c r="AR304" s="93"/>
      <c r="AS304" s="50"/>
      <c r="AT304" s="50"/>
    </row>
    <row r="305" spans="1:46" ht="16.5" hidden="1">
      <c r="A305" s="94" t="s">
        <v>280</v>
      </c>
      <c r="B305" s="94"/>
      <c r="C305" s="94"/>
      <c r="D305" s="94"/>
      <c r="E305" s="50" t="s">
        <v>310</v>
      </c>
      <c r="G305" s="50"/>
      <c r="AE305" s="50"/>
      <c r="AF305" s="93">
        <v>5000000</v>
      </c>
      <c r="AG305" s="93"/>
      <c r="AH305" s="93"/>
      <c r="AI305" s="93"/>
      <c r="AJ305" s="93"/>
      <c r="AK305" s="93"/>
      <c r="AL305" s="50"/>
      <c r="AM305" s="47"/>
      <c r="AN305" s="47"/>
      <c r="AO305" s="47"/>
      <c r="AP305" s="47"/>
      <c r="AQ305" s="47"/>
      <c r="AR305" s="47"/>
      <c r="AS305" s="50"/>
      <c r="AT305" s="50"/>
    </row>
    <row r="306" spans="38:46" ht="16.5">
      <c r="AL306" s="50"/>
      <c r="AS306" s="50"/>
      <c r="AT306" s="50"/>
    </row>
    <row r="307" spans="1:46" ht="16.5">
      <c r="A307" s="54"/>
      <c r="B307" s="50"/>
      <c r="E307" s="50"/>
      <c r="G307" s="50"/>
      <c r="AE307" s="50"/>
      <c r="AF307" s="96"/>
      <c r="AG307" s="96"/>
      <c r="AH307" s="96"/>
      <c r="AI307" s="96"/>
      <c r="AJ307" s="96"/>
      <c r="AK307" s="96"/>
      <c r="AL307" s="50"/>
      <c r="AM307" s="96"/>
      <c r="AN307" s="96"/>
      <c r="AO307" s="96"/>
      <c r="AP307" s="96"/>
      <c r="AQ307" s="96"/>
      <c r="AR307" s="96"/>
      <c r="AS307" s="50"/>
      <c r="AT307" s="50"/>
    </row>
    <row r="308" spans="1:51" ht="16.5">
      <c r="A308" s="95" t="s">
        <v>231</v>
      </c>
      <c r="B308" s="95"/>
      <c r="C308" s="95"/>
      <c r="D308" s="95"/>
      <c r="E308" s="56" t="s">
        <v>120</v>
      </c>
      <c r="G308" s="50"/>
      <c r="AE308" s="50"/>
      <c r="AF308" s="96">
        <f>SUM(AF318+AF314+AF312)</f>
        <v>24526099</v>
      </c>
      <c r="AG308" s="96"/>
      <c r="AH308" s="96"/>
      <c r="AI308" s="96"/>
      <c r="AJ308" s="96"/>
      <c r="AK308" s="96"/>
      <c r="AL308" s="50"/>
      <c r="AM308" s="96">
        <f>SUM(AM318+AM314+AM312)</f>
        <v>4000000</v>
      </c>
      <c r="AN308" s="96"/>
      <c r="AO308" s="96"/>
      <c r="AP308" s="96"/>
      <c r="AQ308" s="96"/>
      <c r="AR308" s="96"/>
      <c r="AS308" s="50"/>
      <c r="AT308" s="96">
        <f>SUM(AM308+AF308)</f>
        <v>28526099</v>
      </c>
      <c r="AU308" s="96"/>
      <c r="AV308" s="96"/>
      <c r="AW308" s="96"/>
      <c r="AX308" s="96"/>
      <c r="AY308" s="96"/>
    </row>
    <row r="309" spans="1:46" ht="16.5">
      <c r="A309" s="30"/>
      <c r="B309" s="30"/>
      <c r="C309" s="30"/>
      <c r="D309" s="30"/>
      <c r="E309" s="56"/>
      <c r="G309" s="50"/>
      <c r="AE309" s="50"/>
      <c r="AF309" s="96"/>
      <c r="AG309" s="96"/>
      <c r="AH309" s="96"/>
      <c r="AI309" s="96"/>
      <c r="AJ309" s="96"/>
      <c r="AK309" s="96"/>
      <c r="AL309" s="50"/>
      <c r="AM309" s="24"/>
      <c r="AN309" s="24"/>
      <c r="AO309" s="24"/>
      <c r="AP309" s="24"/>
      <c r="AQ309" s="24"/>
      <c r="AR309" s="24"/>
      <c r="AS309" s="50"/>
      <c r="AT309" s="50"/>
    </row>
    <row r="310" spans="1:46" ht="16.5">
      <c r="A310" s="95" t="s">
        <v>303</v>
      </c>
      <c r="B310" s="95"/>
      <c r="C310" s="95"/>
      <c r="D310" s="95"/>
      <c r="E310" s="56" t="s">
        <v>301</v>
      </c>
      <c r="G310" s="50"/>
      <c r="AE310" s="50"/>
      <c r="AF310" s="24"/>
      <c r="AG310" s="24"/>
      <c r="AH310" s="24"/>
      <c r="AI310" s="24"/>
      <c r="AJ310" s="24"/>
      <c r="AK310" s="24"/>
      <c r="AL310" s="50"/>
      <c r="AM310" s="24"/>
      <c r="AN310" s="24"/>
      <c r="AO310" s="24"/>
      <c r="AP310" s="24"/>
      <c r="AQ310" s="24"/>
      <c r="AR310" s="24"/>
      <c r="AS310" s="50"/>
      <c r="AT310" s="50"/>
    </row>
    <row r="311" spans="1:51" ht="16.5">
      <c r="A311" s="30"/>
      <c r="B311" s="30"/>
      <c r="C311" s="30"/>
      <c r="D311" s="30"/>
      <c r="E311" s="56" t="s">
        <v>302</v>
      </c>
      <c r="G311" s="50"/>
      <c r="AE311" s="50"/>
      <c r="AF311" s="96">
        <f>SUM(AF312+AF314+AF318)</f>
        <v>24526099</v>
      </c>
      <c r="AG311" s="96"/>
      <c r="AH311" s="96"/>
      <c r="AI311" s="96"/>
      <c r="AJ311" s="96"/>
      <c r="AK311" s="96"/>
      <c r="AL311" s="50"/>
      <c r="AM311" s="96">
        <f>SUM(AM312+AM314+AM318)</f>
        <v>4000000</v>
      </c>
      <c r="AN311" s="96"/>
      <c r="AO311" s="96"/>
      <c r="AP311" s="96"/>
      <c r="AQ311" s="96"/>
      <c r="AR311" s="96"/>
      <c r="AS311" s="50"/>
      <c r="AT311" s="96">
        <f>SUM(AM311+AF311)</f>
        <v>28526099</v>
      </c>
      <c r="AU311" s="96"/>
      <c r="AV311" s="96"/>
      <c r="AW311" s="96"/>
      <c r="AX311" s="96"/>
      <c r="AY311" s="96"/>
    </row>
    <row r="312" spans="1:46" ht="16.5">
      <c r="A312" s="94" t="s">
        <v>304</v>
      </c>
      <c r="B312" s="94"/>
      <c r="C312" s="94"/>
      <c r="D312" s="94"/>
      <c r="E312" s="50" t="s">
        <v>65</v>
      </c>
      <c r="G312" s="50"/>
      <c r="AE312" s="50"/>
      <c r="AF312" s="93">
        <f>SUM(AF313:AF313)</f>
        <v>5000000</v>
      </c>
      <c r="AG312" s="93"/>
      <c r="AH312" s="93"/>
      <c r="AI312" s="93"/>
      <c r="AJ312" s="93"/>
      <c r="AK312" s="93"/>
      <c r="AL312" s="50"/>
      <c r="AM312" s="93">
        <f>SUM(AM313:AM313)</f>
        <v>0</v>
      </c>
      <c r="AN312" s="93"/>
      <c r="AO312" s="93"/>
      <c r="AP312" s="93"/>
      <c r="AQ312" s="93"/>
      <c r="AR312" s="93"/>
      <c r="AS312" s="50"/>
      <c r="AT312" s="50"/>
    </row>
    <row r="313" spans="1:46" ht="16.5" hidden="1">
      <c r="A313" s="94" t="s">
        <v>305</v>
      </c>
      <c r="B313" s="94"/>
      <c r="C313" s="94"/>
      <c r="D313" s="94"/>
      <c r="E313" s="50" t="s">
        <v>306</v>
      </c>
      <c r="G313" s="50"/>
      <c r="AE313" s="50"/>
      <c r="AF313" s="93">
        <v>5000000</v>
      </c>
      <c r="AG313" s="93"/>
      <c r="AH313" s="93"/>
      <c r="AI313" s="93"/>
      <c r="AJ313" s="93"/>
      <c r="AK313" s="93"/>
      <c r="AL313" s="50"/>
      <c r="AM313" s="93"/>
      <c r="AN313" s="93"/>
      <c r="AO313" s="93"/>
      <c r="AP313" s="93"/>
      <c r="AQ313" s="93"/>
      <c r="AR313" s="93"/>
      <c r="AS313" s="50"/>
      <c r="AT313" s="50"/>
    </row>
    <row r="314" spans="1:51" ht="16.5">
      <c r="A314" s="94" t="s">
        <v>307</v>
      </c>
      <c r="B314" s="94"/>
      <c r="C314" s="94"/>
      <c r="D314" s="94"/>
      <c r="E314" s="50" t="s">
        <v>309</v>
      </c>
      <c r="G314" s="50"/>
      <c r="AE314" s="50"/>
      <c r="AF314" s="93">
        <f>SUM(AF315:AK317)</f>
        <v>13526099</v>
      </c>
      <c r="AG314" s="93"/>
      <c r="AH314" s="93"/>
      <c r="AI314" s="93"/>
      <c r="AJ314" s="93"/>
      <c r="AK314" s="93"/>
      <c r="AL314" s="50"/>
      <c r="AM314" s="93">
        <f>SUM(AM315:AR317)</f>
        <v>4000000</v>
      </c>
      <c r="AN314" s="93"/>
      <c r="AO314" s="93"/>
      <c r="AP314" s="93"/>
      <c r="AQ314" s="93"/>
      <c r="AR314" s="93"/>
      <c r="AS314" s="50"/>
      <c r="AT314" s="93">
        <f>SUM(AM314+AF314)</f>
        <v>17526099</v>
      </c>
      <c r="AU314" s="93"/>
      <c r="AV314" s="93"/>
      <c r="AW314" s="93"/>
      <c r="AX314" s="93"/>
      <c r="AY314" s="93"/>
    </row>
    <row r="315" spans="1:46" ht="16.5" hidden="1">
      <c r="A315" s="94" t="s">
        <v>308</v>
      </c>
      <c r="B315" s="94"/>
      <c r="C315" s="94"/>
      <c r="D315" s="94"/>
      <c r="E315" s="50" t="s">
        <v>66</v>
      </c>
      <c r="G315" s="50"/>
      <c r="AE315" s="50"/>
      <c r="AF315" s="93">
        <v>4000000</v>
      </c>
      <c r="AG315" s="93"/>
      <c r="AH315" s="93"/>
      <c r="AI315" s="93"/>
      <c r="AJ315" s="93"/>
      <c r="AK315" s="93"/>
      <c r="AL315" s="50"/>
      <c r="AM315" s="93"/>
      <c r="AN315" s="93"/>
      <c r="AO315" s="93"/>
      <c r="AP315" s="93"/>
      <c r="AQ315" s="93"/>
      <c r="AR315" s="93"/>
      <c r="AS315" s="50"/>
      <c r="AT315" s="50"/>
    </row>
    <row r="316" spans="1:46" ht="16.5" hidden="1">
      <c r="A316" s="94" t="s">
        <v>312</v>
      </c>
      <c r="B316" s="94"/>
      <c r="C316" s="94"/>
      <c r="D316" s="94"/>
      <c r="E316" s="50" t="s">
        <v>311</v>
      </c>
      <c r="G316" s="50"/>
      <c r="AE316" s="50"/>
      <c r="AF316" s="93">
        <v>1000000</v>
      </c>
      <c r="AG316" s="93"/>
      <c r="AH316" s="93"/>
      <c r="AI316" s="93"/>
      <c r="AJ316" s="93"/>
      <c r="AK316" s="93"/>
      <c r="AL316" s="50"/>
      <c r="AM316" s="93"/>
      <c r="AN316" s="93"/>
      <c r="AO316" s="93"/>
      <c r="AP316" s="93"/>
      <c r="AQ316" s="93"/>
      <c r="AR316" s="93"/>
      <c r="AS316" s="50"/>
      <c r="AT316" s="50"/>
    </row>
    <row r="317" spans="1:46" ht="16.5" hidden="1">
      <c r="A317" s="94" t="s">
        <v>313</v>
      </c>
      <c r="B317" s="94"/>
      <c r="C317" s="94"/>
      <c r="D317" s="94"/>
      <c r="E317" s="50" t="s">
        <v>319</v>
      </c>
      <c r="G317" s="50"/>
      <c r="AE317" s="50"/>
      <c r="AF317" s="93">
        <v>8526099</v>
      </c>
      <c r="AG317" s="93"/>
      <c r="AH317" s="93"/>
      <c r="AI317" s="93"/>
      <c r="AJ317" s="93"/>
      <c r="AK317" s="93"/>
      <c r="AL317" s="50"/>
      <c r="AM317" s="93">
        <v>4000000</v>
      </c>
      <c r="AN317" s="93"/>
      <c r="AO317" s="93"/>
      <c r="AP317" s="93"/>
      <c r="AQ317" s="93"/>
      <c r="AR317" s="93"/>
      <c r="AS317" s="50"/>
      <c r="AT317" s="50"/>
    </row>
    <row r="318" spans="1:51" ht="16.5">
      <c r="A318" s="94" t="s">
        <v>314</v>
      </c>
      <c r="B318" s="94"/>
      <c r="C318" s="94"/>
      <c r="D318" s="94"/>
      <c r="E318" s="50" t="s">
        <v>295</v>
      </c>
      <c r="G318" s="50"/>
      <c r="AE318" s="50"/>
      <c r="AF318" s="93">
        <f>SUM(AF319:AK320)</f>
        <v>6000000</v>
      </c>
      <c r="AG318" s="93"/>
      <c r="AH318" s="93"/>
      <c r="AI318" s="93"/>
      <c r="AJ318" s="93"/>
      <c r="AK318" s="93"/>
      <c r="AL318" s="50"/>
      <c r="AM318" s="93">
        <f>SUM(AM319:AR320)</f>
        <v>0</v>
      </c>
      <c r="AN318" s="93"/>
      <c r="AO318" s="93"/>
      <c r="AP318" s="93"/>
      <c r="AQ318" s="93"/>
      <c r="AR318" s="93"/>
      <c r="AS318" s="50"/>
      <c r="AT318" s="93">
        <f>SUM(AM318+AF318)</f>
        <v>6000000</v>
      </c>
      <c r="AU318" s="93"/>
      <c r="AV318" s="93"/>
      <c r="AW318" s="93"/>
      <c r="AX318" s="93"/>
      <c r="AY318" s="93"/>
    </row>
    <row r="319" spans="1:46" ht="16.5" hidden="1">
      <c r="A319" s="94" t="s">
        <v>315</v>
      </c>
      <c r="B319" s="94"/>
      <c r="C319" s="94"/>
      <c r="D319" s="94"/>
      <c r="E319" s="50" t="s">
        <v>316</v>
      </c>
      <c r="G319" s="50"/>
      <c r="AE319" s="50"/>
      <c r="AF319" s="93">
        <v>3000000</v>
      </c>
      <c r="AG319" s="93"/>
      <c r="AH319" s="93"/>
      <c r="AI319" s="93"/>
      <c r="AJ319" s="93"/>
      <c r="AK319" s="93"/>
      <c r="AL319" s="50"/>
      <c r="AM319" s="93"/>
      <c r="AN319" s="93"/>
      <c r="AO319" s="93"/>
      <c r="AP319" s="93"/>
      <c r="AQ319" s="93"/>
      <c r="AR319" s="93"/>
      <c r="AS319" s="50"/>
      <c r="AT319" s="50"/>
    </row>
    <row r="320" spans="1:46" ht="16.5" hidden="1">
      <c r="A320" s="94" t="s">
        <v>317</v>
      </c>
      <c r="B320" s="94"/>
      <c r="C320" s="94"/>
      <c r="D320" s="94"/>
      <c r="E320" s="50" t="s">
        <v>318</v>
      </c>
      <c r="G320" s="50"/>
      <c r="AE320" s="50"/>
      <c r="AF320" s="93">
        <v>3000000</v>
      </c>
      <c r="AG320" s="93"/>
      <c r="AH320" s="93"/>
      <c r="AI320" s="93"/>
      <c r="AJ320" s="93"/>
      <c r="AK320" s="93"/>
      <c r="AL320" s="50"/>
      <c r="AM320" s="47"/>
      <c r="AN320" s="47"/>
      <c r="AO320" s="47"/>
      <c r="AP320" s="47"/>
      <c r="AQ320" s="47"/>
      <c r="AR320" s="47"/>
      <c r="AS320" s="50"/>
      <c r="AT320" s="50"/>
    </row>
    <row r="321" spans="1:46" ht="16.5">
      <c r="A321" s="23"/>
      <c r="B321" s="23"/>
      <c r="C321" s="23"/>
      <c r="D321" s="23"/>
      <c r="E321" s="50"/>
      <c r="G321" s="50"/>
      <c r="AE321" s="50"/>
      <c r="AF321" s="47"/>
      <c r="AG321" s="47"/>
      <c r="AH321" s="47"/>
      <c r="AI321" s="47"/>
      <c r="AJ321" s="47"/>
      <c r="AK321" s="47"/>
      <c r="AL321" s="50"/>
      <c r="AM321" s="47"/>
      <c r="AN321" s="47"/>
      <c r="AO321" s="47"/>
      <c r="AP321" s="47"/>
      <c r="AQ321" s="47"/>
      <c r="AR321" s="47"/>
      <c r="AS321" s="50"/>
      <c r="AT321" s="50"/>
    </row>
    <row r="322" spans="1:46" ht="16.5">
      <c r="A322" s="54"/>
      <c r="B322" s="50"/>
      <c r="E322" s="50"/>
      <c r="G322" s="50"/>
      <c r="AE322" s="50"/>
      <c r="AF322" s="93"/>
      <c r="AG322" s="93"/>
      <c r="AH322" s="93"/>
      <c r="AI322" s="93"/>
      <c r="AJ322" s="93"/>
      <c r="AK322" s="93"/>
      <c r="AL322" s="50"/>
      <c r="AM322" s="93"/>
      <c r="AN322" s="93"/>
      <c r="AO322" s="93"/>
      <c r="AP322" s="93"/>
      <c r="AQ322" s="93"/>
      <c r="AR322" s="93"/>
      <c r="AS322" s="50"/>
      <c r="AT322" s="50"/>
    </row>
    <row r="323" spans="1:51" ht="16.5">
      <c r="A323" s="95" t="s">
        <v>114</v>
      </c>
      <c r="B323" s="95"/>
      <c r="C323" s="95"/>
      <c r="D323" s="95"/>
      <c r="E323" s="56" t="s">
        <v>234</v>
      </c>
      <c r="G323" s="50"/>
      <c r="AE323" s="50"/>
      <c r="AF323" s="96">
        <f>SUM(AF324+AF328+AF333+AF337+AF340+AF342+AF344+AF347+AF350+AF352+AF354+AF357+AF359)</f>
        <v>343365391</v>
      </c>
      <c r="AG323" s="96"/>
      <c r="AH323" s="96"/>
      <c r="AI323" s="96"/>
      <c r="AJ323" s="96"/>
      <c r="AK323" s="96"/>
      <c r="AL323" s="50"/>
      <c r="AM323" s="96">
        <f>SUM(AM324+AM328+AM333+AM337+AM340+AM342+AM344+AM347+AM350+AM352+AM354+AM357+AM359)</f>
        <v>50800000</v>
      </c>
      <c r="AN323" s="96"/>
      <c r="AO323" s="96"/>
      <c r="AP323" s="96"/>
      <c r="AQ323" s="96"/>
      <c r="AR323" s="96"/>
      <c r="AS323" s="50"/>
      <c r="AT323" s="96">
        <f>SUM(AM323+AF323)</f>
        <v>394165391</v>
      </c>
      <c r="AU323" s="96"/>
      <c r="AV323" s="96"/>
      <c r="AW323" s="96"/>
      <c r="AX323" s="96"/>
      <c r="AY323" s="96"/>
    </row>
    <row r="324" spans="1:51" ht="16.5">
      <c r="A324" s="94" t="s">
        <v>329</v>
      </c>
      <c r="B324" s="94"/>
      <c r="C324" s="94"/>
      <c r="D324" s="94"/>
      <c r="E324" s="50" t="s">
        <v>202</v>
      </c>
      <c r="G324" s="50"/>
      <c r="AE324" s="50"/>
      <c r="AF324" s="93">
        <v>48000000</v>
      </c>
      <c r="AG324" s="93"/>
      <c r="AH324" s="93"/>
      <c r="AI324" s="93"/>
      <c r="AJ324" s="93"/>
      <c r="AK324" s="93"/>
      <c r="AL324" s="50"/>
      <c r="AM324" s="93">
        <f>SUM(AM325:AR327)</f>
        <v>0</v>
      </c>
      <c r="AN324" s="93"/>
      <c r="AO324" s="93"/>
      <c r="AP324" s="93"/>
      <c r="AQ324" s="93"/>
      <c r="AR324" s="93"/>
      <c r="AS324" s="50"/>
      <c r="AT324" s="93">
        <v>48000000</v>
      </c>
      <c r="AU324" s="93"/>
      <c r="AV324" s="93"/>
      <c r="AW324" s="93"/>
      <c r="AX324" s="93"/>
      <c r="AY324" s="93"/>
    </row>
    <row r="325" spans="1:46" ht="16.5" hidden="1">
      <c r="A325" s="52"/>
      <c r="B325" s="50"/>
      <c r="E325" s="50" t="s">
        <v>121</v>
      </c>
      <c r="G325" s="50"/>
      <c r="AE325" s="50"/>
      <c r="AF325" s="93">
        <v>45000000</v>
      </c>
      <c r="AG325" s="93"/>
      <c r="AH325" s="93"/>
      <c r="AI325" s="93"/>
      <c r="AJ325" s="93"/>
      <c r="AK325" s="93"/>
      <c r="AL325" s="50"/>
      <c r="AM325" s="93"/>
      <c r="AN325" s="93"/>
      <c r="AO325" s="93"/>
      <c r="AP325" s="93"/>
      <c r="AQ325" s="93"/>
      <c r="AR325" s="93"/>
      <c r="AS325" s="50"/>
      <c r="AT325" s="50"/>
    </row>
    <row r="326" spans="1:46" ht="16.5" hidden="1">
      <c r="A326" s="52"/>
      <c r="B326" s="50"/>
      <c r="E326" s="50" t="s">
        <v>122</v>
      </c>
      <c r="G326" s="50"/>
      <c r="AE326" s="50"/>
      <c r="AF326" s="93"/>
      <c r="AG326" s="93"/>
      <c r="AH326" s="93"/>
      <c r="AI326" s="93"/>
      <c r="AJ326" s="93"/>
      <c r="AK326" s="93"/>
      <c r="AL326" s="50"/>
      <c r="AM326" s="93"/>
      <c r="AN326" s="93"/>
      <c r="AO326" s="93"/>
      <c r="AP326" s="93"/>
      <c r="AQ326" s="93"/>
      <c r="AR326" s="93"/>
      <c r="AS326" s="50"/>
      <c r="AT326" s="50"/>
    </row>
    <row r="327" spans="1:46" ht="16.5" hidden="1">
      <c r="A327" s="52"/>
      <c r="B327" s="50"/>
      <c r="E327" s="50" t="s">
        <v>123</v>
      </c>
      <c r="G327" s="50"/>
      <c r="AE327" s="50"/>
      <c r="AF327" s="93"/>
      <c r="AG327" s="93"/>
      <c r="AH327" s="93"/>
      <c r="AI327" s="93"/>
      <c r="AJ327" s="93"/>
      <c r="AK327" s="93"/>
      <c r="AL327" s="50"/>
      <c r="AM327" s="93"/>
      <c r="AN327" s="93"/>
      <c r="AO327" s="93"/>
      <c r="AP327" s="93"/>
      <c r="AQ327" s="93"/>
      <c r="AR327" s="93"/>
      <c r="AS327" s="50"/>
      <c r="AT327" s="50"/>
    </row>
    <row r="328" spans="1:51" ht="16.5">
      <c r="A328" s="52" t="s">
        <v>330</v>
      </c>
      <c r="B328" s="50"/>
      <c r="E328" s="50" t="s">
        <v>203</v>
      </c>
      <c r="G328" s="50"/>
      <c r="AE328" s="50"/>
      <c r="AF328" s="93">
        <f>SUM(AF329:AK332)</f>
        <v>155000000</v>
      </c>
      <c r="AG328" s="93"/>
      <c r="AH328" s="93"/>
      <c r="AI328" s="93"/>
      <c r="AJ328" s="93"/>
      <c r="AK328" s="93"/>
      <c r="AL328" s="50"/>
      <c r="AM328" s="93">
        <f>SUM(AM329:AR332)</f>
        <v>30000000</v>
      </c>
      <c r="AN328" s="93"/>
      <c r="AO328" s="93"/>
      <c r="AP328" s="93"/>
      <c r="AQ328" s="93"/>
      <c r="AR328" s="93"/>
      <c r="AS328" s="50"/>
      <c r="AT328" s="93">
        <f>SUM(AM328+AF328)</f>
        <v>185000000</v>
      </c>
      <c r="AU328" s="93"/>
      <c r="AV328" s="93"/>
      <c r="AW328" s="93"/>
      <c r="AX328" s="93"/>
      <c r="AY328" s="93"/>
    </row>
    <row r="329" spans="1:46" ht="16.5" hidden="1">
      <c r="A329" s="52"/>
      <c r="B329" s="50"/>
      <c r="E329" s="50" t="s">
        <v>124</v>
      </c>
      <c r="G329" s="50"/>
      <c r="AE329" s="50"/>
      <c r="AF329" s="93">
        <v>55000000</v>
      </c>
      <c r="AG329" s="93"/>
      <c r="AH329" s="93"/>
      <c r="AI329" s="93"/>
      <c r="AJ329" s="93"/>
      <c r="AK329" s="93"/>
      <c r="AL329" s="50"/>
      <c r="AM329" s="93">
        <v>10000000</v>
      </c>
      <c r="AN329" s="93"/>
      <c r="AO329" s="93"/>
      <c r="AP329" s="93"/>
      <c r="AQ329" s="93"/>
      <c r="AR329" s="93"/>
      <c r="AS329" s="50"/>
      <c r="AT329" s="50"/>
    </row>
    <row r="330" spans="1:46" ht="16.5" hidden="1">
      <c r="A330" s="52"/>
      <c r="B330" s="50"/>
      <c r="E330" s="50" t="s">
        <v>125</v>
      </c>
      <c r="G330" s="50"/>
      <c r="AE330" s="50"/>
      <c r="AF330" s="93"/>
      <c r="AG330" s="93"/>
      <c r="AH330" s="93"/>
      <c r="AI330" s="93"/>
      <c r="AJ330" s="93"/>
      <c r="AK330" s="93"/>
      <c r="AL330" s="50"/>
      <c r="AM330" s="93">
        <v>20000000</v>
      </c>
      <c r="AN330" s="93"/>
      <c r="AO330" s="93"/>
      <c r="AP330" s="93"/>
      <c r="AQ330" s="93"/>
      <c r="AR330" s="93"/>
      <c r="AS330" s="50"/>
      <c r="AT330" s="50"/>
    </row>
    <row r="331" spans="1:46" ht="16.5" hidden="1">
      <c r="A331" s="52"/>
      <c r="B331" s="50"/>
      <c r="E331" s="50" t="s">
        <v>126</v>
      </c>
      <c r="G331" s="50"/>
      <c r="AE331" s="50"/>
      <c r="AF331" s="93"/>
      <c r="AG331" s="93"/>
      <c r="AH331" s="93"/>
      <c r="AI331" s="93"/>
      <c r="AJ331" s="93"/>
      <c r="AK331" s="93"/>
      <c r="AL331" s="50"/>
      <c r="AM331" s="93"/>
      <c r="AN331" s="93"/>
      <c r="AO331" s="93"/>
      <c r="AP331" s="93"/>
      <c r="AQ331" s="93"/>
      <c r="AR331" s="93"/>
      <c r="AS331" s="50"/>
      <c r="AT331" s="50"/>
    </row>
    <row r="332" spans="1:46" ht="16.5" hidden="1">
      <c r="A332" s="52"/>
      <c r="B332" s="50"/>
      <c r="E332" s="50" t="s">
        <v>235</v>
      </c>
      <c r="G332" s="50"/>
      <c r="AE332" s="50"/>
      <c r="AF332" s="93">
        <v>100000000</v>
      </c>
      <c r="AG332" s="93"/>
      <c r="AH332" s="93"/>
      <c r="AI332" s="93"/>
      <c r="AJ332" s="93"/>
      <c r="AK332" s="93"/>
      <c r="AL332" s="50"/>
      <c r="AM332" s="93"/>
      <c r="AN332" s="93"/>
      <c r="AO332" s="93"/>
      <c r="AP332" s="93"/>
      <c r="AQ332" s="93"/>
      <c r="AR332" s="93"/>
      <c r="AS332" s="50"/>
      <c r="AT332" s="50"/>
    </row>
    <row r="333" spans="1:51" ht="16.5">
      <c r="A333" s="52" t="s">
        <v>331</v>
      </c>
      <c r="B333" s="50"/>
      <c r="E333" s="50" t="s">
        <v>127</v>
      </c>
      <c r="G333" s="50"/>
      <c r="AE333" s="50"/>
      <c r="AF333" s="93">
        <f>SUM(AF334:AK336)</f>
        <v>1000000</v>
      </c>
      <c r="AG333" s="93"/>
      <c r="AH333" s="93"/>
      <c r="AI333" s="93"/>
      <c r="AJ333" s="93"/>
      <c r="AK333" s="93"/>
      <c r="AL333" s="50"/>
      <c r="AM333" s="93">
        <f>SUM(AM334:AR336)</f>
        <v>0</v>
      </c>
      <c r="AN333" s="93"/>
      <c r="AO333" s="93"/>
      <c r="AP333" s="93"/>
      <c r="AQ333" s="93"/>
      <c r="AR333" s="93"/>
      <c r="AS333" s="50"/>
      <c r="AT333" s="93">
        <f>SUM(AM333+AF333)</f>
        <v>1000000</v>
      </c>
      <c r="AU333" s="93"/>
      <c r="AV333" s="93"/>
      <c r="AW333" s="93"/>
      <c r="AX333" s="93"/>
      <c r="AY333" s="93"/>
    </row>
    <row r="334" spans="1:46" ht="16.5" hidden="1">
      <c r="A334" s="52"/>
      <c r="B334" s="50"/>
      <c r="E334" s="50" t="s">
        <v>128</v>
      </c>
      <c r="G334" s="50"/>
      <c r="AE334" s="50"/>
      <c r="AF334" s="93">
        <v>1000000</v>
      </c>
      <c r="AG334" s="93"/>
      <c r="AH334" s="93"/>
      <c r="AI334" s="93"/>
      <c r="AJ334" s="93"/>
      <c r="AK334" s="93"/>
      <c r="AL334" s="50"/>
      <c r="AM334" s="93"/>
      <c r="AN334" s="93"/>
      <c r="AO334" s="93"/>
      <c r="AP334" s="93"/>
      <c r="AQ334" s="93"/>
      <c r="AR334" s="93"/>
      <c r="AS334" s="50"/>
      <c r="AT334" s="50"/>
    </row>
    <row r="335" spans="1:46" ht="16.5" hidden="1">
      <c r="A335" s="52"/>
      <c r="B335" s="50"/>
      <c r="E335" s="50" t="s">
        <v>129</v>
      </c>
      <c r="G335" s="50"/>
      <c r="AE335" s="50"/>
      <c r="AF335" s="93"/>
      <c r="AG335" s="93"/>
      <c r="AH335" s="93"/>
      <c r="AI335" s="93"/>
      <c r="AJ335" s="93"/>
      <c r="AK335" s="93"/>
      <c r="AL335" s="50"/>
      <c r="AM335" s="93"/>
      <c r="AN335" s="93"/>
      <c r="AO335" s="93"/>
      <c r="AP335" s="93"/>
      <c r="AQ335" s="93"/>
      <c r="AR335" s="93"/>
      <c r="AS335" s="50"/>
      <c r="AT335" s="50"/>
    </row>
    <row r="336" spans="1:46" ht="16.5" hidden="1">
      <c r="A336" s="52"/>
      <c r="B336" s="50"/>
      <c r="E336" s="50" t="s">
        <v>130</v>
      </c>
      <c r="G336" s="50"/>
      <c r="AE336" s="50"/>
      <c r="AF336" s="93"/>
      <c r="AG336" s="93"/>
      <c r="AH336" s="93"/>
      <c r="AI336" s="93"/>
      <c r="AJ336" s="93"/>
      <c r="AK336" s="93"/>
      <c r="AL336" s="50"/>
      <c r="AM336" s="93"/>
      <c r="AN336" s="93"/>
      <c r="AO336" s="93"/>
      <c r="AP336" s="93"/>
      <c r="AQ336" s="93"/>
      <c r="AR336" s="93"/>
      <c r="AS336" s="50"/>
      <c r="AT336" s="50"/>
    </row>
    <row r="337" spans="1:51" ht="16.5">
      <c r="A337" s="52" t="s">
        <v>332</v>
      </c>
      <c r="B337" s="50"/>
      <c r="E337" s="50" t="s">
        <v>131</v>
      </c>
      <c r="G337" s="50"/>
      <c r="AE337" s="50"/>
      <c r="AF337" s="93">
        <f>SUM(AF338:AK339)</f>
        <v>500000</v>
      </c>
      <c r="AG337" s="93"/>
      <c r="AH337" s="93"/>
      <c r="AI337" s="93"/>
      <c r="AJ337" s="93"/>
      <c r="AK337" s="93"/>
      <c r="AL337" s="50"/>
      <c r="AM337" s="93">
        <f>SUM(AM338:AR339)</f>
        <v>10800000</v>
      </c>
      <c r="AN337" s="93"/>
      <c r="AO337" s="93"/>
      <c r="AP337" s="93"/>
      <c r="AQ337" s="93"/>
      <c r="AR337" s="93"/>
      <c r="AS337" s="50"/>
      <c r="AT337" s="93">
        <f>SUM(AM337+AF337)</f>
        <v>11300000</v>
      </c>
      <c r="AU337" s="93"/>
      <c r="AV337" s="93"/>
      <c r="AW337" s="93"/>
      <c r="AX337" s="93"/>
      <c r="AY337" s="93"/>
    </row>
    <row r="338" spans="1:46" ht="16.5" hidden="1">
      <c r="A338" s="52"/>
      <c r="B338" s="50"/>
      <c r="E338" s="50" t="s">
        <v>132</v>
      </c>
      <c r="G338" s="50"/>
      <c r="AE338" s="50"/>
      <c r="AF338" s="93">
        <v>500000</v>
      </c>
      <c r="AG338" s="93"/>
      <c r="AH338" s="93"/>
      <c r="AI338" s="93"/>
      <c r="AJ338" s="93"/>
      <c r="AK338" s="93"/>
      <c r="AL338" s="50"/>
      <c r="AM338" s="93"/>
      <c r="AN338" s="93"/>
      <c r="AO338" s="93"/>
      <c r="AP338" s="93"/>
      <c r="AQ338" s="93"/>
      <c r="AR338" s="93"/>
      <c r="AS338" s="50"/>
      <c r="AT338" s="50"/>
    </row>
    <row r="339" spans="1:46" ht="16.5" hidden="1">
      <c r="A339" s="52"/>
      <c r="B339" s="50"/>
      <c r="E339" s="50" t="s">
        <v>346</v>
      </c>
      <c r="G339" s="50"/>
      <c r="AE339" s="50"/>
      <c r="AF339" s="93"/>
      <c r="AG339" s="93"/>
      <c r="AH339" s="93"/>
      <c r="AI339" s="93"/>
      <c r="AJ339" s="93"/>
      <c r="AK339" s="93"/>
      <c r="AL339" s="50"/>
      <c r="AM339" s="93">
        <v>10800000</v>
      </c>
      <c r="AN339" s="93"/>
      <c r="AO339" s="93"/>
      <c r="AP339" s="93"/>
      <c r="AQ339" s="93"/>
      <c r="AR339" s="93"/>
      <c r="AS339" s="50"/>
      <c r="AT339" s="50"/>
    </row>
    <row r="340" spans="1:51" ht="16.5">
      <c r="A340" s="52" t="s">
        <v>333</v>
      </c>
      <c r="B340" s="50"/>
      <c r="E340" s="50" t="s">
        <v>209</v>
      </c>
      <c r="G340" s="50"/>
      <c r="AE340" s="50"/>
      <c r="AF340" s="93">
        <f>SUM(AF341)</f>
        <v>25000000</v>
      </c>
      <c r="AG340" s="93"/>
      <c r="AH340" s="93"/>
      <c r="AI340" s="93"/>
      <c r="AJ340" s="93"/>
      <c r="AK340" s="93"/>
      <c r="AL340" s="50"/>
      <c r="AM340" s="93">
        <f>SUM(AM341)</f>
        <v>0</v>
      </c>
      <c r="AN340" s="93"/>
      <c r="AO340" s="93"/>
      <c r="AP340" s="93"/>
      <c r="AQ340" s="93"/>
      <c r="AR340" s="93"/>
      <c r="AS340" s="50"/>
      <c r="AT340" s="93">
        <f>SUM(AM340+AF340)</f>
        <v>25000000</v>
      </c>
      <c r="AU340" s="93"/>
      <c r="AV340" s="93"/>
      <c r="AW340" s="93"/>
      <c r="AX340" s="93"/>
      <c r="AY340" s="93"/>
    </row>
    <row r="341" spans="1:46" ht="16.5" hidden="1">
      <c r="A341" s="52"/>
      <c r="B341" s="50"/>
      <c r="E341" s="50" t="s">
        <v>232</v>
      </c>
      <c r="G341" s="50"/>
      <c r="AE341" s="50"/>
      <c r="AF341" s="93">
        <v>25000000</v>
      </c>
      <c r="AG341" s="93"/>
      <c r="AH341" s="93"/>
      <c r="AI341" s="93"/>
      <c r="AJ341" s="93"/>
      <c r="AK341" s="93"/>
      <c r="AM341" s="93"/>
      <c r="AN341" s="93"/>
      <c r="AO341" s="93"/>
      <c r="AP341" s="93"/>
      <c r="AQ341" s="93"/>
      <c r="AR341" s="93"/>
      <c r="AS341" s="50"/>
      <c r="AT341" s="50"/>
    </row>
    <row r="342" spans="1:51" ht="16.5">
      <c r="A342" s="61" t="s">
        <v>334</v>
      </c>
      <c r="B342" s="50"/>
      <c r="E342" s="26" t="s">
        <v>208</v>
      </c>
      <c r="G342" s="50"/>
      <c r="H342" s="50"/>
      <c r="AE342" s="50"/>
      <c r="AF342" s="93">
        <f>SUM(AF343)</f>
        <v>1000000</v>
      </c>
      <c r="AG342" s="93"/>
      <c r="AH342" s="93"/>
      <c r="AI342" s="93"/>
      <c r="AJ342" s="93"/>
      <c r="AK342" s="93"/>
      <c r="AL342" s="50"/>
      <c r="AM342" s="93">
        <f>SUM(AM343)</f>
        <v>0</v>
      </c>
      <c r="AN342" s="93"/>
      <c r="AO342" s="93"/>
      <c r="AP342" s="93"/>
      <c r="AQ342" s="93"/>
      <c r="AR342" s="93"/>
      <c r="AS342" s="50"/>
      <c r="AT342" s="93">
        <f>SUM(AM342+AF342)</f>
        <v>1000000</v>
      </c>
      <c r="AU342" s="93"/>
      <c r="AV342" s="93"/>
      <c r="AW342" s="93"/>
      <c r="AX342" s="93"/>
      <c r="AY342" s="93"/>
    </row>
    <row r="343" spans="1:46" ht="16.5" hidden="1">
      <c r="A343" s="52"/>
      <c r="B343" s="50"/>
      <c r="E343" s="50" t="s">
        <v>133</v>
      </c>
      <c r="G343" s="50"/>
      <c r="H343" s="50"/>
      <c r="AE343" s="50"/>
      <c r="AF343" s="93">
        <v>1000000</v>
      </c>
      <c r="AG343" s="93"/>
      <c r="AH343" s="93"/>
      <c r="AI343" s="93"/>
      <c r="AJ343" s="93"/>
      <c r="AK343" s="93"/>
      <c r="AL343" s="50"/>
      <c r="AM343" s="93"/>
      <c r="AN343" s="93"/>
      <c r="AO343" s="93"/>
      <c r="AP343" s="93"/>
      <c r="AQ343" s="93"/>
      <c r="AR343" s="93"/>
      <c r="AS343" s="50"/>
      <c r="AT343" s="50"/>
    </row>
    <row r="344" spans="1:51" ht="16.5">
      <c r="A344" s="52" t="s">
        <v>335</v>
      </c>
      <c r="B344" s="50"/>
      <c r="E344" s="50" t="s">
        <v>206</v>
      </c>
      <c r="H344" s="50"/>
      <c r="AE344" s="50"/>
      <c r="AF344" s="93">
        <f>SUM(AF345:AF346)</f>
        <v>1000000</v>
      </c>
      <c r="AG344" s="93"/>
      <c r="AH344" s="93"/>
      <c r="AI344" s="93"/>
      <c r="AJ344" s="93"/>
      <c r="AK344" s="93"/>
      <c r="AL344" s="50"/>
      <c r="AM344" s="93">
        <f>SUM(AM345:AM346)</f>
        <v>0</v>
      </c>
      <c r="AN344" s="93"/>
      <c r="AO344" s="93"/>
      <c r="AP344" s="93"/>
      <c r="AQ344" s="93"/>
      <c r="AR344" s="93"/>
      <c r="AS344" s="50"/>
      <c r="AT344" s="93">
        <f>SUM(AM344+AF344)</f>
        <v>1000000</v>
      </c>
      <c r="AU344" s="93"/>
      <c r="AV344" s="93"/>
      <c r="AW344" s="93"/>
      <c r="AX344" s="93"/>
      <c r="AY344" s="93"/>
    </row>
    <row r="345" spans="1:46" ht="16.5" hidden="1">
      <c r="A345" s="52"/>
      <c r="B345" s="50"/>
      <c r="E345" s="50" t="s">
        <v>321</v>
      </c>
      <c r="H345" s="50"/>
      <c r="AE345" s="50"/>
      <c r="AF345" s="93">
        <v>1000000</v>
      </c>
      <c r="AG345" s="93"/>
      <c r="AH345" s="93"/>
      <c r="AI345" s="93"/>
      <c r="AJ345" s="93"/>
      <c r="AK345" s="93"/>
      <c r="AL345" s="50"/>
      <c r="AM345" s="93"/>
      <c r="AN345" s="93"/>
      <c r="AO345" s="93"/>
      <c r="AP345" s="93"/>
      <c r="AQ345" s="93"/>
      <c r="AR345" s="93"/>
      <c r="AS345" s="50"/>
      <c r="AT345" s="50"/>
    </row>
    <row r="346" spans="1:46" ht="16.5" hidden="1">
      <c r="A346" s="52"/>
      <c r="B346" s="50"/>
      <c r="E346" s="50" t="s">
        <v>134</v>
      </c>
      <c r="H346" s="50"/>
      <c r="AE346" s="50"/>
      <c r="AF346" s="93"/>
      <c r="AG346" s="93"/>
      <c r="AH346" s="93"/>
      <c r="AI346" s="93"/>
      <c r="AJ346" s="93"/>
      <c r="AK346" s="93"/>
      <c r="AL346" s="50"/>
      <c r="AM346" s="93"/>
      <c r="AN346" s="93"/>
      <c r="AO346" s="93"/>
      <c r="AP346" s="93"/>
      <c r="AQ346" s="93"/>
      <c r="AR346" s="93"/>
      <c r="AS346" s="50"/>
      <c r="AT346" s="50"/>
    </row>
    <row r="347" spans="1:51" ht="16.5">
      <c r="A347" s="52" t="s">
        <v>336</v>
      </c>
      <c r="B347" s="50"/>
      <c r="E347" s="50" t="s">
        <v>207</v>
      </c>
      <c r="H347" s="50"/>
      <c r="AE347" s="50"/>
      <c r="AF347" s="93">
        <f>SUM(AF348:AF349)</f>
        <v>500000</v>
      </c>
      <c r="AG347" s="93"/>
      <c r="AH347" s="93"/>
      <c r="AI347" s="93"/>
      <c r="AJ347" s="93"/>
      <c r="AK347" s="93"/>
      <c r="AL347" s="50"/>
      <c r="AM347" s="93">
        <f>SUM(AM348:AM349)</f>
        <v>0</v>
      </c>
      <c r="AN347" s="93"/>
      <c r="AO347" s="93"/>
      <c r="AP347" s="93"/>
      <c r="AQ347" s="93"/>
      <c r="AR347" s="93"/>
      <c r="AS347" s="50"/>
      <c r="AT347" s="93">
        <f>SUM(AM347+AF347)</f>
        <v>500000</v>
      </c>
      <c r="AU347" s="93"/>
      <c r="AV347" s="93"/>
      <c r="AW347" s="93"/>
      <c r="AX347" s="93"/>
      <c r="AY347" s="93"/>
    </row>
    <row r="348" spans="1:46" ht="16.5" hidden="1">
      <c r="A348" s="52"/>
      <c r="B348" s="50"/>
      <c r="E348" s="50" t="s">
        <v>135</v>
      </c>
      <c r="H348" s="50"/>
      <c r="AE348" s="50"/>
      <c r="AF348" s="93">
        <v>500000</v>
      </c>
      <c r="AG348" s="93"/>
      <c r="AH348" s="93"/>
      <c r="AI348" s="93"/>
      <c r="AJ348" s="93"/>
      <c r="AK348" s="93"/>
      <c r="AL348" s="50"/>
      <c r="AM348" s="93"/>
      <c r="AN348" s="93"/>
      <c r="AO348" s="93"/>
      <c r="AP348" s="93"/>
      <c r="AQ348" s="93"/>
      <c r="AR348" s="93"/>
      <c r="AS348" s="50"/>
      <c r="AT348" s="50"/>
    </row>
    <row r="349" spans="1:46" ht="16.5" hidden="1">
      <c r="A349" s="52"/>
      <c r="B349" s="50"/>
      <c r="E349" s="50" t="s">
        <v>136</v>
      </c>
      <c r="H349" s="50"/>
      <c r="AE349" s="50"/>
      <c r="AF349" s="93"/>
      <c r="AG349" s="93"/>
      <c r="AH349" s="93"/>
      <c r="AI349" s="93"/>
      <c r="AJ349" s="93"/>
      <c r="AK349" s="93"/>
      <c r="AL349" s="50"/>
      <c r="AM349" s="93"/>
      <c r="AN349" s="93"/>
      <c r="AO349" s="93"/>
      <c r="AP349" s="93"/>
      <c r="AQ349" s="93"/>
      <c r="AR349" s="93"/>
      <c r="AS349" s="50"/>
      <c r="AT349" s="50"/>
    </row>
    <row r="350" spans="1:51" ht="16.5">
      <c r="A350" s="52" t="s">
        <v>337</v>
      </c>
      <c r="B350" s="50"/>
      <c r="E350" s="50" t="s">
        <v>137</v>
      </c>
      <c r="H350" s="50"/>
      <c r="AE350" s="50"/>
      <c r="AF350" s="93">
        <f>SUM(AF351:AF351)</f>
        <v>53000000</v>
      </c>
      <c r="AG350" s="93"/>
      <c r="AH350" s="93"/>
      <c r="AI350" s="93"/>
      <c r="AJ350" s="93"/>
      <c r="AK350" s="93"/>
      <c r="AL350" s="50"/>
      <c r="AM350" s="93">
        <f>SUM(AM351:AM351)</f>
        <v>0</v>
      </c>
      <c r="AN350" s="93"/>
      <c r="AO350" s="93"/>
      <c r="AP350" s="93"/>
      <c r="AQ350" s="93"/>
      <c r="AR350" s="93"/>
      <c r="AS350" s="50"/>
      <c r="AT350" s="93">
        <f>SUM(AM350+AF350)</f>
        <v>53000000</v>
      </c>
      <c r="AU350" s="93"/>
      <c r="AV350" s="93"/>
      <c r="AW350" s="93"/>
      <c r="AX350" s="93"/>
      <c r="AY350" s="93"/>
    </row>
    <row r="351" spans="1:46" ht="16.5" hidden="1">
      <c r="A351" s="52"/>
      <c r="B351" s="50"/>
      <c r="E351" s="50" t="s">
        <v>233</v>
      </c>
      <c r="H351" s="50"/>
      <c r="AE351" s="50"/>
      <c r="AF351" s="93">
        <v>53000000</v>
      </c>
      <c r="AG351" s="93"/>
      <c r="AH351" s="93"/>
      <c r="AI351" s="93"/>
      <c r="AJ351" s="93"/>
      <c r="AK351" s="93"/>
      <c r="AL351" s="50"/>
      <c r="AM351" s="93"/>
      <c r="AN351" s="93"/>
      <c r="AO351" s="93"/>
      <c r="AP351" s="93"/>
      <c r="AQ351" s="93"/>
      <c r="AR351" s="93"/>
      <c r="AS351" s="50"/>
      <c r="AT351" s="50"/>
    </row>
    <row r="352" spans="1:51" ht="16.5">
      <c r="A352" s="52" t="s">
        <v>338</v>
      </c>
      <c r="B352" s="50"/>
      <c r="E352" s="50" t="s">
        <v>138</v>
      </c>
      <c r="H352" s="50"/>
      <c r="AE352" s="50"/>
      <c r="AF352" s="93">
        <f>SUM(AF353:AF353)</f>
        <v>10000000</v>
      </c>
      <c r="AG352" s="93"/>
      <c r="AH352" s="93"/>
      <c r="AI352" s="93"/>
      <c r="AJ352" s="93"/>
      <c r="AK352" s="93"/>
      <c r="AL352" s="50"/>
      <c r="AM352" s="93">
        <f>SUM(AM353:AM353)</f>
        <v>0</v>
      </c>
      <c r="AN352" s="93"/>
      <c r="AO352" s="93"/>
      <c r="AP352" s="93"/>
      <c r="AQ352" s="93"/>
      <c r="AR352" s="93"/>
      <c r="AS352" s="50"/>
      <c r="AT352" s="93">
        <f>SUM(AM352+AF352)</f>
        <v>10000000</v>
      </c>
      <c r="AU352" s="93"/>
      <c r="AV352" s="93"/>
      <c r="AW352" s="93"/>
      <c r="AX352" s="93"/>
      <c r="AY352" s="93"/>
    </row>
    <row r="353" spans="1:46" ht="16.5" hidden="1">
      <c r="A353" s="52"/>
      <c r="B353" s="50"/>
      <c r="E353" s="50" t="s">
        <v>139</v>
      </c>
      <c r="H353" s="50"/>
      <c r="AE353" s="50"/>
      <c r="AF353" s="93">
        <v>10000000</v>
      </c>
      <c r="AG353" s="93"/>
      <c r="AH353" s="93"/>
      <c r="AI353" s="93"/>
      <c r="AJ353" s="93"/>
      <c r="AK353" s="93"/>
      <c r="AL353" s="50"/>
      <c r="AM353" s="93"/>
      <c r="AN353" s="93"/>
      <c r="AO353" s="93"/>
      <c r="AP353" s="93"/>
      <c r="AQ353" s="93"/>
      <c r="AR353" s="93"/>
      <c r="AS353" s="50"/>
      <c r="AT353" s="50"/>
    </row>
    <row r="354" spans="1:51" ht="16.5">
      <c r="A354" s="52" t="s">
        <v>339</v>
      </c>
      <c r="B354" s="50"/>
      <c r="E354" s="50" t="s">
        <v>140</v>
      </c>
      <c r="H354" s="50"/>
      <c r="AE354" s="50"/>
      <c r="AF354" s="93">
        <f>SUM(AF355:AK356)</f>
        <v>22865391</v>
      </c>
      <c r="AG354" s="93"/>
      <c r="AH354" s="93"/>
      <c r="AI354" s="93"/>
      <c r="AJ354" s="93"/>
      <c r="AK354" s="93"/>
      <c r="AL354" s="50"/>
      <c r="AM354" s="93">
        <f>SUM(AM355:AR356)</f>
        <v>10000000</v>
      </c>
      <c r="AN354" s="93"/>
      <c r="AO354" s="93"/>
      <c r="AP354" s="93"/>
      <c r="AQ354" s="93"/>
      <c r="AR354" s="93"/>
      <c r="AS354" s="50"/>
      <c r="AT354" s="93">
        <f>SUM(AM354+AF354)</f>
        <v>32865391</v>
      </c>
      <c r="AU354" s="93"/>
      <c r="AV354" s="93"/>
      <c r="AW354" s="93"/>
      <c r="AX354" s="93"/>
      <c r="AY354" s="93"/>
    </row>
    <row r="355" spans="1:46" ht="16.5" hidden="1">
      <c r="A355" s="52"/>
      <c r="B355" s="50"/>
      <c r="E355" s="50" t="s">
        <v>320</v>
      </c>
      <c r="H355" s="50"/>
      <c r="AE355" s="50"/>
      <c r="AF355" s="93">
        <v>22865391</v>
      </c>
      <c r="AG355" s="93"/>
      <c r="AH355" s="93"/>
      <c r="AI355" s="93"/>
      <c r="AJ355" s="93"/>
      <c r="AK355" s="93"/>
      <c r="AL355" s="50"/>
      <c r="AM355" s="93">
        <v>10000000</v>
      </c>
      <c r="AN355" s="93"/>
      <c r="AO355" s="93"/>
      <c r="AP355" s="93"/>
      <c r="AQ355" s="93"/>
      <c r="AR355" s="93"/>
      <c r="AS355" s="50"/>
      <c r="AT355" s="50"/>
    </row>
    <row r="356" spans="1:46" ht="16.5" hidden="1">
      <c r="A356" s="52"/>
      <c r="B356" s="50"/>
      <c r="E356" s="50" t="s">
        <v>141</v>
      </c>
      <c r="H356" s="50"/>
      <c r="AE356" s="50"/>
      <c r="AF356" s="93"/>
      <c r="AG356" s="93"/>
      <c r="AH356" s="93"/>
      <c r="AI356" s="93"/>
      <c r="AJ356" s="93"/>
      <c r="AK356" s="93"/>
      <c r="AL356" s="50"/>
      <c r="AM356" s="93"/>
      <c r="AN356" s="93"/>
      <c r="AO356" s="93"/>
      <c r="AP356" s="93"/>
      <c r="AQ356" s="93"/>
      <c r="AR356" s="93"/>
      <c r="AS356" s="50"/>
      <c r="AT356" s="50"/>
    </row>
    <row r="357" spans="1:51" ht="16.5">
      <c r="A357" s="52" t="s">
        <v>340</v>
      </c>
      <c r="B357" s="50"/>
      <c r="E357" s="50" t="s">
        <v>204</v>
      </c>
      <c r="H357" s="50"/>
      <c r="AE357" s="50"/>
      <c r="AF357" s="93">
        <f>SUM(AF358)</f>
        <v>5000000</v>
      </c>
      <c r="AG357" s="93"/>
      <c r="AH357" s="93"/>
      <c r="AI357" s="93"/>
      <c r="AJ357" s="93"/>
      <c r="AK357" s="93"/>
      <c r="AL357" s="50"/>
      <c r="AM357" s="93">
        <f>SUM(AM358)</f>
        <v>0</v>
      </c>
      <c r="AN357" s="93"/>
      <c r="AO357" s="93"/>
      <c r="AP357" s="93"/>
      <c r="AQ357" s="93"/>
      <c r="AR357" s="93"/>
      <c r="AS357" s="50"/>
      <c r="AT357" s="93">
        <f>SUM(AM357+AF357)</f>
        <v>5000000</v>
      </c>
      <c r="AU357" s="93"/>
      <c r="AV357" s="93"/>
      <c r="AW357" s="93"/>
      <c r="AX357" s="93"/>
      <c r="AY357" s="93"/>
    </row>
    <row r="358" spans="1:46" ht="16.5" hidden="1">
      <c r="A358" s="52"/>
      <c r="B358" s="50"/>
      <c r="E358" s="50" t="s">
        <v>205</v>
      </c>
      <c r="H358" s="50"/>
      <c r="AE358" s="50"/>
      <c r="AF358" s="93">
        <v>5000000</v>
      </c>
      <c r="AG358" s="93"/>
      <c r="AH358" s="93"/>
      <c r="AI358" s="93"/>
      <c r="AJ358" s="93"/>
      <c r="AK358" s="93"/>
      <c r="AL358" s="50"/>
      <c r="AM358" s="47"/>
      <c r="AN358" s="47"/>
      <c r="AO358" s="47"/>
      <c r="AP358" s="47"/>
      <c r="AQ358" s="47"/>
      <c r="AR358" s="47"/>
      <c r="AS358" s="50"/>
      <c r="AT358" s="50"/>
    </row>
    <row r="359" spans="1:51" ht="16.5">
      <c r="A359" s="52" t="s">
        <v>341</v>
      </c>
      <c r="B359" s="50"/>
      <c r="E359" s="50" t="s">
        <v>210</v>
      </c>
      <c r="H359" s="50"/>
      <c r="AE359" s="50"/>
      <c r="AF359" s="93">
        <f>SUM(AF360)</f>
        <v>20500000</v>
      </c>
      <c r="AG359" s="93"/>
      <c r="AH359" s="93"/>
      <c r="AI359" s="93"/>
      <c r="AJ359" s="93"/>
      <c r="AK359" s="93"/>
      <c r="AL359" s="50"/>
      <c r="AM359" s="93">
        <f>SUM(AM360)</f>
        <v>0</v>
      </c>
      <c r="AN359" s="93"/>
      <c r="AO359" s="93"/>
      <c r="AP359" s="93"/>
      <c r="AQ359" s="93"/>
      <c r="AR359" s="93"/>
      <c r="AS359" s="50"/>
      <c r="AT359" s="93">
        <f>SUM(AM359+AF359)</f>
        <v>20500000</v>
      </c>
      <c r="AU359" s="93"/>
      <c r="AV359" s="93"/>
      <c r="AW359" s="93"/>
      <c r="AX359" s="93"/>
      <c r="AY359" s="93"/>
    </row>
    <row r="360" spans="1:46" ht="16.5" hidden="1">
      <c r="A360" s="52"/>
      <c r="B360" s="50"/>
      <c r="E360" s="50" t="s">
        <v>211</v>
      </c>
      <c r="H360" s="50"/>
      <c r="AE360" s="50"/>
      <c r="AF360" s="93">
        <v>20500000</v>
      </c>
      <c r="AG360" s="93"/>
      <c r="AH360" s="93"/>
      <c r="AI360" s="93"/>
      <c r="AJ360" s="93"/>
      <c r="AK360" s="93"/>
      <c r="AL360" s="50"/>
      <c r="AM360" s="47"/>
      <c r="AN360" s="47"/>
      <c r="AO360" s="47"/>
      <c r="AP360" s="47"/>
      <c r="AQ360" s="47"/>
      <c r="AR360" s="47"/>
      <c r="AS360" s="50"/>
      <c r="AT360" s="50"/>
    </row>
    <row r="361" spans="1:46" ht="16.5" hidden="1">
      <c r="A361" s="118"/>
      <c r="B361" s="118"/>
      <c r="E361" s="50"/>
      <c r="H361" s="50"/>
      <c r="AE361" s="50"/>
      <c r="AF361" s="93"/>
      <c r="AG361" s="93"/>
      <c r="AH361" s="93"/>
      <c r="AI361" s="93"/>
      <c r="AJ361" s="93"/>
      <c r="AK361" s="93"/>
      <c r="AL361" s="50"/>
      <c r="AM361" s="47"/>
      <c r="AN361" s="47"/>
      <c r="AO361" s="47"/>
      <c r="AP361" s="47"/>
      <c r="AQ361" s="47"/>
      <c r="AR361" s="47"/>
      <c r="AS361" s="50"/>
      <c r="AT361" s="50"/>
    </row>
    <row r="362" spans="1:46" ht="16.5">
      <c r="A362" s="52"/>
      <c r="B362" s="50"/>
      <c r="E362" s="50"/>
      <c r="H362" s="50"/>
      <c r="AE362" s="50"/>
      <c r="AF362" s="93"/>
      <c r="AG362" s="93"/>
      <c r="AH362" s="93"/>
      <c r="AI362" s="93"/>
      <c r="AJ362" s="93"/>
      <c r="AK362" s="93"/>
      <c r="AL362" s="50"/>
      <c r="AM362" s="93"/>
      <c r="AN362" s="93"/>
      <c r="AO362" s="93"/>
      <c r="AP362" s="93"/>
      <c r="AQ362" s="93"/>
      <c r="AR362" s="93"/>
      <c r="AS362" s="50"/>
      <c r="AT362" s="50"/>
    </row>
    <row r="363" spans="1:51" ht="16.5">
      <c r="A363" s="54" t="s">
        <v>343</v>
      </c>
      <c r="B363" s="50"/>
      <c r="E363" s="56" t="s">
        <v>142</v>
      </c>
      <c r="H363" s="50"/>
      <c r="AE363" s="50"/>
      <c r="AF363" s="96">
        <f>SUM(AF364:AF364)</f>
        <v>43301940</v>
      </c>
      <c r="AG363" s="96"/>
      <c r="AH363" s="96"/>
      <c r="AI363" s="96"/>
      <c r="AJ363" s="96"/>
      <c r="AK363" s="96"/>
      <c r="AL363" s="50"/>
      <c r="AM363" s="93">
        <f>SUM(AM364:AM364)</f>
        <v>8076184</v>
      </c>
      <c r="AN363" s="93"/>
      <c r="AO363" s="93"/>
      <c r="AP363" s="93"/>
      <c r="AQ363" s="93"/>
      <c r="AR363" s="93"/>
      <c r="AS363" s="50"/>
      <c r="AT363" s="96">
        <f>SUM(AM363+AF363)</f>
        <v>51378124</v>
      </c>
      <c r="AU363" s="96"/>
      <c r="AV363" s="96"/>
      <c r="AW363" s="96"/>
      <c r="AX363" s="96"/>
      <c r="AY363" s="96"/>
    </row>
    <row r="364" spans="1:46" ht="16.5" hidden="1">
      <c r="A364" s="52"/>
      <c r="B364" s="50"/>
      <c r="E364" s="50" t="s">
        <v>214</v>
      </c>
      <c r="H364" s="50"/>
      <c r="AE364" s="50"/>
      <c r="AF364" s="93">
        <v>43301940</v>
      </c>
      <c r="AG364" s="93"/>
      <c r="AH364" s="93"/>
      <c r="AI364" s="93"/>
      <c r="AJ364" s="93"/>
      <c r="AK364" s="93"/>
      <c r="AL364" s="56"/>
      <c r="AM364" s="93">
        <v>8076184</v>
      </c>
      <c r="AN364" s="93"/>
      <c r="AO364" s="93"/>
      <c r="AP364" s="93"/>
      <c r="AQ364" s="93"/>
      <c r="AR364" s="93"/>
      <c r="AS364" s="50"/>
      <c r="AT364" s="50"/>
    </row>
    <row r="365" spans="1:46" ht="16.5">
      <c r="A365" s="52"/>
      <c r="B365" s="50"/>
      <c r="E365" s="50"/>
      <c r="H365" s="50"/>
      <c r="AE365" s="50"/>
      <c r="AF365" s="47"/>
      <c r="AG365" s="47"/>
      <c r="AH365" s="47"/>
      <c r="AI365" s="47"/>
      <c r="AJ365" s="47"/>
      <c r="AK365" s="47"/>
      <c r="AL365" s="56"/>
      <c r="AM365" s="47"/>
      <c r="AN365" s="47"/>
      <c r="AO365" s="47"/>
      <c r="AP365" s="47"/>
      <c r="AQ365" s="47"/>
      <c r="AR365" s="47"/>
      <c r="AS365" s="50"/>
      <c r="AT365" s="50"/>
    </row>
    <row r="367" spans="1:51" ht="16.5">
      <c r="A367" s="83" t="s">
        <v>390</v>
      </c>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3"/>
      <c r="AY367" s="83"/>
    </row>
    <row r="368" spans="1:51" ht="16.5">
      <c r="A368" s="83" t="s">
        <v>67</v>
      </c>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row>
    <row r="369" spans="1:5" ht="16.5">
      <c r="A369" s="65"/>
      <c r="B369" s="65"/>
      <c r="C369" s="66"/>
      <c r="D369" s="66"/>
      <c r="E369" s="66"/>
    </row>
    <row r="370" spans="1:51" ht="16.5">
      <c r="A370" s="81" t="s">
        <v>19</v>
      </c>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row>
    <row r="371" spans="1:51" ht="16.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row>
    <row r="372" spans="1:5" ht="10.5" customHeight="1">
      <c r="A372" s="67"/>
      <c r="B372" s="67"/>
      <c r="C372" s="67"/>
      <c r="D372" s="67"/>
      <c r="E372" s="67"/>
    </row>
    <row r="373" spans="1:51" ht="16.5">
      <c r="A373" s="83" t="s">
        <v>391</v>
      </c>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c r="AX373" s="83"/>
      <c r="AY373" s="83"/>
    </row>
    <row r="374" spans="1:51" ht="16.5">
      <c r="A374" s="83" t="s">
        <v>392</v>
      </c>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row>
    <row r="375" spans="1:5" ht="12" customHeight="1">
      <c r="A375" s="68"/>
      <c r="B375" s="68"/>
      <c r="C375" s="68"/>
      <c r="D375" s="68"/>
      <c r="E375" s="68"/>
    </row>
    <row r="376" spans="1:51" ht="16.5">
      <c r="A376" s="81" t="s">
        <v>20</v>
      </c>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row>
    <row r="377" spans="1:51" ht="16.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row>
    <row r="378" spans="1:5" ht="6.75" customHeight="1">
      <c r="A378" s="69"/>
      <c r="B378" s="69"/>
      <c r="C378" s="69"/>
      <c r="D378" s="69"/>
      <c r="E378" s="69"/>
    </row>
    <row r="379" spans="1:51" ht="16.5">
      <c r="A379" s="82" t="s">
        <v>393</v>
      </c>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row>
    <row r="380" spans="1:51" ht="16.5">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row>
    <row r="381" spans="1:51" ht="16.5">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row>
    <row r="382" spans="1:51" ht="6"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row>
    <row r="383" spans="1:51" ht="16.5">
      <c r="A383" s="83" t="s">
        <v>394</v>
      </c>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row>
    <row r="384" spans="1:51" ht="16.5">
      <c r="A384" s="83" t="s">
        <v>395</v>
      </c>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c r="AX384" s="83"/>
      <c r="AY384" s="83"/>
    </row>
    <row r="385" spans="1:5" ht="16.5">
      <c r="A385" s="68"/>
      <c r="B385" s="68"/>
      <c r="C385" s="68"/>
      <c r="D385" s="68"/>
      <c r="E385" s="68"/>
    </row>
    <row r="386" spans="1:51" ht="16.5">
      <c r="A386" s="81" t="s">
        <v>21</v>
      </c>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c r="AY386" s="82"/>
    </row>
    <row r="387" spans="1:51" ht="16.5">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c r="AY387" s="82"/>
    </row>
    <row r="388" spans="1:51" ht="6"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row>
    <row r="389" spans="1:51" ht="16.5">
      <c r="A389" s="81" t="s">
        <v>15</v>
      </c>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c r="AY389" s="82"/>
    </row>
    <row r="390" spans="1:51" ht="16.5">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row>
    <row r="391" spans="1:51" ht="16.5">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c r="AY391" s="82"/>
    </row>
    <row r="392" spans="1:51" ht="16.5">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c r="AY392" s="82"/>
    </row>
    <row r="393" spans="1:51" ht="16.5">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c r="AY393" s="82"/>
    </row>
    <row r="394" spans="1:51" ht="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row>
    <row r="395" spans="1:51" ht="16.5">
      <c r="A395" s="81" t="s">
        <v>2</v>
      </c>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row>
    <row r="396" spans="1:51" ht="16.5">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row>
    <row r="397" spans="1:51" ht="6.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row>
    <row r="398" spans="1:51" ht="16.5">
      <c r="A398" s="81" t="s">
        <v>3</v>
      </c>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row>
    <row r="399" spans="1:51" ht="16.5">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row>
    <row r="400" spans="1:5" ht="16.5">
      <c r="A400" s="65"/>
      <c r="B400" s="65"/>
      <c r="C400" s="66"/>
      <c r="D400" s="66"/>
      <c r="E400" s="66"/>
    </row>
    <row r="401" spans="1:51" ht="16.5">
      <c r="A401" s="83" t="s">
        <v>394</v>
      </c>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row>
    <row r="402" spans="1:51" ht="16.5">
      <c r="A402" s="83" t="s">
        <v>396</v>
      </c>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c r="AX402" s="83"/>
      <c r="AY402" s="83"/>
    </row>
    <row r="403" spans="1:5" ht="16.5">
      <c r="A403" s="68"/>
      <c r="B403" s="68"/>
      <c r="C403" s="68"/>
      <c r="D403" s="68"/>
      <c r="E403" s="68"/>
    </row>
    <row r="404" spans="1:51" ht="16.5">
      <c r="A404" s="81" t="s">
        <v>22</v>
      </c>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c r="AY404" s="82"/>
    </row>
    <row r="405" spans="1:51" ht="16.5">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c r="AY405" s="82"/>
    </row>
    <row r="406" spans="1:51" ht="16.5">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c r="AY406" s="82"/>
    </row>
    <row r="407" spans="1:51" ht="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row>
    <row r="408" spans="1:51" ht="16.5">
      <c r="A408" s="82" t="s">
        <v>397</v>
      </c>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c r="AY408" s="82"/>
    </row>
    <row r="409" spans="1:51" ht="16.5">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c r="AY409" s="82"/>
    </row>
    <row r="410" spans="1:51" ht="16.5">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row>
    <row r="411" spans="1:51" ht="16.5">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2"/>
    </row>
    <row r="412" spans="1:51" ht="8.2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row>
    <row r="413" spans="1:51" ht="16.5">
      <c r="A413" s="81" t="s">
        <v>23</v>
      </c>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c r="AY413" s="82"/>
    </row>
    <row r="414" spans="1:51" ht="16.5">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c r="AY414" s="82"/>
    </row>
    <row r="415" spans="1:51" ht="8.2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row>
    <row r="416" spans="1:51" ht="16.5">
      <c r="A416" s="82" t="s">
        <v>4</v>
      </c>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c r="AY416" s="82"/>
    </row>
    <row r="417" spans="1:51" ht="16.5">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row>
    <row r="418" spans="1:5" ht="8.25" customHeight="1">
      <c r="A418" s="69"/>
      <c r="B418" s="69"/>
      <c r="C418" s="69"/>
      <c r="D418" s="69"/>
      <c r="E418" s="69"/>
    </row>
    <row r="419" spans="1:51" ht="16.5">
      <c r="A419" s="81" t="s">
        <v>5</v>
      </c>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c r="AY419" s="82"/>
    </row>
    <row r="420" spans="1:51" ht="16.5">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c r="AY420" s="82"/>
    </row>
    <row r="421" spans="1:5" ht="7.5" customHeight="1">
      <c r="A421" s="69"/>
      <c r="B421" s="69"/>
      <c r="C421" s="69"/>
      <c r="D421" s="69"/>
      <c r="E421" s="69"/>
    </row>
    <row r="422" spans="1:51" ht="16.5">
      <c r="A422" s="81" t="s">
        <v>24</v>
      </c>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row>
    <row r="423" spans="1:51" ht="16.5">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row>
    <row r="424" spans="1:51" ht="16.5">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row>
    <row r="425" spans="1:51" ht="16.5">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c r="AY425" s="82"/>
    </row>
    <row r="426" spans="1:5" ht="9" customHeight="1">
      <c r="A426" s="69"/>
      <c r="B426" s="69"/>
      <c r="C426" s="69"/>
      <c r="D426" s="69"/>
      <c r="E426" s="69"/>
    </row>
    <row r="427" spans="1:51" ht="16.5">
      <c r="A427" s="81" t="s">
        <v>25</v>
      </c>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row>
    <row r="428" spans="1:51" ht="16.5">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row>
    <row r="429" spans="1:51" ht="16.5">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row>
    <row r="430" spans="1:51" ht="5.2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row>
    <row r="431" spans="1:51" ht="16.5">
      <c r="A431" s="82" t="s">
        <v>6</v>
      </c>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row>
    <row r="432" spans="1:51" ht="16.5">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c r="AY432" s="82"/>
    </row>
    <row r="433" spans="1:51" ht="16.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row>
    <row r="434" spans="1:5" ht="17.25" customHeight="1">
      <c r="A434" s="69"/>
      <c r="B434" s="69"/>
      <c r="C434" s="69"/>
      <c r="D434" s="69"/>
      <c r="E434" s="69"/>
    </row>
    <row r="435" spans="1:51" ht="16.5">
      <c r="A435" s="81" t="s">
        <v>7</v>
      </c>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c r="AY435" s="82"/>
    </row>
    <row r="436" spans="1:51" ht="16.5">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row>
    <row r="437" spans="1:51" ht="16.5">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row>
    <row r="438" spans="1:5" ht="7.5" customHeight="1">
      <c r="A438" s="69"/>
      <c r="B438" s="69"/>
      <c r="C438" s="69"/>
      <c r="D438" s="69"/>
      <c r="E438" s="69"/>
    </row>
    <row r="439" spans="1:51" ht="16.5">
      <c r="A439" s="81" t="s">
        <v>17</v>
      </c>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c r="AY439" s="82"/>
    </row>
    <row r="440" spans="1:51" ht="16.5">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row>
    <row r="441" spans="1:51" ht="16.5">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row>
    <row r="442" spans="1:5" ht="8.25" customHeight="1">
      <c r="A442" s="69"/>
      <c r="B442" s="69"/>
      <c r="C442" s="69"/>
      <c r="D442" s="69"/>
      <c r="E442" s="69"/>
    </row>
    <row r="443" spans="1:51" ht="16.5">
      <c r="A443" s="81" t="s">
        <v>26</v>
      </c>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c r="AY443" s="82"/>
    </row>
    <row r="444" spans="1:51" ht="16.5">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row>
    <row r="445" spans="1:5" ht="6.75" customHeight="1">
      <c r="A445" s="69"/>
      <c r="B445" s="69"/>
      <c r="C445" s="69"/>
      <c r="D445" s="69"/>
      <c r="E445" s="69"/>
    </row>
    <row r="446" spans="1:51" ht="16.5">
      <c r="A446" s="81" t="s">
        <v>8</v>
      </c>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c r="AY446" s="82"/>
    </row>
    <row r="447" spans="1:51" ht="16.5">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c r="AY447" s="82"/>
    </row>
    <row r="448" spans="1:5" ht="16.5">
      <c r="A448" s="69"/>
      <c r="B448" s="69"/>
      <c r="C448" s="69"/>
      <c r="D448" s="69"/>
      <c r="E448" s="69"/>
    </row>
    <row r="449" spans="1:51" ht="16.5">
      <c r="A449" s="84" t="s">
        <v>398</v>
      </c>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84"/>
      <c r="AL449" s="84"/>
      <c r="AM449" s="84"/>
      <c r="AN449" s="84"/>
      <c r="AO449" s="84"/>
      <c r="AP449" s="84"/>
      <c r="AQ449" s="84"/>
      <c r="AR449" s="84"/>
      <c r="AS449" s="84"/>
      <c r="AT449" s="84"/>
      <c r="AU449" s="84"/>
      <c r="AV449" s="84"/>
      <c r="AW449" s="84"/>
      <c r="AX449" s="84"/>
      <c r="AY449" s="84"/>
    </row>
    <row r="450" spans="1:51" ht="16.5">
      <c r="A450" s="84" t="s">
        <v>399</v>
      </c>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c r="AS450" s="84"/>
      <c r="AT450" s="84"/>
      <c r="AU450" s="84"/>
      <c r="AV450" s="84"/>
      <c r="AW450" s="84"/>
      <c r="AX450" s="84"/>
      <c r="AY450" s="84"/>
    </row>
    <row r="451" spans="1:5" ht="16.5">
      <c r="A451" s="67"/>
      <c r="B451" s="67"/>
      <c r="C451" s="67"/>
      <c r="D451" s="67"/>
      <c r="E451" s="67"/>
    </row>
    <row r="452" spans="1:5" ht="16.5">
      <c r="A452" s="67"/>
      <c r="B452" s="67"/>
      <c r="C452" s="67"/>
      <c r="D452" s="67"/>
      <c r="E452" s="67"/>
    </row>
    <row r="453" spans="1:51" ht="16.5">
      <c r="A453" s="81" t="s">
        <v>27</v>
      </c>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c r="AY453" s="82"/>
    </row>
    <row r="454" spans="1:51" ht="16.5">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row>
    <row r="455" spans="1:51" ht="16.5">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c r="AY455" s="82"/>
    </row>
    <row r="456" spans="1:51" ht="16.5">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row>
    <row r="457" spans="1:51" ht="16.5">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row>
    <row r="458" spans="1:51" ht="16.5">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row>
    <row r="459" spans="1:5" ht="6.75" customHeight="1">
      <c r="A459" s="69"/>
      <c r="B459" s="69"/>
      <c r="C459" s="69"/>
      <c r="D459" s="69"/>
      <c r="E459" s="69"/>
    </row>
    <row r="460" spans="1:51" ht="16.5">
      <c r="A460" s="81" t="s">
        <v>28</v>
      </c>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c r="AY460" s="82"/>
    </row>
    <row r="461" spans="1:51" ht="16.5">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c r="AY461" s="82"/>
    </row>
    <row r="462" spans="1:5" ht="16.5">
      <c r="A462" s="69"/>
      <c r="B462" s="69"/>
      <c r="C462" s="69"/>
      <c r="D462" s="69"/>
      <c r="E462" s="69"/>
    </row>
    <row r="463" spans="1:51" ht="16.5">
      <c r="A463" s="84" t="s">
        <v>400</v>
      </c>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84"/>
      <c r="AY463" s="84"/>
    </row>
    <row r="464" spans="1:51" ht="16.5">
      <c r="A464" s="84" t="s">
        <v>9</v>
      </c>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84"/>
      <c r="AY464" s="84"/>
    </row>
    <row r="465" spans="1:5" ht="11.25" customHeight="1">
      <c r="A465" s="67"/>
      <c r="B465" s="67"/>
      <c r="C465" s="67"/>
      <c r="D465" s="67"/>
      <c r="E465" s="67"/>
    </row>
    <row r="466" spans="1:51" ht="16.5">
      <c r="A466" s="81" t="s">
        <v>29</v>
      </c>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row>
    <row r="467" spans="1:51" ht="16.5">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c r="AY467" s="82"/>
    </row>
    <row r="468" spans="1:5" ht="7.5" customHeight="1">
      <c r="A468" s="67"/>
      <c r="B468" s="67"/>
      <c r="C468" s="67"/>
      <c r="D468" s="67"/>
      <c r="E468" s="67"/>
    </row>
    <row r="469" spans="1:51" ht="16.5">
      <c r="A469" s="81" t="s">
        <v>30</v>
      </c>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row>
    <row r="470" spans="1:51" ht="16.5">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row>
    <row r="471" spans="1:5" ht="8.25" customHeight="1">
      <c r="A471" s="69"/>
      <c r="B471" s="69"/>
      <c r="C471" s="69"/>
      <c r="D471" s="69"/>
      <c r="E471" s="69"/>
    </row>
    <row r="472" spans="1:51" ht="16.5">
      <c r="A472" s="81" t="s">
        <v>31</v>
      </c>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c r="AY472" s="82"/>
    </row>
    <row r="473" spans="1:51" ht="16.5">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row>
    <row r="474" spans="1:51" ht="16.5">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c r="AY474" s="82"/>
    </row>
    <row r="475" spans="1:51" ht="16.5">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c r="AY475" s="82"/>
    </row>
    <row r="476" spans="1:5" ht="6.75" customHeight="1">
      <c r="A476" s="69"/>
      <c r="B476" s="69"/>
      <c r="C476" s="69"/>
      <c r="D476" s="69"/>
      <c r="E476" s="69"/>
    </row>
    <row r="477" spans="1:51" ht="16.5">
      <c r="A477" s="81" t="s">
        <v>10</v>
      </c>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row>
    <row r="478" spans="1:51" ht="16.5">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row>
    <row r="479" spans="1:5" ht="6" customHeight="1">
      <c r="A479" s="69"/>
      <c r="B479" s="69"/>
      <c r="C479" s="69"/>
      <c r="D479" s="69"/>
      <c r="E479" s="69"/>
    </row>
    <row r="480" spans="1:51" ht="16.5">
      <c r="A480" s="81" t="s">
        <v>32</v>
      </c>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c r="AY480" s="82"/>
    </row>
    <row r="481" spans="1:51" ht="16.5">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c r="AY481" s="82"/>
    </row>
    <row r="482" spans="1:51" ht="16.5">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c r="AY482" s="82"/>
    </row>
    <row r="483" spans="1:5" ht="6.75" customHeight="1">
      <c r="A483" s="69"/>
      <c r="B483" s="69"/>
      <c r="C483" s="69"/>
      <c r="D483" s="69"/>
      <c r="E483" s="69"/>
    </row>
    <row r="484" spans="1:51" ht="16.5">
      <c r="A484" s="81" t="s">
        <v>33</v>
      </c>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c r="AY484" s="82"/>
    </row>
    <row r="485" spans="1:51" ht="16.5">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row>
    <row r="486" spans="1:51" ht="16.5">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c r="AY486" s="82"/>
    </row>
    <row r="487" spans="1:51" ht="16.5">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c r="AY487" s="82"/>
    </row>
    <row r="488" spans="1:51" ht="16.5">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c r="AY488" s="82"/>
    </row>
    <row r="489" spans="1:5" ht="6.75" customHeight="1">
      <c r="A489" s="69"/>
      <c r="B489" s="69"/>
      <c r="C489" s="69"/>
      <c r="D489" s="69"/>
      <c r="E489" s="69"/>
    </row>
    <row r="490" spans="1:51" ht="16.5">
      <c r="A490" s="81" t="s">
        <v>34</v>
      </c>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c r="AY490" s="82"/>
    </row>
    <row r="491" spans="1:51" ht="16.5">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c r="AY491" s="82"/>
    </row>
    <row r="492" spans="1:5" ht="8.25" customHeight="1">
      <c r="A492" s="69"/>
      <c r="B492" s="69"/>
      <c r="C492" s="69"/>
      <c r="D492" s="69"/>
      <c r="E492" s="69"/>
    </row>
    <row r="493" spans="1:51" ht="16.5">
      <c r="A493" s="85" t="s">
        <v>35</v>
      </c>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c r="AY493" s="82"/>
    </row>
    <row r="494" spans="1:51" ht="16.5">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c r="AY494" s="82"/>
    </row>
    <row r="495" spans="1:51" ht="16.5">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c r="AY495" s="82"/>
    </row>
    <row r="496" spans="1:51" ht="18"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row>
    <row r="497" spans="1:5" ht="7.5" customHeight="1">
      <c r="A497" s="69"/>
      <c r="B497" s="69"/>
      <c r="C497" s="69"/>
      <c r="D497" s="69"/>
      <c r="E497" s="69"/>
    </row>
    <row r="498" spans="1:51" ht="16.5">
      <c r="A498" s="81" t="s">
        <v>36</v>
      </c>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c r="AY498" s="82"/>
    </row>
    <row r="499" spans="1:51" ht="16.5">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row>
    <row r="500" spans="1:5" ht="6.75" customHeight="1">
      <c r="A500" s="69"/>
      <c r="B500" s="69"/>
      <c r="C500" s="69"/>
      <c r="D500" s="69"/>
      <c r="E500" s="69"/>
    </row>
    <row r="501" spans="1:5" ht="6.75" customHeight="1">
      <c r="A501" s="69"/>
      <c r="B501" s="69"/>
      <c r="C501" s="69"/>
      <c r="D501" s="69"/>
      <c r="E501" s="69"/>
    </row>
    <row r="502" spans="1:51" ht="16.5">
      <c r="A502" s="81" t="s">
        <v>37</v>
      </c>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row>
    <row r="503" spans="1:51" ht="16.5">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row>
    <row r="504" spans="1:5" ht="8.25" customHeight="1">
      <c r="A504" s="69"/>
      <c r="B504" s="69"/>
      <c r="C504" s="69"/>
      <c r="D504" s="69"/>
      <c r="E504" s="69"/>
    </row>
    <row r="505" spans="1:51" ht="16.5">
      <c r="A505" s="81" t="s">
        <v>38</v>
      </c>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row>
    <row r="506" spans="1:51" ht="16.5">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row>
    <row r="507" spans="1:5" ht="8.25" customHeight="1">
      <c r="A507" s="69"/>
      <c r="B507" s="69"/>
      <c r="C507" s="69"/>
      <c r="D507" s="69"/>
      <c r="E507" s="69"/>
    </row>
    <row r="508" spans="1:51" ht="16.5">
      <c r="A508" s="81" t="s">
        <v>18</v>
      </c>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row>
    <row r="509" spans="1:51" ht="16.5">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row>
    <row r="510" spans="1:51" ht="16.5">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row>
    <row r="511" spans="1:51" ht="16.5">
      <c r="A511" s="81" t="s">
        <v>11</v>
      </c>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c r="AY511" s="82"/>
    </row>
    <row r="512" spans="1:51" ht="16.5">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row>
    <row r="513" spans="1:5" ht="10.5" customHeight="1">
      <c r="A513" s="69"/>
      <c r="B513" s="69"/>
      <c r="C513" s="69"/>
      <c r="D513" s="69"/>
      <c r="E513" s="69"/>
    </row>
    <row r="514" ht="16.5">
      <c r="A514" s="46" t="s">
        <v>440</v>
      </c>
    </row>
    <row r="515" ht="16.5" customHeight="1">
      <c r="A515" s="26" t="s">
        <v>439</v>
      </c>
    </row>
    <row r="516" ht="16.5" customHeight="1"/>
    <row r="517" spans="1:9" ht="16.5" customHeight="1">
      <c r="A517" s="46" t="s">
        <v>441</v>
      </c>
      <c r="B517" s="67"/>
      <c r="C517" s="67"/>
      <c r="D517" s="67"/>
      <c r="E517" s="67"/>
      <c r="F517" s="46"/>
      <c r="G517" s="46"/>
      <c r="H517" s="46"/>
      <c r="I517" s="46"/>
    </row>
    <row r="518" spans="1:51" ht="16.5">
      <c r="A518" s="82" t="s">
        <v>442</v>
      </c>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row>
    <row r="519" spans="1:51" ht="15.75" customHeight="1">
      <c r="A519" s="26" t="s">
        <v>443</v>
      </c>
      <c r="B519" s="22"/>
      <c r="C519" s="22"/>
      <c r="D519" s="22"/>
      <c r="E519" s="22"/>
      <c r="F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row>
    <row r="520" spans="1:51" ht="16.5">
      <c r="A520" s="21"/>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row>
    <row r="521" spans="1:51" ht="16.5">
      <c r="A521" s="21"/>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row>
    <row r="522" spans="1:17" ht="16.5">
      <c r="A522" s="88" t="s">
        <v>444</v>
      </c>
      <c r="B522" s="22"/>
      <c r="C522" s="90"/>
      <c r="D522" s="90"/>
      <c r="E522" s="90"/>
      <c r="F522" s="91"/>
      <c r="G522" s="91"/>
      <c r="H522" s="22"/>
      <c r="I522" s="91"/>
      <c r="J522" s="91"/>
      <c r="K522" s="91"/>
      <c r="L522" s="91"/>
      <c r="M522" s="91"/>
      <c r="N522" s="91"/>
      <c r="O522" s="91"/>
      <c r="P522" s="91"/>
      <c r="Q522" s="91"/>
    </row>
    <row r="523" spans="1:8" ht="16.5">
      <c r="A523" s="69"/>
      <c r="B523" s="89"/>
      <c r="C523" s="66"/>
      <c r="D523" s="66"/>
      <c r="E523" s="66"/>
      <c r="H523" s="91"/>
    </row>
    <row r="524" spans="1:5" ht="16.5">
      <c r="A524" s="26" t="s">
        <v>445</v>
      </c>
      <c r="B524" s="65"/>
      <c r="C524" s="66"/>
      <c r="D524" s="66"/>
      <c r="E524" s="66"/>
    </row>
    <row r="525" spans="2:5" ht="16.5">
      <c r="B525" s="65"/>
      <c r="C525" s="66"/>
      <c r="D525" s="66"/>
      <c r="E525" s="66"/>
    </row>
    <row r="526" spans="2:5" ht="16.5">
      <c r="B526" s="65"/>
      <c r="C526" s="66"/>
      <c r="D526" s="66"/>
      <c r="E526" s="66"/>
    </row>
    <row r="527" spans="1:5" ht="16.5">
      <c r="A527" s="46"/>
      <c r="B527" s="65"/>
      <c r="C527" s="92" t="s">
        <v>446</v>
      </c>
      <c r="D527" s="66"/>
      <c r="E527" s="66"/>
    </row>
    <row r="528" spans="2:18" ht="16.5">
      <c r="B528" s="65"/>
      <c r="C528" s="66" t="s">
        <v>447</v>
      </c>
      <c r="D528" s="66"/>
      <c r="E528" s="66"/>
      <c r="R528" s="26" t="s">
        <v>450</v>
      </c>
    </row>
    <row r="529" spans="2:5" ht="16.5">
      <c r="B529" s="65"/>
      <c r="C529" s="66"/>
      <c r="D529" s="66"/>
      <c r="E529" s="66"/>
    </row>
    <row r="530" spans="2:5" ht="16.5">
      <c r="B530" s="65"/>
      <c r="C530" s="64"/>
      <c r="D530" s="64"/>
      <c r="E530" s="64"/>
    </row>
    <row r="531" spans="2:5" ht="16.5">
      <c r="B531" s="63"/>
      <c r="C531" s="64"/>
      <c r="D531" s="64"/>
      <c r="E531" s="64"/>
    </row>
    <row r="532" spans="2:5" ht="16.5">
      <c r="B532" s="63"/>
      <c r="C532" s="62"/>
      <c r="D532" s="62"/>
      <c r="E532" s="62"/>
    </row>
    <row r="533" spans="2:5" ht="16.5">
      <c r="B533" s="62"/>
      <c r="C533" s="62"/>
      <c r="D533" s="62"/>
      <c r="E533" s="62"/>
    </row>
    <row r="534" spans="2:5" ht="16.5">
      <c r="B534" s="62"/>
      <c r="C534" s="62"/>
      <c r="D534" s="62"/>
      <c r="E534" s="62"/>
    </row>
    <row r="535" ht="16.5">
      <c r="B535" s="62"/>
    </row>
  </sheetData>
  <mergeCells count="666">
    <mergeCell ref="AT314:AY314"/>
    <mergeCell ref="AT318:AY318"/>
    <mergeCell ref="AT323:AY323"/>
    <mergeCell ref="AT324:AY324"/>
    <mergeCell ref="AT300:AY300"/>
    <mergeCell ref="AT303:AY303"/>
    <mergeCell ref="AT308:AY308"/>
    <mergeCell ref="AT311:AY311"/>
    <mergeCell ref="AT288:AY288"/>
    <mergeCell ref="AT292:AY292"/>
    <mergeCell ref="AT295:AY295"/>
    <mergeCell ref="AT296:AY296"/>
    <mergeCell ref="AT269:AY269"/>
    <mergeCell ref="AT271:AY271"/>
    <mergeCell ref="AT278:AY278"/>
    <mergeCell ref="AT285:AY285"/>
    <mergeCell ref="AT261:AY261"/>
    <mergeCell ref="AT262:AY262"/>
    <mergeCell ref="AT264:AY264"/>
    <mergeCell ref="AT267:AY267"/>
    <mergeCell ref="AT248:AY248"/>
    <mergeCell ref="AT251:AY251"/>
    <mergeCell ref="AT255:AY255"/>
    <mergeCell ref="AT259:AY259"/>
    <mergeCell ref="AF183:AM183"/>
    <mergeCell ref="A193:AP193"/>
    <mergeCell ref="AT244:AY244"/>
    <mergeCell ref="AT247:AY247"/>
    <mergeCell ref="A244:D244"/>
    <mergeCell ref="G185:AC185"/>
    <mergeCell ref="A186:E186"/>
    <mergeCell ref="AF186:AM186"/>
    <mergeCell ref="A187:E187"/>
    <mergeCell ref="AF187:AM187"/>
    <mergeCell ref="AF106:AK106"/>
    <mergeCell ref="AF108:AK108"/>
    <mergeCell ref="AF111:AL111"/>
    <mergeCell ref="AT241:AY241"/>
    <mergeCell ref="AF240:AY240"/>
    <mergeCell ref="AF113:AK113"/>
    <mergeCell ref="AF116:AK116"/>
    <mergeCell ref="AF147:AK147"/>
    <mergeCell ref="AF155:AK155"/>
    <mergeCell ref="AF160:AK160"/>
    <mergeCell ref="A1:AY1"/>
    <mergeCell ref="A2:AY2"/>
    <mergeCell ref="A4:AY4"/>
    <mergeCell ref="AF92:AK92"/>
    <mergeCell ref="A68:E68"/>
    <mergeCell ref="A71:E71"/>
    <mergeCell ref="AF71:AK71"/>
    <mergeCell ref="AF90:AK90"/>
    <mergeCell ref="A72:E72"/>
    <mergeCell ref="A78:E78"/>
    <mergeCell ref="A5:AY5"/>
    <mergeCell ref="A7:AY9"/>
    <mergeCell ref="A11:AY12"/>
    <mergeCell ref="A14:AY14"/>
    <mergeCell ref="A16:AY19"/>
    <mergeCell ref="A20:AY22"/>
    <mergeCell ref="A23:AY25"/>
    <mergeCell ref="A33:AY37"/>
    <mergeCell ref="A26:AY28"/>
    <mergeCell ref="A31:AY31"/>
    <mergeCell ref="A39:AY39"/>
    <mergeCell ref="A40:AY40"/>
    <mergeCell ref="A41:AY41"/>
    <mergeCell ref="A43:AY43"/>
    <mergeCell ref="A44:AY44"/>
    <mergeCell ref="A45:E45"/>
    <mergeCell ref="A46:E46"/>
    <mergeCell ref="AF46:AL46"/>
    <mergeCell ref="A48:E48"/>
    <mergeCell ref="G48:V48"/>
    <mergeCell ref="AF48:AL48"/>
    <mergeCell ref="A49:E49"/>
    <mergeCell ref="A50:E50"/>
    <mergeCell ref="AF50:AK50"/>
    <mergeCell ref="A51:E51"/>
    <mergeCell ref="A52:E52"/>
    <mergeCell ref="AF52:AK52"/>
    <mergeCell ref="A53:E53"/>
    <mergeCell ref="AF53:AK53"/>
    <mergeCell ref="A54:E54"/>
    <mergeCell ref="A55:E55"/>
    <mergeCell ref="AF55:AK55"/>
    <mergeCell ref="A113:E113"/>
    <mergeCell ref="A56:E56"/>
    <mergeCell ref="AF56:AK56"/>
    <mergeCell ref="A57:E57"/>
    <mergeCell ref="AF57:AK57"/>
    <mergeCell ref="A58:E58"/>
    <mergeCell ref="AF58:AK58"/>
    <mergeCell ref="A59:E59"/>
    <mergeCell ref="AF59:AK59"/>
    <mergeCell ref="A60:E60"/>
    <mergeCell ref="AF60:AK60"/>
    <mergeCell ref="A62:E62"/>
    <mergeCell ref="AF62:AK62"/>
    <mergeCell ref="A93:E93"/>
    <mergeCell ref="AF72:AK72"/>
    <mergeCell ref="A63:E63"/>
    <mergeCell ref="AF63:AK63"/>
    <mergeCell ref="A64:E64"/>
    <mergeCell ref="AF64:AK64"/>
    <mergeCell ref="A65:E65"/>
    <mergeCell ref="AF78:AL78"/>
    <mergeCell ref="A76:E76"/>
    <mergeCell ref="AF76:AL76"/>
    <mergeCell ref="A80:E80"/>
    <mergeCell ref="AF80:AK80"/>
    <mergeCell ref="A79:E79"/>
    <mergeCell ref="G79:J79"/>
    <mergeCell ref="AF79:AL79"/>
    <mergeCell ref="AF65:AK65"/>
    <mergeCell ref="A66:E66"/>
    <mergeCell ref="AF66:AK66"/>
    <mergeCell ref="A75:E75"/>
    <mergeCell ref="A67:E67"/>
    <mergeCell ref="AF67:AK67"/>
    <mergeCell ref="AF70:AK70"/>
    <mergeCell ref="AF73:AK73"/>
    <mergeCell ref="A73:E73"/>
    <mergeCell ref="AF81:AK81"/>
    <mergeCell ref="A82:E82"/>
    <mergeCell ref="AF82:AK82"/>
    <mergeCell ref="A83:E83"/>
    <mergeCell ref="AF83:AK83"/>
    <mergeCell ref="A81:E81"/>
    <mergeCell ref="A84:E84"/>
    <mergeCell ref="AF84:AK84"/>
    <mergeCell ref="A85:E85"/>
    <mergeCell ref="AF85:AK85"/>
    <mergeCell ref="A86:E86"/>
    <mergeCell ref="AF86:AK86"/>
    <mergeCell ref="A87:E87"/>
    <mergeCell ref="AF87:AK87"/>
    <mergeCell ref="A88:E88"/>
    <mergeCell ref="AF88:AK88"/>
    <mergeCell ref="A89:E89"/>
    <mergeCell ref="AF89:AK89"/>
    <mergeCell ref="AF104:AK104"/>
    <mergeCell ref="A105:E105"/>
    <mergeCell ref="AF100:AK100"/>
    <mergeCell ref="AF101:AK101"/>
    <mergeCell ref="AF102:AK102"/>
    <mergeCell ref="AF105:AK105"/>
    <mergeCell ref="A101:E101"/>
    <mergeCell ref="A102:E102"/>
    <mergeCell ref="A104:E104"/>
    <mergeCell ref="AT243:AY243"/>
    <mergeCell ref="AT242:AY242"/>
    <mergeCell ref="A202:E202"/>
    <mergeCell ref="A230:E230"/>
    <mergeCell ref="A232:E232"/>
    <mergeCell ref="A233:E233"/>
    <mergeCell ref="A235:E235"/>
    <mergeCell ref="A242:D242"/>
    <mergeCell ref="A210:E210"/>
    <mergeCell ref="AF210:AK210"/>
    <mergeCell ref="A253:D253"/>
    <mergeCell ref="A254:D254"/>
    <mergeCell ref="A255:D255"/>
    <mergeCell ref="A106:E106"/>
    <mergeCell ref="A246:D246"/>
    <mergeCell ref="A248:D248"/>
    <mergeCell ref="A249:D249"/>
    <mergeCell ref="A250:D250"/>
    <mergeCell ref="A148:E148"/>
    <mergeCell ref="A157:E157"/>
    <mergeCell ref="A308:D308"/>
    <mergeCell ref="A323:D323"/>
    <mergeCell ref="A256:D256"/>
    <mergeCell ref="A259:D259"/>
    <mergeCell ref="A267:D267"/>
    <mergeCell ref="A301:D301"/>
    <mergeCell ref="A292:D292"/>
    <mergeCell ref="A265:D265"/>
    <mergeCell ref="A262:D262"/>
    <mergeCell ref="A270:D270"/>
    <mergeCell ref="A294:D294"/>
    <mergeCell ref="A281:D281"/>
    <mergeCell ref="AF271:AK271"/>
    <mergeCell ref="A272:D272"/>
    <mergeCell ref="A273:D273"/>
    <mergeCell ref="A274:D274"/>
    <mergeCell ref="A275:D275"/>
    <mergeCell ref="A278:D278"/>
    <mergeCell ref="A276:D276"/>
    <mergeCell ref="AF276:AK276"/>
    <mergeCell ref="AF248:AK248"/>
    <mergeCell ref="A263:D263"/>
    <mergeCell ref="A264:D264"/>
    <mergeCell ref="A257:D257"/>
    <mergeCell ref="A261:D261"/>
    <mergeCell ref="AF250:AK250"/>
    <mergeCell ref="AF261:AK261"/>
    <mergeCell ref="AF262:AK262"/>
    <mergeCell ref="A251:D251"/>
    <mergeCell ref="A252:D252"/>
    <mergeCell ref="AF249:AK249"/>
    <mergeCell ref="A115:E115"/>
    <mergeCell ref="A116:E116"/>
    <mergeCell ref="AF131:AK131"/>
    <mergeCell ref="A119:E119"/>
    <mergeCell ref="A122:E122"/>
    <mergeCell ref="AF115:AK115"/>
    <mergeCell ref="AF118:AK118"/>
    <mergeCell ref="AF123:AK123"/>
    <mergeCell ref="A124:E124"/>
    <mergeCell ref="AF124:AK124"/>
    <mergeCell ref="AF132:AK132"/>
    <mergeCell ref="A125:E125"/>
    <mergeCell ref="A129:E129"/>
    <mergeCell ref="AF129:AK129"/>
    <mergeCell ref="A130:E130"/>
    <mergeCell ref="A128:E128"/>
    <mergeCell ref="A126:E126"/>
    <mergeCell ref="A132:E132"/>
    <mergeCell ref="AF148:AK148"/>
    <mergeCell ref="A146:E146"/>
    <mergeCell ref="AF146:AK146"/>
    <mergeCell ref="A147:E147"/>
    <mergeCell ref="AF157:AK157"/>
    <mergeCell ref="A151:E151"/>
    <mergeCell ref="A152:AR152"/>
    <mergeCell ref="A153:AR153"/>
    <mergeCell ref="A154:AR154"/>
    <mergeCell ref="A155:E155"/>
    <mergeCell ref="A161:E161"/>
    <mergeCell ref="AF161:AK161"/>
    <mergeCell ref="A158:E158"/>
    <mergeCell ref="AF158:AK158"/>
    <mergeCell ref="A159:E159"/>
    <mergeCell ref="AF159:AK159"/>
    <mergeCell ref="A160:E160"/>
    <mergeCell ref="A167:E167"/>
    <mergeCell ref="AF167:AK167"/>
    <mergeCell ref="A162:E162"/>
    <mergeCell ref="AF162:AK162"/>
    <mergeCell ref="A163:E163"/>
    <mergeCell ref="AF163:AK163"/>
    <mergeCell ref="A165:E165"/>
    <mergeCell ref="A164:E164"/>
    <mergeCell ref="AF164:AK164"/>
    <mergeCell ref="AF165:AK165"/>
    <mergeCell ref="A175:E175"/>
    <mergeCell ref="A176:E176"/>
    <mergeCell ref="AF176:AK176"/>
    <mergeCell ref="A177:E177"/>
    <mergeCell ref="AF177:AK177"/>
    <mergeCell ref="A178:E178"/>
    <mergeCell ref="AF178:AK178"/>
    <mergeCell ref="A181:AR181"/>
    <mergeCell ref="A269:D269"/>
    <mergeCell ref="AM241:AR241"/>
    <mergeCell ref="AF241:AK241"/>
    <mergeCell ref="AM248:AR248"/>
    <mergeCell ref="A182:AR182"/>
    <mergeCell ref="A183:E183"/>
    <mergeCell ref="A185:E185"/>
    <mergeCell ref="AF190:AM190"/>
    <mergeCell ref="A192:AP192"/>
    <mergeCell ref="A200:AP200"/>
    <mergeCell ref="A188:E188"/>
    <mergeCell ref="AF188:AM188"/>
    <mergeCell ref="A189:E189"/>
    <mergeCell ref="AF189:AM189"/>
    <mergeCell ref="A201:AP201"/>
    <mergeCell ref="A208:E208"/>
    <mergeCell ref="AF208:AK208"/>
    <mergeCell ref="A205:E205"/>
    <mergeCell ref="AF205:AK205"/>
    <mergeCell ref="A207:E207"/>
    <mergeCell ref="AF207:AK207"/>
    <mergeCell ref="AF203:AL203"/>
    <mergeCell ref="A209:E209"/>
    <mergeCell ref="AF209:AK209"/>
    <mergeCell ref="A212:E212"/>
    <mergeCell ref="AF212:AK212"/>
    <mergeCell ref="A213:E213"/>
    <mergeCell ref="AF213:AK213"/>
    <mergeCell ref="A215:E215"/>
    <mergeCell ref="AF215:AK215"/>
    <mergeCell ref="A214:E214"/>
    <mergeCell ref="AF214:AK214"/>
    <mergeCell ref="A217:E217"/>
    <mergeCell ref="AF217:AK217"/>
    <mergeCell ref="A219:E219"/>
    <mergeCell ref="AF219:AK219"/>
    <mergeCell ref="AF233:AK233"/>
    <mergeCell ref="AF230:AK230"/>
    <mergeCell ref="AF232:AK232"/>
    <mergeCell ref="A228:AP228"/>
    <mergeCell ref="A229:AP229"/>
    <mergeCell ref="A225:E225"/>
    <mergeCell ref="A226:E226"/>
    <mergeCell ref="AF226:AK226"/>
    <mergeCell ref="A222:E222"/>
    <mergeCell ref="A224:E224"/>
    <mergeCell ref="A237:AQ237"/>
    <mergeCell ref="AF141:AK141"/>
    <mergeCell ref="AF142:AK142"/>
    <mergeCell ref="AF143:AK143"/>
    <mergeCell ref="AF144:AK144"/>
    <mergeCell ref="AF235:AK235"/>
    <mergeCell ref="AF222:AK222"/>
    <mergeCell ref="A220:E220"/>
    <mergeCell ref="AF220:AK220"/>
    <mergeCell ref="A173:E173"/>
    <mergeCell ref="A238:AQ238"/>
    <mergeCell ref="A279:D279"/>
    <mergeCell ref="A277:D277"/>
    <mergeCell ref="AM271:AR271"/>
    <mergeCell ref="AF242:AK242"/>
    <mergeCell ref="AM242:AR242"/>
    <mergeCell ref="AF244:AK244"/>
    <mergeCell ref="AM244:AR244"/>
    <mergeCell ref="AF247:AK247"/>
    <mergeCell ref="AM243:AR243"/>
    <mergeCell ref="A280:D280"/>
    <mergeCell ref="AF251:AK251"/>
    <mergeCell ref="AM251:AR251"/>
    <mergeCell ref="AM255:AR255"/>
    <mergeCell ref="AM256:AR256"/>
    <mergeCell ref="AM257:AR257"/>
    <mergeCell ref="AM258:AR258"/>
    <mergeCell ref="AM263:AR263"/>
    <mergeCell ref="AM264:AR264"/>
    <mergeCell ref="AF254:AK254"/>
    <mergeCell ref="AF293:AK293"/>
    <mergeCell ref="AF282:AK282"/>
    <mergeCell ref="A282:D282"/>
    <mergeCell ref="AF283:AK283"/>
    <mergeCell ref="A283:D283"/>
    <mergeCell ref="A284:D284"/>
    <mergeCell ref="A289:D289"/>
    <mergeCell ref="AF288:AK288"/>
    <mergeCell ref="A288:D288"/>
    <mergeCell ref="A286:D286"/>
    <mergeCell ref="AM254:AR254"/>
    <mergeCell ref="AF252:AK252"/>
    <mergeCell ref="AM252:AR252"/>
    <mergeCell ref="AF253:AK253"/>
    <mergeCell ref="AM253:AR253"/>
    <mergeCell ref="A287:D287"/>
    <mergeCell ref="AF287:AK287"/>
    <mergeCell ref="AF255:AK255"/>
    <mergeCell ref="AF256:AK256"/>
    <mergeCell ref="AF257:AK257"/>
    <mergeCell ref="AF258:AK258"/>
    <mergeCell ref="AF264:AK264"/>
    <mergeCell ref="AF268:AK268"/>
    <mergeCell ref="AF273:AK273"/>
    <mergeCell ref="AF285:AK285"/>
    <mergeCell ref="AM294:AR294"/>
    <mergeCell ref="A300:D300"/>
    <mergeCell ref="AF296:AK296"/>
    <mergeCell ref="AM296:AR296"/>
    <mergeCell ref="AM295:AR295"/>
    <mergeCell ref="AF295:AK295"/>
    <mergeCell ref="A296:D296"/>
    <mergeCell ref="A297:D297"/>
    <mergeCell ref="AF297:AK297"/>
    <mergeCell ref="AM297:AR297"/>
    <mergeCell ref="AM290:AR290"/>
    <mergeCell ref="AM291:AR291"/>
    <mergeCell ref="AF292:AK292"/>
    <mergeCell ref="AM292:AR292"/>
    <mergeCell ref="AM261:AR261"/>
    <mergeCell ref="AF263:AK263"/>
    <mergeCell ref="AM262:AR262"/>
    <mergeCell ref="AF259:AK259"/>
    <mergeCell ref="AM259:AR259"/>
    <mergeCell ref="AF260:AK260"/>
    <mergeCell ref="AM260:AR260"/>
    <mergeCell ref="AF265:AK265"/>
    <mergeCell ref="AM265:AR265"/>
    <mergeCell ref="AF119:AK119"/>
    <mergeCell ref="AF126:AK126"/>
    <mergeCell ref="AF125:AK125"/>
    <mergeCell ref="AF122:AK122"/>
    <mergeCell ref="AF128:AK128"/>
    <mergeCell ref="AF130:AK130"/>
    <mergeCell ref="AF133:AK133"/>
    <mergeCell ref="AF139:AK139"/>
    <mergeCell ref="AF134:AK134"/>
    <mergeCell ref="AF266:AK266"/>
    <mergeCell ref="AM266:AR266"/>
    <mergeCell ref="AF267:AK267"/>
    <mergeCell ref="AM267:AR267"/>
    <mergeCell ref="AF224:AK224"/>
    <mergeCell ref="AF236:AK236"/>
    <mergeCell ref="AF136:AK136"/>
    <mergeCell ref="AF137:AK137"/>
    <mergeCell ref="AF138:AK138"/>
    <mergeCell ref="AM268:AR268"/>
    <mergeCell ref="AF269:AK269"/>
    <mergeCell ref="AM269:AR269"/>
    <mergeCell ref="AF272:AK272"/>
    <mergeCell ref="AM272:AR272"/>
    <mergeCell ref="AM273:AR273"/>
    <mergeCell ref="AF274:AK274"/>
    <mergeCell ref="AM274:AR274"/>
    <mergeCell ref="AF275:AK275"/>
    <mergeCell ref="AM275:AR275"/>
    <mergeCell ref="AM276:AR276"/>
    <mergeCell ref="AF277:AK277"/>
    <mergeCell ref="AM277:AR277"/>
    <mergeCell ref="A422:AY425"/>
    <mergeCell ref="A303:D303"/>
    <mergeCell ref="A302:D302"/>
    <mergeCell ref="AL300:AQ300"/>
    <mergeCell ref="AF299:AK299"/>
    <mergeCell ref="A298:D298"/>
    <mergeCell ref="A299:D299"/>
    <mergeCell ref="AF278:AK278"/>
    <mergeCell ref="AM278:AR278"/>
    <mergeCell ref="AF279:AK279"/>
    <mergeCell ref="AM279:AR279"/>
    <mergeCell ref="AF280:AK280"/>
    <mergeCell ref="AM280:AR280"/>
    <mergeCell ref="AF281:AK281"/>
    <mergeCell ref="AM281:AR281"/>
    <mergeCell ref="AF289:AK289"/>
    <mergeCell ref="AM289:AR289"/>
    <mergeCell ref="AF286:AK286"/>
    <mergeCell ref="AM285:AR285"/>
    <mergeCell ref="AM288:AR288"/>
    <mergeCell ref="AF298:AK298"/>
    <mergeCell ref="AM298:AR298"/>
    <mergeCell ref="AM299:AR299"/>
    <mergeCell ref="A312:D312"/>
    <mergeCell ref="AM311:AR311"/>
    <mergeCell ref="AF303:AK303"/>
    <mergeCell ref="AM303:AR303"/>
    <mergeCell ref="AM304:AR304"/>
    <mergeCell ref="AM307:AR307"/>
    <mergeCell ref="A304:D304"/>
    <mergeCell ref="A310:D310"/>
    <mergeCell ref="A313:D313"/>
    <mergeCell ref="A314:D314"/>
    <mergeCell ref="AF314:AK314"/>
    <mergeCell ref="AF300:AK300"/>
    <mergeCell ref="A315:D315"/>
    <mergeCell ref="AF311:AK311"/>
    <mergeCell ref="A305:D305"/>
    <mergeCell ref="AF305:AK305"/>
    <mergeCell ref="AF304:AK304"/>
    <mergeCell ref="AF301:AK301"/>
    <mergeCell ref="AF302:AK302"/>
    <mergeCell ref="AF307:AK307"/>
    <mergeCell ref="AF308:AK308"/>
    <mergeCell ref="AM308:AR308"/>
    <mergeCell ref="AF312:AK312"/>
    <mergeCell ref="AM312:AR312"/>
    <mergeCell ref="AF313:AK313"/>
    <mergeCell ref="AM313:AR313"/>
    <mergeCell ref="AF309:AK309"/>
    <mergeCell ref="AM314:AR314"/>
    <mergeCell ref="AF315:AK315"/>
    <mergeCell ref="AM315:AR315"/>
    <mergeCell ref="AM316:AR316"/>
    <mergeCell ref="AM317:AR317"/>
    <mergeCell ref="A416:AY417"/>
    <mergeCell ref="A419:AY420"/>
    <mergeCell ref="A316:D316"/>
    <mergeCell ref="A317:D317"/>
    <mergeCell ref="AF317:AK317"/>
    <mergeCell ref="AF316:AK316"/>
    <mergeCell ref="AF359:AK359"/>
    <mergeCell ref="AF360:AK360"/>
    <mergeCell ref="AF318:AK318"/>
    <mergeCell ref="AM318:AR318"/>
    <mergeCell ref="AF319:AK319"/>
    <mergeCell ref="AM319:AR319"/>
    <mergeCell ref="AF322:AK322"/>
    <mergeCell ref="AM322:AR322"/>
    <mergeCell ref="AF323:AK323"/>
    <mergeCell ref="AM323:AR323"/>
    <mergeCell ref="AF324:AK324"/>
    <mergeCell ref="AM324:AR324"/>
    <mergeCell ref="A408:AY411"/>
    <mergeCell ref="A413:AY414"/>
    <mergeCell ref="AF357:AK357"/>
    <mergeCell ref="AT328:AY328"/>
    <mergeCell ref="AT333:AY333"/>
    <mergeCell ref="AT350:AY350"/>
    <mergeCell ref="AT352:AY352"/>
    <mergeCell ref="AT354:AY354"/>
    <mergeCell ref="AF328:AK328"/>
    <mergeCell ref="AM328:AR328"/>
    <mergeCell ref="AF325:AK325"/>
    <mergeCell ref="AM325:AR325"/>
    <mergeCell ref="AF326:AK326"/>
    <mergeCell ref="AM326:AR326"/>
    <mergeCell ref="AF327:AK327"/>
    <mergeCell ref="AM327:AR327"/>
    <mergeCell ref="A402:AY402"/>
    <mergeCell ref="A404:AY406"/>
    <mergeCell ref="AT337:AY337"/>
    <mergeCell ref="AT340:AY340"/>
    <mergeCell ref="AT342:AY342"/>
    <mergeCell ref="AT344:AY344"/>
    <mergeCell ref="AT357:AY357"/>
    <mergeCell ref="AT359:AY359"/>
    <mergeCell ref="AF329:AK329"/>
    <mergeCell ref="AM329:AR329"/>
    <mergeCell ref="AF330:AK330"/>
    <mergeCell ref="AM330:AR330"/>
    <mergeCell ref="AF331:AK331"/>
    <mergeCell ref="AM331:AR331"/>
    <mergeCell ref="AF332:AK332"/>
    <mergeCell ref="AM332:AR332"/>
    <mergeCell ref="A398:AY399"/>
    <mergeCell ref="A401:AY401"/>
    <mergeCell ref="AT363:AY363"/>
    <mergeCell ref="A389:AY393"/>
    <mergeCell ref="A395:AY396"/>
    <mergeCell ref="A379:AY382"/>
    <mergeCell ref="A383:AY383"/>
    <mergeCell ref="AM363:AR363"/>
    <mergeCell ref="AF364:AK364"/>
    <mergeCell ref="AM364:AR364"/>
    <mergeCell ref="AF335:AK335"/>
    <mergeCell ref="AM335:AR335"/>
    <mergeCell ref="AF336:AK336"/>
    <mergeCell ref="AM336:AR336"/>
    <mergeCell ref="AF333:AK333"/>
    <mergeCell ref="AM333:AR333"/>
    <mergeCell ref="AF334:AK334"/>
    <mergeCell ref="AM334:AR334"/>
    <mergeCell ref="AM340:AR340"/>
    <mergeCell ref="AF339:AK339"/>
    <mergeCell ref="AM339:AR339"/>
    <mergeCell ref="AF337:AK337"/>
    <mergeCell ref="AM337:AR337"/>
    <mergeCell ref="AF341:AK341"/>
    <mergeCell ref="AM341:AR341"/>
    <mergeCell ref="A318:D318"/>
    <mergeCell ref="A319:D319"/>
    <mergeCell ref="A320:D320"/>
    <mergeCell ref="AF320:AK320"/>
    <mergeCell ref="A324:D324"/>
    <mergeCell ref="AF338:AK338"/>
    <mergeCell ref="AM338:AR338"/>
    <mergeCell ref="AF340:AK340"/>
    <mergeCell ref="AF342:AK342"/>
    <mergeCell ref="AM342:AR342"/>
    <mergeCell ref="AF343:AK343"/>
    <mergeCell ref="AM343:AR343"/>
    <mergeCell ref="A384:AY384"/>
    <mergeCell ref="A386:AY387"/>
    <mergeCell ref="AF345:AK345"/>
    <mergeCell ref="AM345:AR345"/>
    <mergeCell ref="AF346:AK346"/>
    <mergeCell ref="AM346:AR346"/>
    <mergeCell ref="AF347:AK347"/>
    <mergeCell ref="AM347:AR347"/>
    <mergeCell ref="AF361:AK361"/>
    <mergeCell ref="AT347:AY347"/>
    <mergeCell ref="AM348:AR348"/>
    <mergeCell ref="AF349:AK349"/>
    <mergeCell ref="AM349:AR349"/>
    <mergeCell ref="AF344:AK344"/>
    <mergeCell ref="AM344:AR344"/>
    <mergeCell ref="AM350:AR350"/>
    <mergeCell ref="A374:AY374"/>
    <mergeCell ref="A376:AY377"/>
    <mergeCell ref="AF351:AK351"/>
    <mergeCell ref="AM351:AR351"/>
    <mergeCell ref="A370:AY371"/>
    <mergeCell ref="A373:AY373"/>
    <mergeCell ref="A367:AY367"/>
    <mergeCell ref="A368:AY368"/>
    <mergeCell ref="AM356:AR356"/>
    <mergeCell ref="AF354:AK354"/>
    <mergeCell ref="AM354:AR354"/>
    <mergeCell ref="AF352:AK352"/>
    <mergeCell ref="AM352:AR352"/>
    <mergeCell ref="AF353:AK353"/>
    <mergeCell ref="AM353:AR353"/>
    <mergeCell ref="AF363:AK363"/>
    <mergeCell ref="A133:E133"/>
    <mergeCell ref="A131:E131"/>
    <mergeCell ref="A123:E123"/>
    <mergeCell ref="A137:E137"/>
    <mergeCell ref="A134:E134"/>
    <mergeCell ref="A136:E136"/>
    <mergeCell ref="AF356:AK356"/>
    <mergeCell ref="AF350:AK350"/>
    <mergeCell ref="AF348:AK348"/>
    <mergeCell ref="A110:E110"/>
    <mergeCell ref="A111:E111"/>
    <mergeCell ref="AF362:AK362"/>
    <mergeCell ref="AM362:AR362"/>
    <mergeCell ref="AM357:AR357"/>
    <mergeCell ref="AM359:AR359"/>
    <mergeCell ref="AF358:AK358"/>
    <mergeCell ref="AF355:AK355"/>
    <mergeCell ref="A118:E118"/>
    <mergeCell ref="AM355:AR355"/>
    <mergeCell ref="A90:E90"/>
    <mergeCell ref="A92:E92"/>
    <mergeCell ref="AF93:AK93"/>
    <mergeCell ref="A99:E99"/>
    <mergeCell ref="A98:E98"/>
    <mergeCell ref="AF98:AK98"/>
    <mergeCell ref="A96:E96"/>
    <mergeCell ref="AF96:AK96"/>
    <mergeCell ref="AF99:AK99"/>
    <mergeCell ref="A94:E94"/>
    <mergeCell ref="A97:E97"/>
    <mergeCell ref="AF97:AK97"/>
    <mergeCell ref="A138:E138"/>
    <mergeCell ref="A139:E139"/>
    <mergeCell ref="A108:E108"/>
    <mergeCell ref="A100:E100"/>
    <mergeCell ref="AF114:AK114"/>
    <mergeCell ref="A114:E114"/>
    <mergeCell ref="A109:E109"/>
    <mergeCell ref="AF109:AK109"/>
    <mergeCell ref="A169:E169"/>
    <mergeCell ref="A171:E171"/>
    <mergeCell ref="A172:E172"/>
    <mergeCell ref="A168:E168"/>
    <mergeCell ref="A141:E141"/>
    <mergeCell ref="A142:E142"/>
    <mergeCell ref="A143:E143"/>
    <mergeCell ref="A144:E144"/>
    <mergeCell ref="A361:B361"/>
    <mergeCell ref="AF245:AK245"/>
    <mergeCell ref="AF168:AK168"/>
    <mergeCell ref="AF169:AK169"/>
    <mergeCell ref="AF171:AK171"/>
    <mergeCell ref="AF172:AK172"/>
    <mergeCell ref="AF173:AK173"/>
    <mergeCell ref="AF174:AK174"/>
    <mergeCell ref="A195:AY198"/>
    <mergeCell ref="A174:E174"/>
    <mergeCell ref="A427:AY429"/>
    <mergeCell ref="A431:AY432"/>
    <mergeCell ref="A435:AY437"/>
    <mergeCell ref="A439:AY441"/>
    <mergeCell ref="A466:AY467"/>
    <mergeCell ref="A453:AY458"/>
    <mergeCell ref="A460:AY461"/>
    <mergeCell ref="A443:AY444"/>
    <mergeCell ref="A446:AY447"/>
    <mergeCell ref="A449:AY449"/>
    <mergeCell ref="A450:AY450"/>
    <mergeCell ref="A505:AY506"/>
    <mergeCell ref="A508:AY510"/>
    <mergeCell ref="A511:AY512"/>
    <mergeCell ref="A490:AY491"/>
    <mergeCell ref="A498:AY499"/>
    <mergeCell ref="A518:AY518"/>
    <mergeCell ref="A464:AY464"/>
    <mergeCell ref="A463:AY463"/>
    <mergeCell ref="A469:AY470"/>
    <mergeCell ref="A472:AY475"/>
    <mergeCell ref="A477:AY478"/>
    <mergeCell ref="A480:AY482"/>
    <mergeCell ref="A484:AY488"/>
    <mergeCell ref="A493:AY496"/>
    <mergeCell ref="A502:AY503"/>
  </mergeCells>
  <printOptions horizontalCentered="1"/>
  <pageMargins left="0.984251968503937" right="0.5905511811023623" top="0.74" bottom="0.77" header="0" footer="0"/>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Alcaldía de El Cocuy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dc:creator>
  <cp:keywords/>
  <dc:description/>
  <cp:lastModifiedBy>Micro Col.</cp:lastModifiedBy>
  <cp:lastPrinted>2004-12-15T16:54:48Z</cp:lastPrinted>
  <dcterms:created xsi:type="dcterms:W3CDTF">2004-10-22T15:52:29Z</dcterms:created>
  <dcterms:modified xsi:type="dcterms:W3CDTF">2005-05-04T19:28:28Z</dcterms:modified>
  <cp:category/>
  <cp:version/>
  <cp:contentType/>
  <cp:contentStatus/>
</cp:coreProperties>
</file>